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DB9CF9F2-875A-48E2-A718-15255D2956FB}" xr6:coauthVersionLast="47" xr6:coauthVersionMax="47" xr10:uidLastSave="{00000000-0000-0000-0000-000000000000}"/>
  <bookViews>
    <workbookView xWindow="-28920" yWindow="-15" windowWidth="29040" windowHeight="15840" tabRatio="817" firstSheet="6" activeTab="8" xr2:uid="{00000000-000D-0000-FFFF-FFFF00000000}"/>
  </bookViews>
  <sheets>
    <sheet name="Sheet1" sheetId="459" state="hidden" r:id="rId1"/>
    <sheet name="基準額算出（特定行為）" sheetId="335" state="hidden" r:id="rId2"/>
    <sheet name="基準額算出（臨床研修（医師））" sheetId="353" state="hidden" r:id="rId3"/>
    <sheet name="基準額算出（臨床研修（歯科））" sheetId="337" state="hidden" r:id="rId4"/>
    <sheet name="別紙様式 3-2" sheetId="450" state="hidden" r:id="rId5"/>
    <sheet name="別紙様式 3-３" sheetId="452" state="hidden" r:id="rId6"/>
    <sheet name="様式リスト" sheetId="514" r:id="rId7"/>
    <sheet name="精算書様式⇒" sheetId="483" r:id="rId8"/>
    <sheet name="第4号様式" sheetId="429" r:id="rId9"/>
    <sheet name="第4号様式別紙1（精算書、対象経費内訳）" sheetId="481" r:id="rId10"/>
    <sheet name="【記載例】第4号様式別紙1（精算書、対象経費内訳）" sheetId="491" r:id="rId11"/>
    <sheet name="基準額算出（特定行為精算）" sheetId="390" state="hidden" r:id="rId12"/>
    <sheet name="第4号様式別紙2-1（臨床研修（医師）実績報告）" sheetId="402" r:id="rId13"/>
    <sheet name="第4号様式別紙2-2（臨床研修（医師）実績報告）" sheetId="403" r:id="rId14"/>
    <sheet name="第4号様式別紙2-3（臨床研修（医師）実績報告）" sheetId="404" r:id="rId15"/>
    <sheet name="基準額算出（臨床研修（医師）精算）" sheetId="401" state="hidden" r:id="rId16"/>
    <sheet name="第4号様式別紙2-4（臨床研修（医師）実績報告）" sheetId="512" r:id="rId17"/>
    <sheet name="第4号様式別紙2-5（臨床研修（医師）実績報告）" sheetId="513" r:id="rId18"/>
    <sheet name="基準額算出（臨床研修（歯科）精算）" sheetId="408" state="hidden" r:id="rId19"/>
  </sheets>
  <definedNames>
    <definedName name="_Key1" localSheetId="10" hidden="1">#REF!</definedName>
    <definedName name="_Key1" localSheetId="17" hidden="1">#REF!</definedName>
    <definedName name="_Key1" localSheetId="4" hidden="1">#REF!</definedName>
    <definedName name="_Key1" localSheetId="5" hidden="1">#REF!</definedName>
    <definedName name="_Key1" localSheetId="6" hidden="1">#REF!</definedName>
    <definedName name="_Key1" hidden="1">#REF!</definedName>
    <definedName name="_Key2" localSheetId="10" hidden="1">#REF!</definedName>
    <definedName name="_Key2" localSheetId="17" hidden="1">#REF!</definedName>
    <definedName name="_Key2" localSheetId="4"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10" hidden="1">#REF!</definedName>
    <definedName name="_Sort" localSheetId="17" hidden="1">#REF!</definedName>
    <definedName name="_Sort" localSheetId="4" hidden="1">#REF!</definedName>
    <definedName name="_Sort" localSheetId="5" hidden="1">#REF!</definedName>
    <definedName name="_Sort" localSheetId="6" hidden="1">#REF!</definedName>
    <definedName name="_Sort" hidden="1">#REF!</definedName>
    <definedName name="aaa" localSheetId="6" hidden="1">#REF!</definedName>
    <definedName name="aaa" hidden="1">#REF!</definedName>
    <definedName name="aaaaaaaaaaaaaaaaaa" localSheetId="10" hidden="1">#REF!</definedName>
    <definedName name="aaaaaaaaaaaaaaaaaa" localSheetId="17" hidden="1">#REF!</definedName>
    <definedName name="aaaaaaaaaaaaaaaaaa" localSheetId="4" hidden="1">#REF!</definedName>
    <definedName name="aaaaaaaaaaaaaaaaaa" localSheetId="5" hidden="1">#REF!</definedName>
    <definedName name="aaaaaaaaaaaaaaaaaa" localSheetId="6" hidden="1">#REF!</definedName>
    <definedName name="aaaaaaaaaaaaaaaaaa" hidden="1">#REF!</definedName>
    <definedName name="ddd" hidden="1">#REF!</definedName>
    <definedName name="fff" hidden="1">#REF!</definedName>
    <definedName name="ggg" hidden="1">#REF!</definedName>
    <definedName name="ｌ" localSheetId="10" hidden="1">#REF!</definedName>
    <definedName name="ｌ" localSheetId="17" hidden="1">#REF!</definedName>
    <definedName name="ｌ" localSheetId="4" hidden="1">#REF!</definedName>
    <definedName name="ｌ" localSheetId="5" hidden="1">#REF!</definedName>
    <definedName name="ｌ" localSheetId="6" hidden="1">#REF!</definedName>
    <definedName name="ｌ" hidden="1">#REF!</definedName>
    <definedName name="_xlnm.Print_Area" localSheetId="10">'【記載例】第4号様式別紙1（精算書、対象経費内訳）'!$A$1:$L$90</definedName>
    <definedName name="_xlnm.Print_Area" localSheetId="1">'基準額算出（特定行為）'!$A$1:$Y$46</definedName>
    <definedName name="_xlnm.Print_Area" localSheetId="11">'基準額算出（特定行為精算）'!$A$1:$Y$49</definedName>
    <definedName name="_xlnm.Print_Area" localSheetId="2">'基準額算出（臨床研修（医師））'!$A$1:$Y$166</definedName>
    <definedName name="_xlnm.Print_Area" localSheetId="15">'基準額算出（臨床研修（医師）精算）'!$A$1:$Z$166</definedName>
    <definedName name="_xlnm.Print_Area" localSheetId="3">'基準額算出（臨床研修（歯科））'!$A$1:$X$59</definedName>
    <definedName name="_xlnm.Print_Area" localSheetId="18">'基準額算出（臨床研修（歯科）精算）'!$A$1:$X$59</definedName>
    <definedName name="_xlnm.Print_Area" localSheetId="8">第4号様式!$A$1:$I$33</definedName>
    <definedName name="_xlnm.Print_Area" localSheetId="9">'第4号様式別紙1（精算書、対象経費内訳）'!$A$1:$L$90</definedName>
    <definedName name="_xlnm.Print_Area" localSheetId="12">'第4号様式別紙2-1（臨床研修（医師）実績報告）'!$A$1:$W$44</definedName>
    <definedName name="_xlnm.Print_Area" localSheetId="13">'第4号様式別紙2-2（臨床研修（医師）実績報告）'!$A$1:$G$35</definedName>
    <definedName name="_xlnm.Print_Area" localSheetId="14">'第4号様式別紙2-3（臨床研修（医師）実績報告）'!$A$1:$G$27</definedName>
    <definedName name="_xlnm.Print_Area" localSheetId="16">'第4号様式別紙2-4（臨床研修（医師）実績報告）'!$A$1:$Y$163</definedName>
    <definedName name="_xlnm.Print_Area" localSheetId="17">'第4号様式別紙2-5（臨床研修（医師）実績報告）'!$A$1:$Y$163</definedName>
    <definedName name="_xlnm.Print_Area" localSheetId="4">'別紙様式 3-2'!$A$1:$T$48</definedName>
    <definedName name="_xlnm.Print_Area" localSheetId="5">'別紙様式 3-３'!$A$1:$T$48</definedName>
    <definedName name="ssss" hidden="1">#REF!</definedName>
    <definedName name="ｗ" localSheetId="6" hidden="1">#REF!</definedName>
    <definedName name="ｗ" hidden="1">#REF!</definedName>
    <definedName name="Z_3B354CA7_5DDB_486E_B190_D1AF122751B8_.wvu.PrintArea" localSheetId="4" hidden="1">'別紙様式 3-2'!$A$1:$T$48</definedName>
    <definedName name="Z_3B354CA7_5DDB_486E_B190_D1AF122751B8_.wvu.PrintArea" localSheetId="5" hidden="1">'別紙様式 3-３'!$A$1:$T$48</definedName>
    <definedName name="あ" localSheetId="10" hidden="1">#REF!</definedName>
    <definedName name="あ" localSheetId="17" hidden="1">#REF!</definedName>
    <definedName name="あ" localSheetId="4" hidden="1">#REF!</definedName>
    <definedName name="あ" localSheetId="5" hidden="1">#REF!</definedName>
    <definedName name="あ" localSheetId="6" hidden="1">#REF!</definedName>
    <definedName name="あ" hidden="1">#REF!</definedName>
    <definedName name="き" localSheetId="10" hidden="1">#REF!</definedName>
    <definedName name="き" localSheetId="17" hidden="1">#REF!</definedName>
    <definedName name="き" localSheetId="6" hidden="1">#REF!</definedName>
    <definedName name="き" hidden="1">#REF!</definedName>
    <definedName name="さいとう" localSheetId="6" hidden="1">#REF!</definedName>
    <definedName name="さいとう" hidden="1">#REF!</definedName>
    <definedName name="っｓ" hidden="1">#REF!</definedName>
    <definedName name="っっっっっｇ" localSheetId="17" hidden="1">#REF!</definedName>
    <definedName name="っっっっっｇ" hidden="1">#REF!</definedName>
    <definedName name="別紙１７" localSheetId="10" hidden="1">#REF!</definedName>
    <definedName name="別紙１７" localSheetId="17" hidden="1">#REF!</definedName>
    <definedName name="別紙１７" localSheetId="4" hidden="1">#REF!</definedName>
    <definedName name="別紙１７" localSheetId="5" hidden="1">#REF!</definedName>
    <definedName name="別紙１７" localSheetId="6" hidden="1">#REF!</definedName>
    <definedName name="別紙１７"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29" l="1"/>
  <c r="H12" i="481"/>
  <c r="H11" i="481"/>
  <c r="A12" i="481"/>
  <c r="A11" i="481"/>
  <c r="A89" i="481" l="1"/>
  <c r="A88" i="481"/>
  <c r="A87" i="481"/>
  <c r="A86" i="481"/>
  <c r="A85" i="481"/>
  <c r="A84" i="481"/>
  <c r="A83" i="481"/>
  <c r="A82" i="481"/>
  <c r="A81" i="481"/>
  <c r="A80" i="481"/>
  <c r="A79" i="481"/>
  <c r="A78" i="481"/>
  <c r="A77" i="481"/>
  <c r="A76" i="481"/>
  <c r="A75" i="481"/>
  <c r="A74" i="481"/>
  <c r="A73" i="481"/>
  <c r="A72" i="481"/>
  <c r="A71" i="481"/>
  <c r="A70" i="481"/>
  <c r="A69" i="481"/>
  <c r="A68" i="481"/>
  <c r="A67" i="481"/>
  <c r="A66" i="481"/>
  <c r="A65" i="481"/>
  <c r="A64" i="481"/>
  <c r="A63" i="481"/>
  <c r="A62" i="481"/>
  <c r="A61" i="481"/>
  <c r="A60" i="481"/>
  <c r="A59" i="481"/>
  <c r="A58" i="481"/>
  <c r="A57" i="481"/>
  <c r="A56" i="481"/>
  <c r="A55" i="481"/>
  <c r="A54" i="481"/>
  <c r="A53" i="481"/>
  <c r="A52" i="481"/>
  <c r="A51" i="481"/>
  <c r="A50" i="481"/>
  <c r="A49" i="481"/>
  <c r="A48" i="481"/>
  <c r="A47" i="481"/>
  <c r="A46" i="481"/>
  <c r="A45" i="481"/>
  <c r="A44" i="481"/>
  <c r="A43" i="481"/>
  <c r="A42" i="481"/>
  <c r="A41" i="481"/>
  <c r="A40" i="481"/>
  <c r="A39" i="481"/>
  <c r="A38" i="481"/>
  <c r="A37" i="481"/>
  <c r="A36" i="481"/>
  <c r="A35" i="481"/>
  <c r="A34" i="481"/>
  <c r="A33" i="481"/>
  <c r="A32" i="481"/>
  <c r="A31" i="481"/>
  <c r="A30" i="481"/>
  <c r="A29" i="481"/>
  <c r="A28" i="481"/>
  <c r="A27" i="481"/>
  <c r="A26" i="481"/>
  <c r="A25" i="481"/>
  <c r="A24" i="481"/>
  <c r="A23" i="481"/>
  <c r="A22" i="481"/>
  <c r="A21" i="481"/>
  <c r="A20" i="481"/>
  <c r="A19" i="481"/>
  <c r="A18" i="481"/>
  <c r="F12" i="481"/>
  <c r="G12" i="481" s="1"/>
  <c r="E90" i="481"/>
  <c r="E11" i="481"/>
  <c r="F11" i="481" s="1"/>
  <c r="A5" i="429"/>
  <c r="F13" i="481" l="1"/>
  <c r="G11" i="481"/>
  <c r="G13" i="481" l="1"/>
  <c r="Q42" i="402" l="1"/>
  <c r="F37" i="402"/>
  <c r="U44" i="402"/>
  <c r="Q44" i="402"/>
  <c r="I44" i="402"/>
  <c r="E44" i="402"/>
  <c r="E42" i="402"/>
  <c r="M39" i="402"/>
  <c r="U42" i="402" s="1"/>
  <c r="L39" i="402"/>
  <c r="K39" i="402"/>
  <c r="J39" i="402"/>
  <c r="I39" i="402"/>
  <c r="H39" i="402"/>
  <c r="G39" i="402"/>
  <c r="F39" i="402"/>
  <c r="E38" i="402"/>
  <c r="D38" i="402"/>
  <c r="C38" i="402"/>
  <c r="M37" i="402"/>
  <c r="I42" i="402" s="1"/>
  <c r="L37" i="402"/>
  <c r="K37" i="402"/>
  <c r="J37" i="402"/>
  <c r="I37" i="402"/>
  <c r="H37" i="402"/>
  <c r="G37" i="402"/>
  <c r="E37" i="402"/>
  <c r="D37" i="402"/>
  <c r="C37" i="402"/>
  <c r="E36" i="402"/>
  <c r="D36" i="402"/>
  <c r="C36" i="402"/>
  <c r="AB80" i="512" l="1"/>
  <c r="Z78" i="512" l="1"/>
  <c r="U129" i="512" l="1"/>
  <c r="V15" i="513" l="1"/>
  <c r="V16" i="513"/>
  <c r="M17" i="513"/>
  <c r="Q17" i="513"/>
  <c r="V17" i="513"/>
  <c r="J25" i="513"/>
  <c r="T25" i="513" s="1"/>
  <c r="J26" i="513"/>
  <c r="T26" i="513" s="1"/>
  <c r="J31" i="513"/>
  <c r="T31" i="513" s="1"/>
  <c r="J32" i="513"/>
  <c r="T32" i="513"/>
  <c r="U41" i="513"/>
  <c r="U42" i="513" s="1"/>
  <c r="K48" i="513"/>
  <c r="AB80" i="513"/>
  <c r="Z78" i="513" s="1"/>
  <c r="Q99" i="513"/>
  <c r="Q101" i="513"/>
  <c r="Q114" i="513"/>
  <c r="Q116" i="513"/>
  <c r="U116" i="513"/>
  <c r="AA116" i="513"/>
  <c r="M117" i="513"/>
  <c r="Q117" i="513"/>
  <c r="Q132" i="513"/>
  <c r="U132" i="513" s="1"/>
  <c r="Q136" i="513"/>
  <c r="U136" i="513"/>
  <c r="Q137" i="513"/>
  <c r="U137" i="513" s="1"/>
  <c r="U135" i="513" s="1"/>
  <c r="Q140" i="513"/>
  <c r="U140" i="513" s="1"/>
  <c r="Q141" i="513"/>
  <c r="U141" i="513"/>
  <c r="Q145" i="513"/>
  <c r="U145" i="513" s="1"/>
  <c r="U144" i="513" s="1"/>
  <c r="Q146" i="513"/>
  <c r="U146" i="513"/>
  <c r="Q149" i="513"/>
  <c r="U149" i="513" s="1"/>
  <c r="Q150" i="513"/>
  <c r="U150" i="513" s="1"/>
  <c r="U157" i="513"/>
  <c r="AB157" i="513" s="1"/>
  <c r="U160" i="513"/>
  <c r="AB158" i="513" s="1"/>
  <c r="V15" i="512"/>
  <c r="Q103" i="512" s="1"/>
  <c r="U103" i="512" s="1"/>
  <c r="V16" i="512"/>
  <c r="M17" i="512"/>
  <c r="J25" i="512" s="1"/>
  <c r="T25" i="512" s="1"/>
  <c r="Q17" i="512"/>
  <c r="J26" i="512" s="1"/>
  <c r="T26" i="512" s="1"/>
  <c r="J31" i="512"/>
  <c r="T31" i="512"/>
  <c r="J32" i="512"/>
  <c r="T32" i="512" s="1"/>
  <c r="U41" i="512"/>
  <c r="U42" i="512" s="1"/>
  <c r="K48" i="512"/>
  <c r="Q83" i="512"/>
  <c r="Q89" i="512"/>
  <c r="Q97" i="512"/>
  <c r="Q101" i="512"/>
  <c r="U116" i="512"/>
  <c r="U123" i="512"/>
  <c r="U127" i="512"/>
  <c r="U126" i="512" s="1"/>
  <c r="Q132" i="512"/>
  <c r="U132" i="512" s="1"/>
  <c r="Q136" i="512"/>
  <c r="U136" i="512"/>
  <c r="Q137" i="512"/>
  <c r="U137" i="512"/>
  <c r="Q140" i="512"/>
  <c r="U140" i="512" s="1"/>
  <c r="Q141" i="512"/>
  <c r="U141" i="512" s="1"/>
  <c r="Q145" i="512"/>
  <c r="U145" i="512"/>
  <c r="Q146" i="512"/>
  <c r="U146" i="512" s="1"/>
  <c r="U144" i="512" s="1"/>
  <c r="Q149" i="512"/>
  <c r="U149" i="512"/>
  <c r="Q150" i="512"/>
  <c r="U150" i="512" s="1"/>
  <c r="U157" i="512"/>
  <c r="AB157" i="512" s="1"/>
  <c r="U160" i="512"/>
  <c r="AB158" i="512" s="1"/>
  <c r="AB107" i="512" l="1"/>
  <c r="Q107" i="512"/>
  <c r="Q111" i="512"/>
  <c r="Q103" i="513"/>
  <c r="U103" i="513" s="1"/>
  <c r="Q83" i="513"/>
  <c r="Q81" i="513"/>
  <c r="U148" i="513"/>
  <c r="Q97" i="513"/>
  <c r="U139" i="513"/>
  <c r="Q93" i="513"/>
  <c r="Q107" i="513"/>
  <c r="Q111" i="513"/>
  <c r="Q89" i="513"/>
  <c r="U148" i="512"/>
  <c r="Q87" i="513"/>
  <c r="V17" i="512"/>
  <c r="Q117" i="512" s="1"/>
  <c r="Q85" i="513"/>
  <c r="U27" i="513"/>
  <c r="U28" i="513"/>
  <c r="U111" i="513"/>
  <c r="U107" i="513"/>
  <c r="AB107" i="513"/>
  <c r="U139" i="512"/>
  <c r="U79" i="513"/>
  <c r="U78" i="513" s="1"/>
  <c r="U153" i="513" s="1"/>
  <c r="AB156" i="513" s="1"/>
  <c r="AB111" i="512"/>
  <c r="AA117" i="513"/>
  <c r="U107" i="512"/>
  <c r="Q95" i="513"/>
  <c r="Q93" i="512"/>
  <c r="U79" i="512" s="1"/>
  <c r="Q81" i="512"/>
  <c r="Q99" i="512"/>
  <c r="Q87" i="512"/>
  <c r="U135" i="512"/>
  <c r="U111" i="512"/>
  <c r="M117" i="512"/>
  <c r="Q95" i="512"/>
  <c r="Q85" i="512"/>
  <c r="U28" i="512"/>
  <c r="U27" i="512"/>
  <c r="AB111" i="513"/>
  <c r="U78" i="512" l="1"/>
  <c r="Q122" i="512"/>
  <c r="Q116" i="512"/>
  <c r="Q114" i="512"/>
  <c r="U122" i="512"/>
  <c r="U153" i="512" l="1"/>
  <c r="AB156" i="512" s="1"/>
  <c r="AA116" i="512"/>
  <c r="AA117" i="512"/>
  <c r="P53" i="408" l="1"/>
  <c r="U53" i="408" s="1"/>
  <c r="P50" i="408"/>
  <c r="U50" i="408" s="1"/>
  <c r="U44" i="408"/>
  <c r="P44" i="408"/>
  <c r="P41" i="408"/>
  <c r="P37" i="408"/>
  <c r="U37" i="408" s="1"/>
  <c r="U35" i="408"/>
  <c r="U59" i="408" s="1"/>
  <c r="P35" i="408"/>
  <c r="R19" i="408"/>
  <c r="U163" i="401"/>
  <c r="AB161" i="401" s="1"/>
  <c r="AB160" i="401"/>
  <c r="U160" i="401"/>
  <c r="Q153" i="401"/>
  <c r="U153" i="401" s="1"/>
  <c r="U152" i="401"/>
  <c r="U151" i="401" s="1"/>
  <c r="Q152" i="401"/>
  <c r="U149" i="401"/>
  <c r="Q149" i="401"/>
  <c r="U148" i="401"/>
  <c r="Q148" i="401"/>
  <c r="U147" i="401"/>
  <c r="U144" i="401"/>
  <c r="Q144" i="401"/>
  <c r="U143" i="401"/>
  <c r="U142" i="401" s="1"/>
  <c r="Q143" i="401"/>
  <c r="U140" i="401"/>
  <c r="Q140" i="401"/>
  <c r="Q139" i="401"/>
  <c r="U139" i="401" s="1"/>
  <c r="U138" i="401" s="1"/>
  <c r="U135" i="401"/>
  <c r="Q135" i="401"/>
  <c r="U132" i="401"/>
  <c r="U130" i="401"/>
  <c r="U129" i="401" s="1"/>
  <c r="U126" i="401"/>
  <c r="U119" i="401"/>
  <c r="Q114" i="401"/>
  <c r="U114" i="401" s="1"/>
  <c r="Q102" i="401"/>
  <c r="Q100" i="401"/>
  <c r="Q98" i="401"/>
  <c r="Q95" i="401"/>
  <c r="Q89" i="401"/>
  <c r="Q87" i="401"/>
  <c r="Q85" i="401"/>
  <c r="Q83" i="401"/>
  <c r="AB80" i="401"/>
  <c r="Q112" i="401" s="1"/>
  <c r="V49" i="401"/>
  <c r="V48" i="401"/>
  <c r="Q48" i="401"/>
  <c r="M48" i="401"/>
  <c r="U40" i="401"/>
  <c r="U41" i="401" s="1"/>
  <c r="AB92" i="401" s="1"/>
  <c r="J31" i="401"/>
  <c r="T31" i="401" s="1"/>
  <c r="T30" i="401"/>
  <c r="J30" i="401"/>
  <c r="V17" i="401"/>
  <c r="Q120" i="401" s="1"/>
  <c r="Q17" i="401"/>
  <c r="J25" i="401" s="1"/>
  <c r="T25" i="401" s="1"/>
  <c r="M17" i="401"/>
  <c r="J24" i="401" s="1"/>
  <c r="T24" i="401" s="1"/>
  <c r="V16" i="401"/>
  <c r="V15" i="401"/>
  <c r="M120" i="401" s="1"/>
  <c r="F34" i="403"/>
  <c r="U42" i="390"/>
  <c r="U39" i="390"/>
  <c r="U35" i="390"/>
  <c r="U31" i="390"/>
  <c r="U27" i="390"/>
  <c r="U12" i="390"/>
  <c r="U46" i="390" s="1"/>
  <c r="K13" i="481"/>
  <c r="J13" i="481"/>
  <c r="E13" i="481"/>
  <c r="D13" i="481"/>
  <c r="C13" i="481"/>
  <c r="B13" i="481"/>
  <c r="L12" i="481"/>
  <c r="H13" i="481"/>
  <c r="D12" i="481"/>
  <c r="I12" i="481" s="1"/>
  <c r="L11" i="481"/>
  <c r="I11" i="481"/>
  <c r="D11" i="481"/>
  <c r="A5" i="481"/>
  <c r="M4" i="481"/>
  <c r="U53" i="337"/>
  <c r="P53" i="337"/>
  <c r="U50" i="337"/>
  <c r="P50" i="337"/>
  <c r="P37" i="337"/>
  <c r="U37" i="337" s="1"/>
  <c r="U35" i="337"/>
  <c r="P35" i="337"/>
  <c r="P14" i="337"/>
  <c r="H19" i="337" s="1"/>
  <c r="U163" i="353"/>
  <c r="AB161" i="353"/>
  <c r="AB160" i="353"/>
  <c r="U160" i="353"/>
  <c r="Q153" i="353"/>
  <c r="U153" i="353" s="1"/>
  <c r="Q152" i="353"/>
  <c r="U152" i="353" s="1"/>
  <c r="U151" i="353" s="1"/>
  <c r="U149" i="353"/>
  <c r="Q149" i="353"/>
  <c r="Q148" i="353"/>
  <c r="U148" i="353" s="1"/>
  <c r="U147" i="353" s="1"/>
  <c r="Q144" i="353"/>
  <c r="U144" i="353" s="1"/>
  <c r="U143" i="353"/>
  <c r="U142" i="353" s="1"/>
  <c r="Q143" i="353"/>
  <c r="Q140" i="353"/>
  <c r="U140" i="353" s="1"/>
  <c r="U139" i="353"/>
  <c r="U138" i="353" s="1"/>
  <c r="Q139" i="353"/>
  <c r="U135" i="353"/>
  <c r="Q135" i="353"/>
  <c r="U132" i="353"/>
  <c r="U130" i="353"/>
  <c r="U129" i="353" s="1"/>
  <c r="U126" i="353"/>
  <c r="U119" i="353"/>
  <c r="Q114" i="353"/>
  <c r="U114" i="353" s="1"/>
  <c r="Q95" i="353"/>
  <c r="Q89" i="353"/>
  <c r="Q83" i="353"/>
  <c r="Q81" i="353"/>
  <c r="AB80" i="353"/>
  <c r="Q106" i="353" s="1"/>
  <c r="V49" i="353"/>
  <c r="Q48" i="353"/>
  <c r="M48" i="353"/>
  <c r="U41" i="353"/>
  <c r="AB92" i="353" s="1"/>
  <c r="U40" i="353"/>
  <c r="J31" i="353"/>
  <c r="T31" i="353" s="1"/>
  <c r="J30" i="353"/>
  <c r="T30" i="353" s="1"/>
  <c r="Q17" i="353"/>
  <c r="J25" i="353" s="1"/>
  <c r="T25" i="353" s="1"/>
  <c r="M17" i="353"/>
  <c r="J24" i="353" s="1"/>
  <c r="T24" i="353" s="1"/>
  <c r="V16" i="353"/>
  <c r="V15" i="353"/>
  <c r="V17" i="353" s="1"/>
  <c r="Q120" i="353" s="1"/>
  <c r="U40" i="335"/>
  <c r="U37" i="335"/>
  <c r="U33" i="335"/>
  <c r="U29" i="335"/>
  <c r="U25" i="335"/>
  <c r="U11" i="335"/>
  <c r="U44" i="335" s="1"/>
  <c r="AD92" i="401" l="1"/>
  <c r="AC92" i="401"/>
  <c r="AD92" i="353"/>
  <c r="AC92" i="353"/>
  <c r="U26" i="401"/>
  <c r="U27" i="401"/>
  <c r="U27" i="353"/>
  <c r="U26" i="353"/>
  <c r="R19" i="337"/>
  <c r="P41" i="337" s="1"/>
  <c r="P44" i="337"/>
  <c r="U44" i="337" s="1"/>
  <c r="U59" i="337"/>
  <c r="Q109" i="353"/>
  <c r="M120" i="353"/>
  <c r="Q112" i="353"/>
  <c r="V48" i="353"/>
  <c r="Q85" i="353"/>
  <c r="Q98" i="353"/>
  <c r="Q87" i="353"/>
  <c r="Q100" i="353"/>
  <c r="Z78" i="401"/>
  <c r="Q92" i="401"/>
  <c r="Q104" i="401"/>
  <c r="U79" i="401"/>
  <c r="U78" i="401" s="1"/>
  <c r="Q106" i="401"/>
  <c r="Q102" i="353"/>
  <c r="Z78" i="353"/>
  <c r="Q92" i="353"/>
  <c r="Q104" i="353"/>
  <c r="Q109" i="401"/>
  <c r="U79" i="353"/>
  <c r="U78" i="353" s="1"/>
  <c r="Q81" i="401"/>
  <c r="I13" i="481"/>
  <c r="L13" i="481"/>
  <c r="Q119" i="353" l="1"/>
  <c r="AA119" i="353" s="1"/>
  <c r="U125" i="353"/>
  <c r="Q117" i="353"/>
  <c r="Q125" i="353"/>
  <c r="U156" i="353"/>
  <c r="AB159" i="353" s="1"/>
  <c r="U125" i="401"/>
  <c r="U156" i="401" s="1"/>
  <c r="AB159" i="401" s="1"/>
  <c r="Q117" i="401"/>
  <c r="Q119" i="401"/>
  <c r="Q125" i="401"/>
  <c r="AA120" i="353"/>
  <c r="AA119" i="401" l="1"/>
  <c r="AA120" i="401"/>
</calcChain>
</file>

<file path=xl/sharedStrings.xml><?xml version="1.0" encoding="utf-8"?>
<sst xmlns="http://schemas.openxmlformats.org/spreadsheetml/2006/main" count="2958" uniqueCount="667">
  <si>
    <t>基　準　額　算　出　内　訳</t>
    <phoneticPr fontId="3"/>
  </si>
  <si>
    <t>補助対象・補助対象外</t>
    <rPh sb="0" eb="2">
      <t>ホジョ</t>
    </rPh>
    <rPh sb="2" eb="4">
      <t>タイショウ</t>
    </rPh>
    <rPh sb="5" eb="7">
      <t>ホジョ</t>
    </rPh>
    <rPh sb="7" eb="10">
      <t>タイショウガイ</t>
    </rPh>
    <phoneticPr fontId="3"/>
  </si>
  <si>
    <t>【補助対象外】計</t>
    <rPh sb="1" eb="3">
      <t>ホジョ</t>
    </rPh>
    <rPh sb="3" eb="6">
      <t>タイショウガイ</t>
    </rPh>
    <rPh sb="7" eb="8">
      <t>ケイ</t>
    </rPh>
    <phoneticPr fontId="3"/>
  </si>
  <si>
    <t>　合　　　　　計</t>
    <rPh sb="1" eb="2">
      <t>ゴウ</t>
    </rPh>
    <rPh sb="7" eb="8">
      <t>ケイ</t>
    </rPh>
    <phoneticPr fontId="3"/>
  </si>
  <si>
    <t>研 修 歯 科 医 延 人 数</t>
    <rPh sb="0" eb="1">
      <t>ケン</t>
    </rPh>
    <rPh sb="2" eb="3">
      <t>オサム</t>
    </rPh>
    <rPh sb="4" eb="5">
      <t>ハ</t>
    </rPh>
    <rPh sb="6" eb="7">
      <t>カ</t>
    </rPh>
    <rPh sb="8" eb="9">
      <t>イ</t>
    </rPh>
    <rPh sb="10" eb="11">
      <t>ノ</t>
    </rPh>
    <rPh sb="12" eb="13">
      <t>ヒト</t>
    </rPh>
    <rPh sb="14" eb="15">
      <t>カズ</t>
    </rPh>
    <phoneticPr fontId="4"/>
  </si>
  <si>
    <t>期　　　　間</t>
    <rPh sb="0" eb="1">
      <t>キ</t>
    </rPh>
    <rPh sb="5" eb="6">
      <t>アイダ</t>
    </rPh>
    <phoneticPr fontId="4"/>
  </si>
  <si>
    <t>備　　　　　考</t>
    <rPh sb="0" eb="1">
      <t>ビ</t>
    </rPh>
    <rPh sb="6" eb="7">
      <t>コウ</t>
    </rPh>
    <phoneticPr fontId="4"/>
  </si>
  <si>
    <t>a</t>
    <phoneticPr fontId="3"/>
  </si>
  <si>
    <t>／</t>
    <phoneticPr fontId="4"/>
  </si>
  <si>
    <t>【単独型・管理型臨床研修施設名】</t>
    <rPh sb="8" eb="10">
      <t>リンショウ</t>
    </rPh>
    <rPh sb="10" eb="12">
      <t>ケンシュウ</t>
    </rPh>
    <rPh sb="12" eb="14">
      <t>シセツ</t>
    </rPh>
    <phoneticPr fontId="3"/>
  </si>
  <si>
    <t>（１）研修歯科医延人数　【附表Ａ】</t>
    <rPh sb="5" eb="7">
      <t>シカ</t>
    </rPh>
    <rPh sb="13" eb="15">
      <t>フヒョウ</t>
    </rPh>
    <phoneticPr fontId="4"/>
  </si>
  <si>
    <t>（２）研修歯科医数</t>
    <rPh sb="5" eb="7">
      <t>シカ</t>
    </rPh>
    <phoneticPr fontId="3"/>
  </si>
  <si>
    <t>施設群全体</t>
    <rPh sb="0" eb="2">
      <t>シセツ</t>
    </rPh>
    <rPh sb="2" eb="3">
      <t>グン</t>
    </rPh>
    <rPh sb="3" eb="5">
      <t>ゼンタイ</t>
    </rPh>
    <phoneticPr fontId="4"/>
  </si>
  <si>
    <t>研修歯科医延人数</t>
    <rPh sb="0" eb="2">
      <t>ケンシュウ</t>
    </rPh>
    <rPh sb="2" eb="5">
      <t>シカイ</t>
    </rPh>
    <rPh sb="5" eb="6">
      <t>ノ</t>
    </rPh>
    <rPh sb="6" eb="8">
      <t>ニンズウ</t>
    </rPh>
    <phoneticPr fontId="4"/>
  </si>
  <si>
    <t>研修歯科医数</t>
    <rPh sb="0" eb="5">
      <t>ケンシュウシカイ</t>
    </rPh>
    <rPh sb="5" eb="6">
      <t>スウ</t>
    </rPh>
    <phoneticPr fontId="3"/>
  </si>
  <si>
    <t>（注）研修歯科医数は、研修歯科医延人数を12(月)で除して、小数点以下を四捨五入して得た数とする。</t>
    <rPh sb="5" eb="7">
      <t>シカ</t>
    </rPh>
    <rPh sb="13" eb="15">
      <t>シカ</t>
    </rPh>
    <rPh sb="23" eb="24">
      <t>ツキ</t>
    </rPh>
    <rPh sb="36" eb="40">
      <t>シシャゴニュウ</t>
    </rPh>
    <phoneticPr fontId="4"/>
  </si>
  <si>
    <t>（３）へき地診療所研修支援事業実施研修歯科医数　【附表Ｂ】</t>
    <rPh sb="15" eb="17">
      <t>ジッシ</t>
    </rPh>
    <rPh sb="17" eb="19">
      <t>ケンシュウ</t>
    </rPh>
    <rPh sb="19" eb="22">
      <t>シカイ</t>
    </rPh>
    <rPh sb="22" eb="23">
      <t>スウ</t>
    </rPh>
    <phoneticPr fontId="4"/>
  </si>
  <si>
    <t>事業実施研修歯科医数</t>
    <rPh sb="0" eb="2">
      <t>ジギョウ</t>
    </rPh>
    <rPh sb="2" eb="4">
      <t>ジッシ</t>
    </rPh>
    <rPh sb="4" eb="9">
      <t>ケンシュウシカイ</t>
    </rPh>
    <rPh sb="9" eb="10">
      <t>スウ</t>
    </rPh>
    <phoneticPr fontId="4"/>
  </si>
  <si>
    <t>２　基準額適用</t>
    <rPh sb="2" eb="5">
      <t>キジュンガク</t>
    </rPh>
    <rPh sb="5" eb="7">
      <t>テキヨウ</t>
    </rPh>
    <phoneticPr fontId="4"/>
  </si>
  <si>
    <t>研修歯科医延人数 a</t>
    <rPh sb="2" eb="4">
      <t>シカ</t>
    </rPh>
    <phoneticPr fontId="4"/>
  </si>
  <si>
    <t>（２）プログラム責任者経費</t>
    <rPh sb="8" eb="11">
      <t>セキニンシャ</t>
    </rPh>
    <rPh sb="11" eb="13">
      <t>ケイヒ</t>
    </rPh>
    <phoneticPr fontId="4"/>
  </si>
  <si>
    <t>目標達成管理</t>
    <rPh sb="0" eb="2">
      <t>モクヒョウ</t>
    </rPh>
    <rPh sb="2" eb="4">
      <t>タッセイ</t>
    </rPh>
    <rPh sb="4" eb="6">
      <t>カンリ</t>
    </rPh>
    <phoneticPr fontId="4"/>
  </si>
  <si>
    <t>（３）研修管理委員会経費</t>
    <rPh sb="3" eb="5">
      <t>ケンシュウ</t>
    </rPh>
    <rPh sb="5" eb="7">
      <t>カンリ</t>
    </rPh>
    <rPh sb="7" eb="10">
      <t>イインカイ</t>
    </rPh>
    <rPh sb="10" eb="12">
      <t>ケイヒ</t>
    </rPh>
    <phoneticPr fontId="4"/>
  </si>
  <si>
    <t>（４）へき地診療所研修支援経費</t>
    <rPh sb="5" eb="6">
      <t>チ</t>
    </rPh>
    <rPh sb="6" eb="9">
      <t>シンリョウショ</t>
    </rPh>
    <rPh sb="9" eb="11">
      <t>ケンシュウ</t>
    </rPh>
    <rPh sb="11" eb="13">
      <t>シエン</t>
    </rPh>
    <rPh sb="13" eb="15">
      <t>ケイヒ</t>
    </rPh>
    <phoneticPr fontId="4"/>
  </si>
  <si>
    <t>（５）研修歯科医物件費</t>
    <rPh sb="3" eb="8">
      <t>ケンシュウシカイ</t>
    </rPh>
    <rPh sb="8" eb="10">
      <t>ブッケン</t>
    </rPh>
    <rPh sb="10" eb="11">
      <t>ヒ</t>
    </rPh>
    <phoneticPr fontId="4"/>
  </si>
  <si>
    <t>基準額合計</t>
    <rPh sb="0" eb="3">
      <t>キジュンガク</t>
    </rPh>
    <rPh sb="3" eb="5">
      <t>ゴウケイ</t>
    </rPh>
    <phoneticPr fontId="3"/>
  </si>
  <si>
    <t>×</t>
  </si>
  <si>
    <t>人</t>
    <rPh sb="0" eb="1">
      <t>ニン</t>
    </rPh>
    <phoneticPr fontId="4"/>
  </si>
  <si>
    <t>円</t>
    <rPh sb="0" eb="1">
      <t>エン</t>
    </rPh>
    <phoneticPr fontId="4"/>
  </si>
  <si>
    <t>円／月額）</t>
    <rPh sb="0" eb="1">
      <t>エン</t>
    </rPh>
    <rPh sb="2" eb="4">
      <t>ゲツガク</t>
    </rPh>
    <phoneticPr fontId="4"/>
  </si>
  <si>
    <t>円】</t>
    <rPh sb="0" eb="1">
      <t>エン</t>
    </rPh>
    <phoneticPr fontId="4"/>
  </si>
  <si>
    <t>円／年額）</t>
    <rPh sb="0" eb="1">
      <t>エン</t>
    </rPh>
    <rPh sb="2" eb="3">
      <t>ネン</t>
    </rPh>
    <rPh sb="3" eb="4">
      <t>ガク</t>
    </rPh>
    <phoneticPr fontId="4"/>
  </si>
  <si>
    <t>基本業務</t>
    <rPh sb="0" eb="2">
      <t>キホン</t>
    </rPh>
    <rPh sb="2" eb="4">
      <t>ギョウム</t>
    </rPh>
    <phoneticPr fontId="4"/>
  </si>
  <si>
    <t xml:space="preserve">円 </t>
  </si>
  <si>
    <t xml:space="preserve">Ａ </t>
  </si>
  <si>
    <t>寄 付 金</t>
  </si>
  <si>
    <t>差引額</t>
  </si>
  <si>
    <t>総事業費</t>
  </si>
  <si>
    <t>基準額</t>
  </si>
  <si>
    <t>対象経費</t>
  </si>
  <si>
    <t>の 支 出</t>
  </si>
  <si>
    <t xml:space="preserve">Ｄ </t>
  </si>
  <si>
    <t xml:space="preserve">Ｅ </t>
  </si>
  <si>
    <t xml:space="preserve">Ｂ </t>
  </si>
  <si>
    <t>人</t>
    <rPh sb="0" eb="1">
      <t>ニン</t>
    </rPh>
    <phoneticPr fontId="3"/>
  </si>
  <si>
    <t>教育指導経費</t>
    <rPh sb="0" eb="2">
      <t>キョウイク</t>
    </rPh>
    <rPh sb="2" eb="4">
      <t>シドウ</t>
    </rPh>
    <rPh sb="4" eb="6">
      <t>ケイヒ</t>
    </rPh>
    <phoneticPr fontId="4"/>
  </si>
  <si>
    <t>（４）指導歯科医資質向上推進事業　【附表Ｃ】</t>
    <rPh sb="3" eb="5">
      <t>シドウ</t>
    </rPh>
    <rPh sb="5" eb="8">
      <t>シカイ</t>
    </rPh>
    <rPh sb="8" eb="10">
      <t>シシツ</t>
    </rPh>
    <rPh sb="10" eb="12">
      <t>コウジョウ</t>
    </rPh>
    <rPh sb="12" eb="14">
      <t>スイシン</t>
    </rPh>
    <rPh sb="14" eb="16">
      <t>ジギョウ</t>
    </rPh>
    <phoneticPr fontId="4"/>
  </si>
  <si>
    <t>（６）指導歯科医資質向上推進経費</t>
    <rPh sb="3" eb="5">
      <t>シドウ</t>
    </rPh>
    <rPh sb="5" eb="8">
      <t>シカイ</t>
    </rPh>
    <rPh sb="8" eb="10">
      <t>シシツ</t>
    </rPh>
    <rPh sb="10" eb="12">
      <t>コウジョウ</t>
    </rPh>
    <rPh sb="12" eb="14">
      <t>スイシン</t>
    </rPh>
    <rPh sb="14" eb="16">
      <t>ケイヒ</t>
    </rPh>
    <phoneticPr fontId="4"/>
  </si>
  <si>
    <t>※指導歯科医を5人以上配置している施設が申請する場合以外（６）は計上しないこと</t>
    <rPh sb="1" eb="3">
      <t>シドウ</t>
    </rPh>
    <rPh sb="3" eb="6">
      <t>シカイ</t>
    </rPh>
    <rPh sb="8" eb="9">
      <t>ニン</t>
    </rPh>
    <rPh sb="9" eb="11">
      <t>イジョウ</t>
    </rPh>
    <rPh sb="11" eb="13">
      <t>ハイチ</t>
    </rPh>
    <rPh sb="17" eb="19">
      <t>シセツ</t>
    </rPh>
    <rPh sb="20" eb="22">
      <t>シンセイ</t>
    </rPh>
    <rPh sb="24" eb="26">
      <t>バアイ</t>
    </rPh>
    <rPh sb="26" eb="28">
      <t>イガイ</t>
    </rPh>
    <rPh sb="32" eb="34">
      <t>ケイジョウ</t>
    </rPh>
    <phoneticPr fontId="3"/>
  </si>
  <si>
    <t>施設の指導歯科医数</t>
    <rPh sb="0" eb="2">
      <t>シセツ</t>
    </rPh>
    <rPh sb="3" eb="5">
      <t>シドウ</t>
    </rPh>
    <rPh sb="5" eb="7">
      <t>シカ</t>
    </rPh>
    <rPh sb="7" eb="8">
      <t>イ</t>
    </rPh>
    <rPh sb="8" eb="9">
      <t>スウ</t>
    </rPh>
    <phoneticPr fontId="3"/>
  </si>
  <si>
    <t>１　教育指導経費及び指導歯科医資質向上推進経費</t>
    <phoneticPr fontId="3"/>
  </si>
  <si>
    <t>（注）研修歯科医延人数は、当該年度内における各月の末日に在籍する診療科の研修歯科医数の総和であること。</t>
    <rPh sb="5" eb="7">
      <t>シカ</t>
    </rPh>
    <rPh sb="32" eb="35">
      <t>シンリョウカ</t>
    </rPh>
    <rPh sb="38" eb="40">
      <t>シカ</t>
    </rPh>
    <phoneticPr fontId="4"/>
  </si>
  <si>
    <t>（１）指導経費</t>
    <rPh sb="3" eb="5">
      <t>シドウ</t>
    </rPh>
    <rPh sb="5" eb="7">
      <t>ケイヒ</t>
    </rPh>
    <phoneticPr fontId="4"/>
  </si>
  <si>
    <t>歯課分</t>
    <rPh sb="0" eb="2">
      <t>シカ</t>
    </rPh>
    <rPh sb="2" eb="3">
      <t>ブン</t>
    </rPh>
    <phoneticPr fontId="3"/>
  </si>
  <si>
    <t>２）医科分</t>
    <rPh sb="2" eb="4">
      <t>イカ</t>
    </rPh>
    <rPh sb="4" eb="5">
      <t>ブン</t>
    </rPh>
    <phoneticPr fontId="3"/>
  </si>
  <si>
    <t>指導経費（医科）計</t>
    <rPh sb="0" eb="2">
      <t>シドウ</t>
    </rPh>
    <rPh sb="2" eb="4">
      <t>ケイヒ</t>
    </rPh>
    <rPh sb="5" eb="7">
      <t>イカ</t>
    </rPh>
    <rPh sb="8" eb="9">
      <t>ケイ</t>
    </rPh>
    <phoneticPr fontId="3"/>
  </si>
  <si>
    <t>研修歯科医延人数 b</t>
    <rPh sb="2" eb="4">
      <t>シカ</t>
    </rPh>
    <phoneticPr fontId="4"/>
  </si>
  <si>
    <t>研修歯科医数 e</t>
    <rPh sb="0" eb="2">
      <t>ケンシュウ</t>
    </rPh>
    <rPh sb="2" eb="5">
      <t>シカイ</t>
    </rPh>
    <rPh sb="5" eb="6">
      <t>スウ</t>
    </rPh>
    <phoneticPr fontId="3"/>
  </si>
  <si>
    <t>研修歯科医延人数 d</t>
    <rPh sb="2" eb="4">
      <t>シカ</t>
    </rPh>
    <phoneticPr fontId="4"/>
  </si>
  <si>
    <t>事業実施研修歯科医数 f</t>
    <rPh sb="0" eb="2">
      <t>ジギョウ</t>
    </rPh>
    <rPh sb="2" eb="4">
      <t>ジッシ</t>
    </rPh>
    <rPh sb="4" eb="9">
      <t>ケンシュウシカイ</t>
    </rPh>
    <rPh sb="9" eb="10">
      <t>カズ</t>
    </rPh>
    <phoneticPr fontId="4"/>
  </si>
  <si>
    <t>研修歯科医延人数 a+b</t>
    <rPh sb="2" eb="4">
      <t>シカ</t>
    </rPh>
    <phoneticPr fontId="4"/>
  </si>
  <si>
    <t>円</t>
    <rPh sb="0" eb="1">
      <t>エン</t>
    </rPh>
    <phoneticPr fontId="3"/>
  </si>
  <si>
    <t>計</t>
    <rPh sb="0" eb="1">
      <t>ケイ</t>
    </rPh>
    <phoneticPr fontId="3"/>
  </si>
  <si>
    <t xml:space="preserve">Ｃ </t>
  </si>
  <si>
    <t>区　　　　　　分</t>
  </si>
  <si>
    <t>合　　　　　計</t>
  </si>
  <si>
    <t>選 定 額</t>
  </si>
  <si>
    <t>（基幹型病院名）</t>
    <rPh sb="1" eb="3">
      <t>キカン</t>
    </rPh>
    <phoneticPr fontId="4"/>
  </si>
  <si>
    <t>基準額算出に係る条件確認</t>
    <rPh sb="0" eb="3">
      <t>キジュンガク</t>
    </rPh>
    <rPh sb="3" eb="5">
      <t>サンシュツ</t>
    </rPh>
    <rPh sb="6" eb="7">
      <t>カカ</t>
    </rPh>
    <rPh sb="8" eb="10">
      <t>ジョウケン</t>
    </rPh>
    <rPh sb="10" eb="12">
      <t>カクニン</t>
    </rPh>
    <phoneticPr fontId="3"/>
  </si>
  <si>
    <t>（チェック欄）</t>
    <rPh sb="5" eb="6">
      <t>ラン</t>
    </rPh>
    <phoneticPr fontId="3"/>
  </si>
  <si>
    <t>医師臨床研修費補助金に係る基準額の算出条件として、病院と臨床研修医の間において、原則として雇用契約の中にアルバイト診療を行わない旨を明らかにされていること。</t>
    <rPh sb="0" eb="2">
      <t>イシ</t>
    </rPh>
    <rPh sb="2" eb="4">
      <t>リンショウ</t>
    </rPh>
    <rPh sb="4" eb="7">
      <t>ケンシュウヒ</t>
    </rPh>
    <rPh sb="7" eb="10">
      <t>ホジョキン</t>
    </rPh>
    <rPh sb="11" eb="12">
      <t>カカ</t>
    </rPh>
    <rPh sb="13" eb="16">
      <t>キジュンガク</t>
    </rPh>
    <rPh sb="17" eb="19">
      <t>サンシュツ</t>
    </rPh>
    <rPh sb="19" eb="21">
      <t>ジョウケン</t>
    </rPh>
    <rPh sb="25" eb="27">
      <t>ビョウイン</t>
    </rPh>
    <rPh sb="28" eb="30">
      <t>リンショウ</t>
    </rPh>
    <rPh sb="30" eb="32">
      <t>ケンシュウ</t>
    </rPh>
    <rPh sb="32" eb="33">
      <t>イ</t>
    </rPh>
    <rPh sb="34" eb="35">
      <t>アイダ</t>
    </rPh>
    <rPh sb="40" eb="42">
      <t>ゲンソク</t>
    </rPh>
    <rPh sb="45" eb="47">
      <t>コヨウ</t>
    </rPh>
    <rPh sb="47" eb="49">
      <t>ケイヤク</t>
    </rPh>
    <rPh sb="50" eb="51">
      <t>ナカ</t>
    </rPh>
    <rPh sb="57" eb="59">
      <t>シンリョウ</t>
    </rPh>
    <rPh sb="60" eb="61">
      <t>オコナ</t>
    </rPh>
    <rPh sb="64" eb="65">
      <t>ムネ</t>
    </rPh>
    <rPh sb="66" eb="67">
      <t>アキ</t>
    </rPh>
    <phoneticPr fontId="3"/>
  </si>
  <si>
    <t>１　教育指導経費</t>
  </si>
  <si>
    <t>（１）研修医延人数　【附表Ａ】</t>
    <rPh sb="11" eb="13">
      <t>フヒョウ</t>
    </rPh>
    <phoneticPr fontId="4"/>
  </si>
  <si>
    <t>研 修 医 延 人 数</t>
    <rPh sb="0" eb="1">
      <t>ケン</t>
    </rPh>
    <rPh sb="2" eb="3">
      <t>オサム</t>
    </rPh>
    <rPh sb="4" eb="5">
      <t>イ</t>
    </rPh>
    <rPh sb="6" eb="7">
      <t>ノ</t>
    </rPh>
    <rPh sb="8" eb="9">
      <t>ヒト</t>
    </rPh>
    <rPh sb="10" eb="11">
      <t>カズ</t>
    </rPh>
    <phoneticPr fontId="4"/>
  </si>
  <si>
    <t>１年次</t>
  </si>
  <si>
    <t>２年次</t>
    <rPh sb="1" eb="3">
      <t>ネンジ</t>
    </rPh>
    <phoneticPr fontId="3"/>
  </si>
  <si>
    <t>【補助対象】計</t>
    <rPh sb="1" eb="3">
      <t>ホジョ</t>
    </rPh>
    <rPh sb="3" eb="5">
      <t>タイショウ</t>
    </rPh>
    <rPh sb="6" eb="7">
      <t>ケイ</t>
    </rPh>
    <phoneticPr fontId="3"/>
  </si>
  <si>
    <t>（注２）当該年度に研修を開始した研修医については１年次、それより前に研修を開始した研修医については２年次</t>
    <rPh sb="4" eb="6">
      <t>トウガイ</t>
    </rPh>
    <rPh sb="6" eb="8">
      <t>ネンド</t>
    </rPh>
    <rPh sb="9" eb="11">
      <t>ケンシュウ</t>
    </rPh>
    <rPh sb="12" eb="14">
      <t>カイシ</t>
    </rPh>
    <rPh sb="16" eb="19">
      <t>ケンシュウイ</t>
    </rPh>
    <rPh sb="25" eb="27">
      <t>ネンジ</t>
    </rPh>
    <rPh sb="32" eb="33">
      <t>マエ</t>
    </rPh>
    <rPh sb="34" eb="36">
      <t>ケンシュウ</t>
    </rPh>
    <rPh sb="37" eb="39">
      <t>カイシ</t>
    </rPh>
    <rPh sb="41" eb="44">
      <t>ケンシュウイ</t>
    </rPh>
    <rPh sb="50" eb="52">
      <t>ネンジ</t>
    </rPh>
    <phoneticPr fontId="3"/>
  </si>
  <si>
    <t>① 病院群全体</t>
    <rPh sb="2" eb="5">
      <t>ビョウイングン</t>
    </rPh>
    <rPh sb="5" eb="7">
      <t>ゼンタイ</t>
    </rPh>
    <phoneticPr fontId="4"/>
  </si>
  <si>
    <t>１年次生研修医延人数</t>
    <rPh sb="1" eb="3">
      <t>ネンジ</t>
    </rPh>
    <rPh sb="3" eb="4">
      <t>セイ</t>
    </rPh>
    <rPh sb="4" eb="7">
      <t>ケンシュウイ</t>
    </rPh>
    <rPh sb="7" eb="8">
      <t>ノ</t>
    </rPh>
    <rPh sb="8" eb="10">
      <t>ニンズウ</t>
    </rPh>
    <phoneticPr fontId="4"/>
  </si>
  <si>
    <t>研修医数</t>
    <rPh sb="0" eb="2">
      <t>ケンシュウ</t>
    </rPh>
    <rPh sb="2" eb="4">
      <t>イスウ</t>
    </rPh>
    <phoneticPr fontId="4"/>
  </si>
  <si>
    <t>２年次生研修医延人数</t>
    <rPh sb="1" eb="3">
      <t>ネンジ</t>
    </rPh>
    <rPh sb="3" eb="4">
      <t>セイ</t>
    </rPh>
    <rPh sb="4" eb="7">
      <t>ケンシュウイ</t>
    </rPh>
    <rPh sb="7" eb="8">
      <t>ノ</t>
    </rPh>
    <rPh sb="8" eb="10">
      <t>ニンズウ</t>
    </rPh>
    <phoneticPr fontId="4"/>
  </si>
  <si>
    <t>１学年平均研修医数</t>
    <rPh sb="1" eb="3">
      <t>ガクネン</t>
    </rPh>
    <rPh sb="3" eb="5">
      <t>ヘイキン</t>
    </rPh>
    <rPh sb="5" eb="7">
      <t>ケンシュウ</t>
    </rPh>
    <rPh sb="7" eb="9">
      <t>イスウ</t>
    </rPh>
    <phoneticPr fontId="3"/>
  </si>
  <si>
    <t>② 補助対象</t>
    <rPh sb="2" eb="4">
      <t>ホジョ</t>
    </rPh>
    <rPh sb="4" eb="6">
      <t>タイショウ</t>
    </rPh>
    <phoneticPr fontId="4"/>
  </si>
  <si>
    <t>（注１）ｃ、d、f及びgの研修医数は、研修医延人数を１２で除して、小数点以下第３位を四捨五入して得た数とす
        る。</t>
    <rPh sb="9" eb="10">
      <t>オヨ</t>
    </rPh>
    <rPh sb="38" eb="39">
      <t>ダイ</t>
    </rPh>
    <rPh sb="40" eb="41">
      <t>イ</t>
    </rPh>
    <rPh sb="42" eb="43">
      <t>ヨン</t>
    </rPh>
    <rPh sb="43" eb="44">
      <t>シャ</t>
    </rPh>
    <rPh sb="44" eb="45">
      <t>ゴ</t>
    </rPh>
    <rPh sb="45" eb="46">
      <t>イリ</t>
    </rPh>
    <phoneticPr fontId="4"/>
  </si>
  <si>
    <t>（注２）eの１学年平均研修医数は、研修医数（cとdの和）を研修を実施している学年数で除して、小数点以下を四捨
　　　　五入して得た数とする。</t>
    <rPh sb="7" eb="9">
      <t>ガクネン</t>
    </rPh>
    <rPh sb="9" eb="11">
      <t>ヘイキン</t>
    </rPh>
    <rPh sb="17" eb="20">
      <t>ケンシュウイ</t>
    </rPh>
    <rPh sb="20" eb="21">
      <t>スウ</t>
    </rPh>
    <rPh sb="26" eb="27">
      <t>ワ</t>
    </rPh>
    <rPh sb="29" eb="31">
      <t>ケンシュウ</t>
    </rPh>
    <rPh sb="32" eb="34">
      <t>ジッシ</t>
    </rPh>
    <rPh sb="38" eb="40">
      <t>ガクネン</t>
    </rPh>
    <rPh sb="40" eb="41">
      <t>カズ</t>
    </rPh>
    <rPh sb="42" eb="43">
      <t>ジョ</t>
    </rPh>
    <rPh sb="46" eb="49">
      <t>ショウスウテン</t>
    </rPh>
    <rPh sb="49" eb="51">
      <t>イカ</t>
    </rPh>
    <rPh sb="52" eb="53">
      <t>ヨン</t>
    </rPh>
    <rPh sb="53" eb="54">
      <t>シャ</t>
    </rPh>
    <rPh sb="59" eb="61">
      <t>ゴニュウ</t>
    </rPh>
    <rPh sb="63" eb="64">
      <t>エ</t>
    </rPh>
    <rPh sb="65" eb="66">
      <t>カズ</t>
    </rPh>
    <phoneticPr fontId="4"/>
  </si>
  <si>
    <t>日</t>
    <rPh sb="0" eb="1">
      <t>ヒ</t>
    </rPh>
    <phoneticPr fontId="4"/>
  </si>
  <si>
    <t>１年次生</t>
    <rPh sb="1" eb="3">
      <t>ネンジ</t>
    </rPh>
    <rPh sb="3" eb="4">
      <t>セイ</t>
    </rPh>
    <phoneticPr fontId="3"/>
  </si>
  <si>
    <t>２年次生</t>
    <rPh sb="1" eb="3">
      <t>ネンジ</t>
    </rPh>
    <rPh sb="3" eb="4">
      <t>セイ</t>
    </rPh>
    <phoneticPr fontId="3"/>
  </si>
  <si>
    <t>宿日直研修が、臨床研修の一環として、研修プログラム単位で実施され、当該プログラムが研修管理委員会により適正に管理運営されている。</t>
    <rPh sb="0" eb="1">
      <t>シュク</t>
    </rPh>
    <rPh sb="1" eb="3">
      <t>ニッチョク</t>
    </rPh>
    <rPh sb="3" eb="5">
      <t>ケンシュウ</t>
    </rPh>
    <rPh sb="7" eb="9">
      <t>リンショウ</t>
    </rPh>
    <rPh sb="9" eb="11">
      <t>ケンシュウ</t>
    </rPh>
    <rPh sb="12" eb="14">
      <t>イッカン</t>
    </rPh>
    <rPh sb="18" eb="20">
      <t>ケンシュウ</t>
    </rPh>
    <rPh sb="25" eb="27">
      <t>タンイ</t>
    </rPh>
    <rPh sb="28" eb="30">
      <t>ジッシ</t>
    </rPh>
    <phoneticPr fontId="4"/>
  </si>
  <si>
    <t>指導医又は上級医と組んで（又はオンコール体制の下に（２年次生に限る））行われる宿日直研修である。</t>
    <rPh sb="13" eb="14">
      <t>マタ</t>
    </rPh>
    <rPh sb="27" eb="30">
      <t>ネンジセイ</t>
    </rPh>
    <rPh sb="31" eb="32">
      <t>カギ</t>
    </rPh>
    <phoneticPr fontId="4"/>
  </si>
  <si>
    <t>月</t>
    <rPh sb="0" eb="1">
      <t>ツキ</t>
    </rPh>
    <phoneticPr fontId="4"/>
  </si>
  <si>
    <t>当直</t>
  </si>
  <si>
    <t>オンコール</t>
  </si>
  <si>
    <t>１　教育指導経費</t>
    <rPh sb="2" eb="4">
      <t>キョウイク</t>
    </rPh>
    <rPh sb="4" eb="6">
      <t>シドウ</t>
    </rPh>
    <rPh sb="6" eb="8">
      <t>ケイヒ</t>
    </rPh>
    <phoneticPr fontId="4"/>
  </si>
  <si>
    <t>基幹型病院（協力型病院が申請する場合は代理申請協力型病院の種別及び救急の認定を記載）</t>
    <rPh sb="0" eb="2">
      <t>キカン</t>
    </rPh>
    <rPh sb="2" eb="3">
      <t>ガタ</t>
    </rPh>
    <rPh sb="3" eb="5">
      <t>ビョウイン</t>
    </rPh>
    <rPh sb="6" eb="9">
      <t>キョウリョクガタ</t>
    </rPh>
    <rPh sb="9" eb="11">
      <t>ビョウイン</t>
    </rPh>
    <rPh sb="12" eb="14">
      <t>シンセイ</t>
    </rPh>
    <rPh sb="16" eb="18">
      <t>バアイ</t>
    </rPh>
    <rPh sb="19" eb="21">
      <t>ダイリ</t>
    </rPh>
    <rPh sb="21" eb="23">
      <t>シンセイ</t>
    </rPh>
    <rPh sb="23" eb="26">
      <t>キョウリョクガタ</t>
    </rPh>
    <rPh sb="26" eb="28">
      <t>ビョウイン</t>
    </rPh>
    <rPh sb="29" eb="31">
      <t>シュベツ</t>
    </rPh>
    <rPh sb="31" eb="32">
      <t>オヨ</t>
    </rPh>
    <rPh sb="33" eb="35">
      <t>キュウキュウ</t>
    </rPh>
    <rPh sb="36" eb="38">
      <t>ニンテイ</t>
    </rPh>
    <rPh sb="39" eb="41">
      <t>キサイ</t>
    </rPh>
    <phoneticPr fontId="3"/>
  </si>
  <si>
    <t>（１）指導医経費</t>
    <rPh sb="3" eb="6">
      <t>シドウイ</t>
    </rPh>
    <rPh sb="6" eb="8">
      <t>ケイヒ</t>
    </rPh>
    <phoneticPr fontId="4"/>
  </si>
  <si>
    <t>地域</t>
    <rPh sb="0" eb="2">
      <t>チイキ</t>
    </rPh>
    <phoneticPr fontId="3"/>
  </si>
  <si>
    <t>種</t>
    <rPh sb="0" eb="1">
      <t>シュ</t>
    </rPh>
    <phoneticPr fontId="3"/>
  </si>
  <si>
    <t>次救急医療機関</t>
    <rPh sb="0" eb="1">
      <t>ジ</t>
    </rPh>
    <rPh sb="1" eb="3">
      <t>キュウキュウ</t>
    </rPh>
    <rPh sb="3" eb="5">
      <t>イリョウ</t>
    </rPh>
    <rPh sb="5" eb="7">
      <t>キカン</t>
    </rPh>
    <phoneticPr fontId="3"/>
  </si>
  <si>
    <t>円】</t>
    <rPh sb="0" eb="1">
      <t>エン</t>
    </rPh>
    <phoneticPr fontId="3"/>
  </si>
  <si>
    <t>円）</t>
    <rPh sb="0" eb="1">
      <t>エン</t>
    </rPh>
    <phoneticPr fontId="3"/>
  </si>
  <si>
    <t>１種地域
及び２種
地域</t>
    <rPh sb="1" eb="2">
      <t>シュ</t>
    </rPh>
    <rPh sb="2" eb="4">
      <t>チイキ</t>
    </rPh>
    <rPh sb="5" eb="6">
      <t>オヨ</t>
    </rPh>
    <rPh sb="8" eb="9">
      <t>シュ</t>
    </rPh>
    <rPh sb="10" eb="12">
      <t>チイキ</t>
    </rPh>
    <phoneticPr fontId="3"/>
  </si>
  <si>
    <t>３種地域</t>
    <rPh sb="1" eb="2">
      <t>シュ</t>
    </rPh>
    <rPh sb="2" eb="4">
      <t>チイキ</t>
    </rPh>
    <phoneticPr fontId="3"/>
  </si>
  <si>
    <t>４種地域</t>
    <rPh sb="1" eb="2">
      <t>シュ</t>
    </rPh>
    <rPh sb="2" eb="4">
      <t>チイキ</t>
    </rPh>
    <phoneticPr fontId="3"/>
  </si>
  <si>
    <t>５種地域</t>
    <rPh sb="1" eb="2">
      <t>シュ</t>
    </rPh>
    <rPh sb="2" eb="4">
      <t>チイキ</t>
    </rPh>
    <phoneticPr fontId="3"/>
  </si>
  <si>
    <t>二次又は三次救急病院</t>
    <rPh sb="0" eb="2">
      <t>ニジ</t>
    </rPh>
    <rPh sb="2" eb="3">
      <t>マタ</t>
    </rPh>
    <rPh sb="4" eb="5">
      <t>サン</t>
    </rPh>
    <rPh sb="5" eb="6">
      <t>ジ</t>
    </rPh>
    <rPh sb="6" eb="8">
      <t>キュウキュウ</t>
    </rPh>
    <rPh sb="8" eb="10">
      <t>ビョウイン</t>
    </rPh>
    <phoneticPr fontId="3"/>
  </si>
  <si>
    <t>②賃金</t>
    <rPh sb="1" eb="3">
      <t>チンギン</t>
    </rPh>
    <phoneticPr fontId="3"/>
  </si>
  <si>
    <t>（２）剖検経費</t>
    <rPh sb="3" eb="5">
      <t>ボウケン</t>
    </rPh>
    <rPh sb="5" eb="7">
      <t>ケイヒ</t>
    </rPh>
    <phoneticPr fontId="4"/>
  </si>
  <si>
    <t>※いずれか該当する□に○を付すこと。</t>
    <rPh sb="5" eb="7">
      <t>ガイトウ</t>
    </rPh>
    <rPh sb="13" eb="14">
      <t>フ</t>
    </rPh>
    <phoneticPr fontId="3"/>
  </si>
  <si>
    <t>大学病院</t>
    <rPh sb="0" eb="2">
      <t>ダイガク</t>
    </rPh>
    <rPh sb="2" eb="4">
      <t>ビョウイン</t>
    </rPh>
    <phoneticPr fontId="3"/>
  </si>
  <si>
    <t>臨床研修病院</t>
    <rPh sb="0" eb="2">
      <t>リンショウ</t>
    </rPh>
    <rPh sb="2" eb="4">
      <t>ケンシュウ</t>
    </rPh>
    <rPh sb="4" eb="6">
      <t>ビョウイン</t>
    </rPh>
    <phoneticPr fontId="3"/>
  </si>
  <si>
    <t>１学年平均研修医数e</t>
    <rPh sb="1" eb="3">
      <t>ガクネン</t>
    </rPh>
    <rPh sb="3" eb="5">
      <t>ヘイキン</t>
    </rPh>
    <rPh sb="5" eb="8">
      <t>ケンシュウイ</t>
    </rPh>
    <rPh sb="8" eb="9">
      <t>スウ</t>
    </rPh>
    <phoneticPr fontId="4"/>
  </si>
  <si>
    <t>←協力型臨床研修病院等が申請する場合１を入力</t>
    <rPh sb="1" eb="4">
      <t>キョウリョクガタ</t>
    </rPh>
    <rPh sb="4" eb="6">
      <t>リンショウ</t>
    </rPh>
    <rPh sb="6" eb="8">
      <t>ケンシュウ</t>
    </rPh>
    <rPh sb="8" eb="10">
      <t>ビョウイン</t>
    </rPh>
    <rPh sb="10" eb="11">
      <t>トウ</t>
    </rPh>
    <rPh sb="12" eb="14">
      <t>シンセイ</t>
    </rPh>
    <rPh sb="16" eb="18">
      <t>バアイ</t>
    </rPh>
    <rPh sb="20" eb="22">
      <t>ニュウリョク</t>
    </rPh>
    <phoneticPr fontId="3"/>
  </si>
  <si>
    <t>（３）プログラム責任者等経費</t>
    <rPh sb="8" eb="11">
      <t>セキニンシャ</t>
    </rPh>
    <rPh sb="11" eb="12">
      <t>トウ</t>
    </rPh>
    <rPh sb="12" eb="14">
      <t>ケイヒ</t>
    </rPh>
    <phoneticPr fontId="4"/>
  </si>
  <si>
    <t>１学年平均研修医数 e</t>
    <rPh sb="1" eb="3">
      <t>ガクネン</t>
    </rPh>
    <rPh sb="3" eb="5">
      <t>ヘイキン</t>
    </rPh>
    <rPh sb="5" eb="8">
      <t>ケンシュウイ</t>
    </rPh>
    <rPh sb="8" eb="9">
      <t>スウ</t>
    </rPh>
    <phoneticPr fontId="3"/>
  </si>
  <si>
    <t>研修医の募集定員が20人以上で将来小児科医又は産科医になることを希望する研修医を対象とした研修プログラムを設けた病院は○を付すこと</t>
    <rPh sb="0" eb="3">
      <t>ケンシュウイ</t>
    </rPh>
    <rPh sb="4" eb="6">
      <t>ボシュウ</t>
    </rPh>
    <rPh sb="6" eb="8">
      <t>テイイン</t>
    </rPh>
    <rPh sb="11" eb="12">
      <t>ニン</t>
    </rPh>
    <rPh sb="12" eb="14">
      <t>イジョウ</t>
    </rPh>
    <rPh sb="15" eb="17">
      <t>ショウライ</t>
    </rPh>
    <rPh sb="17" eb="21">
      <t>ショウニカイ</t>
    </rPh>
    <rPh sb="21" eb="22">
      <t>マタ</t>
    </rPh>
    <rPh sb="23" eb="26">
      <t>サンカイ</t>
    </rPh>
    <rPh sb="32" eb="34">
      <t>キボウ</t>
    </rPh>
    <rPh sb="36" eb="39">
      <t>ケンシュウイ</t>
    </rPh>
    <rPh sb="40" eb="42">
      <t>タイショウ</t>
    </rPh>
    <rPh sb="45" eb="47">
      <t>ケンシュウ</t>
    </rPh>
    <rPh sb="53" eb="54">
      <t>モウ</t>
    </rPh>
    <rPh sb="56" eb="58">
      <t>ビョウイン</t>
    </rPh>
    <rPh sb="61" eb="62">
      <t>フ</t>
    </rPh>
    <phoneticPr fontId="3"/>
  </si>
  <si>
    <t>（４）研修管理委員会等経費</t>
    <rPh sb="3" eb="5">
      <t>ケンシュウ</t>
    </rPh>
    <rPh sb="5" eb="7">
      <t>カンリ</t>
    </rPh>
    <rPh sb="7" eb="10">
      <t>イインカイ</t>
    </rPh>
    <rPh sb="10" eb="11">
      <t>トウ</t>
    </rPh>
    <rPh sb="11" eb="13">
      <t>ケイヒ</t>
    </rPh>
    <phoneticPr fontId="4"/>
  </si>
  <si>
    <t>①　研修管理委員会経費</t>
    <rPh sb="2" eb="4">
      <t>ケンシュウ</t>
    </rPh>
    <rPh sb="4" eb="6">
      <t>カンリ</t>
    </rPh>
    <rPh sb="6" eb="9">
      <t>イインカイ</t>
    </rPh>
    <rPh sb="9" eb="11">
      <t>ケイヒ</t>
    </rPh>
    <phoneticPr fontId="3"/>
  </si>
  <si>
    <t>②　地域医療対策協議会等連絡調整</t>
    <rPh sb="2" eb="4">
      <t>チイキ</t>
    </rPh>
    <rPh sb="4" eb="6">
      <t>イリョウ</t>
    </rPh>
    <rPh sb="6" eb="8">
      <t>タイサク</t>
    </rPh>
    <rPh sb="8" eb="11">
      <t>キョウギカイ</t>
    </rPh>
    <rPh sb="11" eb="12">
      <t>トウ</t>
    </rPh>
    <rPh sb="12" eb="14">
      <t>レンラク</t>
    </rPh>
    <rPh sb="14" eb="16">
      <t>チョウセイ</t>
    </rPh>
    <phoneticPr fontId="3"/>
  </si>
  <si>
    <t>回</t>
    <rPh sb="0" eb="1">
      <t>カイ</t>
    </rPh>
    <phoneticPr fontId="3"/>
  </si>
  <si>
    <t>※上限２回</t>
    <rPh sb="1" eb="3">
      <t>ジョウゲン</t>
    </rPh>
    <rPh sb="4" eb="5">
      <t>カイ</t>
    </rPh>
    <phoneticPr fontId="3"/>
  </si>
  <si>
    <t>（５）へき地診療所等研修支援経費</t>
    <rPh sb="5" eb="6">
      <t>チ</t>
    </rPh>
    <rPh sb="6" eb="9">
      <t>シンリョウショ</t>
    </rPh>
    <rPh sb="9" eb="10">
      <t>トウ</t>
    </rPh>
    <rPh sb="10" eb="12">
      <t>ケンシュウ</t>
    </rPh>
    <rPh sb="12" eb="14">
      <t>シエン</t>
    </rPh>
    <rPh sb="14" eb="16">
      <t>ケイヒ</t>
    </rPh>
    <phoneticPr fontId="4"/>
  </si>
  <si>
    <t>円／日額）</t>
    <rPh sb="0" eb="1">
      <t>エン</t>
    </rPh>
    <rPh sb="2" eb="3">
      <t>ニチ</t>
    </rPh>
    <rPh sb="3" eb="4">
      <t>ガク</t>
    </rPh>
    <phoneticPr fontId="4"/>
  </si>
  <si>
    <t>事業延日数</t>
    <rPh sb="0" eb="1">
      <t>コト</t>
    </rPh>
    <rPh sb="1" eb="2">
      <t>ギョウ</t>
    </rPh>
    <rPh sb="2" eb="3">
      <t>エン</t>
    </rPh>
    <rPh sb="3" eb="4">
      <t>ヒ</t>
    </rPh>
    <phoneticPr fontId="4"/>
  </si>
  <si>
    <t>円／月額）</t>
    <rPh sb="0" eb="1">
      <t>エン</t>
    </rPh>
    <rPh sb="2" eb="3">
      <t>ツキ</t>
    </rPh>
    <rPh sb="3" eb="4">
      <t>ガク</t>
    </rPh>
    <phoneticPr fontId="4"/>
  </si>
  <si>
    <t>①指導医等が研修医と当直</t>
    <rPh sb="1" eb="4">
      <t>シドウイ</t>
    </rPh>
    <rPh sb="4" eb="5">
      <t>トウ</t>
    </rPh>
    <rPh sb="6" eb="9">
      <t>ケンシュウイ</t>
    </rPh>
    <rPh sb="10" eb="12">
      <t>トウチョク</t>
    </rPh>
    <phoneticPr fontId="3"/>
  </si>
  <si>
    <t>②指導医等がオンコール体制</t>
    <rPh sb="1" eb="4">
      <t>シドウイ</t>
    </rPh>
    <rPh sb="4" eb="5">
      <t>トウ</t>
    </rPh>
    <rPh sb="11" eb="13">
      <t>タイセイ</t>
    </rPh>
    <phoneticPr fontId="3"/>
  </si>
  <si>
    <t>教育指導経費－計（Ⅰ）</t>
    <rPh sb="0" eb="2">
      <t>キョウイク</t>
    </rPh>
    <rPh sb="2" eb="4">
      <t>シドウ</t>
    </rPh>
    <rPh sb="4" eb="6">
      <t>ケイヒ</t>
    </rPh>
    <rPh sb="7" eb="8">
      <t>ケイ</t>
    </rPh>
    <phoneticPr fontId="3"/>
  </si>
  <si>
    <t>当該年度に研修を開始した研修医に決まって支払われる給与</t>
    <rPh sb="0" eb="2">
      <t>トウガイ</t>
    </rPh>
    <rPh sb="2" eb="4">
      <t>ネンド</t>
    </rPh>
    <phoneticPr fontId="3"/>
  </si>
  <si>
    <t>①当該年度（１年次給与）</t>
    <rPh sb="1" eb="3">
      <t>トウガイ</t>
    </rPh>
    <rPh sb="3" eb="5">
      <t>ネンド</t>
    </rPh>
    <rPh sb="5" eb="7">
      <t>ヘイネンド</t>
    </rPh>
    <rPh sb="6" eb="8">
      <t>イチネン</t>
    </rPh>
    <rPh sb="8" eb="9">
      <t>ジ</t>
    </rPh>
    <rPh sb="9" eb="11">
      <t>キュウヨ</t>
    </rPh>
    <phoneticPr fontId="3"/>
  </si>
  <si>
    <t>（注）各項目毎の基準額の端数については、小数点以下を切り捨てて得た額とします。</t>
    <rPh sb="1" eb="2">
      <t>チュウ</t>
    </rPh>
    <rPh sb="3" eb="6">
      <t>カクコウモク</t>
    </rPh>
    <rPh sb="6" eb="7">
      <t>ゴト</t>
    </rPh>
    <rPh sb="8" eb="11">
      <t>キジュンガク</t>
    </rPh>
    <rPh sb="12" eb="14">
      <t>ハスウ</t>
    </rPh>
    <rPh sb="20" eb="23">
      <t>ショウスウテン</t>
    </rPh>
    <rPh sb="23" eb="25">
      <t>イカ</t>
    </rPh>
    <rPh sb="26" eb="27">
      <t>キ</t>
    </rPh>
    <rPh sb="28" eb="29">
      <t>ス</t>
    </rPh>
    <rPh sb="31" eb="32">
      <t>エ</t>
    </rPh>
    <rPh sb="33" eb="34">
      <t>ガク</t>
    </rPh>
    <phoneticPr fontId="10"/>
  </si>
  <si>
    <t>産婦人科</t>
    <rPh sb="0" eb="4">
      <t>サンフジンカ</t>
    </rPh>
    <phoneticPr fontId="3"/>
  </si>
  <si>
    <t>小児科</t>
    <rPh sb="0" eb="3">
      <t>ショウニカ</t>
    </rPh>
    <phoneticPr fontId="3"/>
  </si>
  <si>
    <t>月１回</t>
    <rPh sb="0" eb="1">
      <t>ツキ</t>
    </rPh>
    <rPh sb="2" eb="3">
      <t>カイ</t>
    </rPh>
    <phoneticPr fontId="3"/>
  </si>
  <si>
    <t>月２回</t>
    <rPh sb="0" eb="1">
      <t>ツキ</t>
    </rPh>
    <rPh sb="2" eb="3">
      <t>カイ</t>
    </rPh>
    <phoneticPr fontId="3"/>
  </si>
  <si>
    <t>月３回</t>
    <rPh sb="0" eb="1">
      <t>ツキ</t>
    </rPh>
    <rPh sb="2" eb="3">
      <t>カイ</t>
    </rPh>
    <phoneticPr fontId="3"/>
  </si>
  <si>
    <t>分野</t>
    <rPh sb="0" eb="2">
      <t>ブンヤ</t>
    </rPh>
    <phoneticPr fontId="3"/>
  </si>
  <si>
    <t>宿日直</t>
    <rPh sb="0" eb="1">
      <t>シュク</t>
    </rPh>
    <rPh sb="1" eb="3">
      <t>ニッチョク</t>
    </rPh>
    <phoneticPr fontId="3"/>
  </si>
  <si>
    <t>月</t>
    <rPh sb="0" eb="1">
      <t>ツキ</t>
    </rPh>
    <phoneticPr fontId="3"/>
  </si>
  <si>
    <t>日</t>
    <rPh sb="0" eb="1">
      <t>ニチ</t>
    </rPh>
    <phoneticPr fontId="3"/>
  </si>
  <si>
    <t>診療所等名称</t>
    <rPh sb="0" eb="1">
      <t>ミ</t>
    </rPh>
    <rPh sb="1" eb="2">
      <t>リョウ</t>
    </rPh>
    <rPh sb="2" eb="3">
      <t>ショ</t>
    </rPh>
    <rPh sb="3" eb="4">
      <t>トウ</t>
    </rPh>
    <rPh sb="4" eb="5">
      <t>メイ</t>
    </rPh>
    <rPh sb="5" eb="6">
      <t>ショウ</t>
    </rPh>
    <phoneticPr fontId="4"/>
  </si>
  <si>
    <t>研修医氏名</t>
    <rPh sb="0" eb="1">
      <t>ケン</t>
    </rPh>
    <rPh sb="1" eb="2">
      <t>オサム</t>
    </rPh>
    <rPh sb="2" eb="3">
      <t>イ</t>
    </rPh>
    <rPh sb="3" eb="4">
      <t>シ</t>
    </rPh>
    <rPh sb="4" eb="5">
      <t>メイ</t>
    </rPh>
    <phoneticPr fontId="4"/>
  </si>
  <si>
    <t>合　　　　計</t>
    <rPh sb="0" eb="1">
      <t>ゴウ</t>
    </rPh>
    <rPh sb="5" eb="6">
      <t>ケイ</t>
    </rPh>
    <phoneticPr fontId="4"/>
  </si>
  <si>
    <t>（注）実日数の内訳を備考欄に記入すること。（例：平日△日、土日×日）</t>
    <rPh sb="1" eb="2">
      <t>チュウ</t>
    </rPh>
    <rPh sb="3" eb="4">
      <t>ジツ</t>
    </rPh>
    <rPh sb="4" eb="6">
      <t>ニッスウ</t>
    </rPh>
    <rPh sb="7" eb="9">
      <t>ウチワケ</t>
    </rPh>
    <rPh sb="10" eb="13">
      <t>ビコウラン</t>
    </rPh>
    <rPh sb="14" eb="16">
      <t>キニュウ</t>
    </rPh>
    <rPh sb="22" eb="23">
      <t>レイ</t>
    </rPh>
    <rPh sb="24" eb="26">
      <t>ヘイジツ</t>
    </rPh>
    <rPh sb="27" eb="28">
      <t>ニチ</t>
    </rPh>
    <rPh sb="29" eb="31">
      <t>ドニチ</t>
    </rPh>
    <rPh sb="32" eb="33">
      <t>ニチ</t>
    </rPh>
    <phoneticPr fontId="4"/>
  </si>
  <si>
    <t>研修医の処遇について</t>
    <rPh sb="0" eb="3">
      <t>ケンシュウイ</t>
    </rPh>
    <rPh sb="4" eb="6">
      <t>ショグウ</t>
    </rPh>
    <phoneticPr fontId="13"/>
  </si>
  <si>
    <t>（単位:円）</t>
    <rPh sb="1" eb="3">
      <t>タンイ</t>
    </rPh>
    <rPh sb="4" eb="5">
      <t>エン</t>
    </rPh>
    <phoneticPr fontId="13"/>
  </si>
  <si>
    <t>研修医の種別(常勤・非常勤）</t>
    <rPh sb="0" eb="3">
      <t>ケンシュウイ</t>
    </rPh>
    <rPh sb="4" eb="6">
      <t>シュベツ</t>
    </rPh>
    <rPh sb="7" eb="9">
      <t>ジョウキン</t>
    </rPh>
    <rPh sb="10" eb="13">
      <t>ヒジョウキン</t>
    </rPh>
    <phoneticPr fontId="13"/>
  </si>
  <si>
    <t>備考</t>
    <rPh sb="0" eb="2">
      <t>ビコウ</t>
    </rPh>
    <phoneticPr fontId="13"/>
  </si>
  <si>
    <t>①基本給月給（決定ベース）</t>
    <rPh sb="1" eb="4">
      <t>キホンキュウ</t>
    </rPh>
    <rPh sb="4" eb="6">
      <t>ゲッキュウ</t>
    </rPh>
    <rPh sb="7" eb="9">
      <t>ケッテイ</t>
    </rPh>
    <phoneticPr fontId="13"/>
  </si>
  <si>
    <t>②年額賞与(決定ベース）</t>
    <rPh sb="1" eb="3">
      <t>ネンガク</t>
    </rPh>
    <rPh sb="3" eb="5">
      <t>ショウヨ</t>
    </rPh>
    <rPh sb="6" eb="8">
      <t>ケッテイ</t>
    </rPh>
    <phoneticPr fontId="13"/>
  </si>
  <si>
    <t>推計年収（①×12+②)　　　　</t>
    <rPh sb="0" eb="2">
      <t>スイケイ</t>
    </rPh>
    <rPh sb="2" eb="4">
      <t>ネンシュウ</t>
    </rPh>
    <phoneticPr fontId="13"/>
  </si>
  <si>
    <t>【記載要領】</t>
    <rPh sb="1" eb="3">
      <t>キサイ</t>
    </rPh>
    <rPh sb="3" eb="5">
      <t>ヨウリョウ</t>
    </rPh>
    <phoneticPr fontId="13"/>
  </si>
  <si>
    <t>　　　　　①基本給月給</t>
    <rPh sb="6" eb="8">
      <t>キホン</t>
    </rPh>
    <rPh sb="8" eb="9">
      <t>キュウ</t>
    </rPh>
    <rPh sb="9" eb="11">
      <t>ゲッキュウ</t>
    </rPh>
    <phoneticPr fontId="13"/>
  </si>
  <si>
    <t>　　　　　②年額賞与</t>
    <rPh sb="6" eb="8">
      <t>ネンガク</t>
    </rPh>
    <rPh sb="8" eb="10">
      <t>ショウヨ</t>
    </rPh>
    <phoneticPr fontId="13"/>
  </si>
  <si>
    <t>　　　　　　年額賞与（国家公務員の給与では「期末手当」、「勤勉手当」が該当）は、各年度で支払われる賞与（年度で複数回ならその合計金額）を記載して下さい。</t>
    <rPh sb="6" eb="8">
      <t>ネンガク</t>
    </rPh>
    <rPh sb="8" eb="10">
      <t>ショウヨ</t>
    </rPh>
    <rPh sb="11" eb="13">
      <t>コッカ</t>
    </rPh>
    <rPh sb="13" eb="16">
      <t>コウムイン</t>
    </rPh>
    <rPh sb="17" eb="19">
      <t>キュウヨ</t>
    </rPh>
    <rPh sb="22" eb="24">
      <t>キマツ</t>
    </rPh>
    <rPh sb="24" eb="26">
      <t>テアテ</t>
    </rPh>
    <rPh sb="29" eb="31">
      <t>キンベン</t>
    </rPh>
    <rPh sb="31" eb="33">
      <t>テアテ</t>
    </rPh>
    <rPh sb="35" eb="37">
      <t>ガイトウ</t>
    </rPh>
    <rPh sb="40" eb="43">
      <t>カクネンド</t>
    </rPh>
    <rPh sb="44" eb="46">
      <t>シハラ</t>
    </rPh>
    <rPh sb="49" eb="51">
      <t>ショウヨ</t>
    </rPh>
    <rPh sb="52" eb="54">
      <t>ネンド</t>
    </rPh>
    <rPh sb="55" eb="57">
      <t>フクスウ</t>
    </rPh>
    <rPh sb="57" eb="58">
      <t>カイ</t>
    </rPh>
    <rPh sb="62" eb="64">
      <t>ゴウケイ</t>
    </rPh>
    <rPh sb="64" eb="66">
      <t>キンガク</t>
    </rPh>
    <rPh sb="68" eb="70">
      <t>キサイ</t>
    </rPh>
    <rPh sb="72" eb="73">
      <t>クダ</t>
    </rPh>
    <phoneticPr fontId="13"/>
  </si>
  <si>
    <t>　　　　　注）ここでいう「決定ベース」とは、研修医を募集する際に募集要項等で公表している給与（事前に定められている給与）のこと。</t>
    <rPh sb="5" eb="6">
      <t>チュウ</t>
    </rPh>
    <rPh sb="13" eb="15">
      <t>ケッテイ</t>
    </rPh>
    <rPh sb="22" eb="25">
      <t>ケンシュウイ</t>
    </rPh>
    <rPh sb="26" eb="28">
      <t>ボシュウ</t>
    </rPh>
    <rPh sb="30" eb="31">
      <t>サイ</t>
    </rPh>
    <rPh sb="32" eb="34">
      <t>ボシュウ</t>
    </rPh>
    <rPh sb="34" eb="36">
      <t>ヨウコウ</t>
    </rPh>
    <rPh sb="36" eb="37">
      <t>トウ</t>
    </rPh>
    <rPh sb="38" eb="39">
      <t>コウ</t>
    </rPh>
    <rPh sb="39" eb="40">
      <t>ヒョウ</t>
    </rPh>
    <rPh sb="44" eb="46">
      <t>キュウヨ</t>
    </rPh>
    <rPh sb="47" eb="49">
      <t>ジゼン</t>
    </rPh>
    <rPh sb="50" eb="51">
      <t>サダ</t>
    </rPh>
    <rPh sb="57" eb="59">
      <t>キュウヨ</t>
    </rPh>
    <phoneticPr fontId="13"/>
  </si>
  <si>
    <t>　　　　　　   ただし、公募後に変更が決まっている場合は、変更後の処遇により記載して下さい。</t>
    <rPh sb="39" eb="41">
      <t>キサイ</t>
    </rPh>
    <rPh sb="43" eb="44">
      <t>クダ</t>
    </rPh>
    <phoneticPr fontId="3"/>
  </si>
  <si>
    <t>【補助対象】指導経費（歯科）計</t>
    <rPh sb="1" eb="3">
      <t>ホジョ</t>
    </rPh>
    <rPh sb="3" eb="5">
      <t>タイショウ</t>
    </rPh>
    <rPh sb="6" eb="8">
      <t>シドウ</t>
    </rPh>
    <rPh sb="8" eb="10">
      <t>ケイヒ</t>
    </rPh>
    <rPh sb="11" eb="13">
      <t>シカ</t>
    </rPh>
    <rPh sb="14" eb="15">
      <t>ケイ</t>
    </rPh>
    <phoneticPr fontId="3"/>
  </si>
  <si>
    <t>　　　　　当該年度に研修を開始する研修医　　　　　　　　　　　　　　　　　　　　　　　　　　　　　※都道府県の要請等により受け入れた自治医科大学
　医学部卒の研修医を除く。</t>
    <rPh sb="5" eb="7">
      <t>トウガイ</t>
    </rPh>
    <rPh sb="7" eb="9">
      <t>ネンド</t>
    </rPh>
    <rPh sb="10" eb="12">
      <t>ケンシュウ</t>
    </rPh>
    <rPh sb="13" eb="15">
      <t>カイシ</t>
    </rPh>
    <rPh sb="17" eb="20">
      <t>ケンシュウイ</t>
    </rPh>
    <rPh sb="50" eb="54">
      <t>トドウフケン</t>
    </rPh>
    <rPh sb="55" eb="57">
      <t>ヨウセイ</t>
    </rPh>
    <rPh sb="57" eb="58">
      <t>トウ</t>
    </rPh>
    <rPh sb="61" eb="62">
      <t>ウ</t>
    </rPh>
    <rPh sb="63" eb="64">
      <t>イ</t>
    </rPh>
    <rPh sb="66" eb="68">
      <t>ジチ</t>
    </rPh>
    <rPh sb="68" eb="70">
      <t>イカ</t>
    </rPh>
    <rPh sb="70" eb="72">
      <t>ダイガク</t>
    </rPh>
    <rPh sb="74" eb="77">
      <t>イガクブ</t>
    </rPh>
    <rPh sb="77" eb="78">
      <t>ソツ</t>
    </rPh>
    <rPh sb="79" eb="82">
      <t>ケンシュウイ</t>
    </rPh>
    <rPh sb="83" eb="84">
      <t>ノゾ</t>
    </rPh>
    <phoneticPr fontId="13"/>
  </si>
  <si>
    <t>１年次（当該年度）</t>
    <rPh sb="0" eb="2">
      <t>イチネン</t>
    </rPh>
    <rPh sb="2" eb="3">
      <t>ジ</t>
    </rPh>
    <rPh sb="4" eb="6">
      <t>トウガイ</t>
    </rPh>
    <rPh sb="6" eb="8">
      <t>ネンド</t>
    </rPh>
    <phoneticPr fontId="13"/>
  </si>
  <si>
    <t>①指導医経費</t>
    <rPh sb="1" eb="4">
      <t>シドウイ</t>
    </rPh>
    <rPh sb="4" eb="6">
      <t>ケイヒ</t>
    </rPh>
    <phoneticPr fontId="3"/>
  </si>
  <si>
    <t>ア当該年度４月１日現在の１年次研修医受入数が20人未満の基幹型病院の場合（協力型病院が申請する場合にも適用）</t>
    <rPh sb="1" eb="3">
      <t>トウガイ</t>
    </rPh>
    <rPh sb="3" eb="5">
      <t>ネンド</t>
    </rPh>
    <rPh sb="6" eb="7">
      <t>ガツ</t>
    </rPh>
    <rPh sb="8" eb="9">
      <t>ニチ</t>
    </rPh>
    <rPh sb="9" eb="11">
      <t>ゲンザイ</t>
    </rPh>
    <rPh sb="13" eb="15">
      <t>ネンジ</t>
    </rPh>
    <rPh sb="15" eb="18">
      <t>ケンシュウイ</t>
    </rPh>
    <rPh sb="18" eb="21">
      <t>ウケイレスウ</t>
    </rPh>
    <rPh sb="24" eb="25">
      <t>ニン</t>
    </rPh>
    <rPh sb="25" eb="27">
      <t>ミマン</t>
    </rPh>
    <rPh sb="28" eb="31">
      <t>キカンガタ</t>
    </rPh>
    <rPh sb="31" eb="33">
      <t>ビョウイン</t>
    </rPh>
    <rPh sb="34" eb="36">
      <t>バアイ</t>
    </rPh>
    <rPh sb="37" eb="40">
      <t>キョウリョクガタ</t>
    </rPh>
    <rPh sb="40" eb="42">
      <t>ビョウイン</t>
    </rPh>
    <rPh sb="43" eb="45">
      <t>シンセイ</t>
    </rPh>
    <rPh sb="47" eb="49">
      <t>バアイ</t>
    </rPh>
    <rPh sb="51" eb="53">
      <t>テキヨウ</t>
    </rPh>
    <phoneticPr fontId="3"/>
  </si>
  <si>
    <t>イ当該年度４月１日現在の１年次研修医受入数が20人以上の基幹型病院の場合</t>
    <rPh sb="1" eb="3">
      <t>トウガイ</t>
    </rPh>
    <rPh sb="3" eb="5">
      <t>ネンド</t>
    </rPh>
    <rPh sb="6" eb="7">
      <t>ガツ</t>
    </rPh>
    <rPh sb="8" eb="9">
      <t>ニチ</t>
    </rPh>
    <rPh sb="9" eb="11">
      <t>ゲンザイ</t>
    </rPh>
    <rPh sb="13" eb="15">
      <t>ネンジ</t>
    </rPh>
    <rPh sb="15" eb="18">
      <t>ケンシュウイ</t>
    </rPh>
    <rPh sb="18" eb="21">
      <t>ウケイレスウ</t>
    </rPh>
    <rPh sb="24" eb="25">
      <t>ニン</t>
    </rPh>
    <rPh sb="25" eb="27">
      <t>イジョウ</t>
    </rPh>
    <rPh sb="28" eb="31">
      <t>キカンガタ</t>
    </rPh>
    <rPh sb="31" eb="33">
      <t>ビョウイン</t>
    </rPh>
    <rPh sb="34" eb="36">
      <t>バアイ</t>
    </rPh>
    <phoneticPr fontId="3"/>
  </si>
  <si>
    <t>①が630万円を超え、720万円以下の場合は、上記教育指導経費計（Ⅰ）の金額に0.9を乗じる</t>
    <rPh sb="14" eb="16">
      <t>マンエン</t>
    </rPh>
    <rPh sb="16" eb="18">
      <t>イカ</t>
    </rPh>
    <rPh sb="19" eb="21">
      <t>バアイ</t>
    </rPh>
    <phoneticPr fontId="3"/>
  </si>
  <si>
    <t>当該年度４月１日現在の１年次研修医受入数</t>
    <rPh sb="12" eb="14">
      <t>ネンジ</t>
    </rPh>
    <phoneticPr fontId="3"/>
  </si>
  <si>
    <t>研修実日数</t>
    <rPh sb="0" eb="2">
      <t>ケンシュウ</t>
    </rPh>
    <rPh sb="2" eb="3">
      <t>ジツ</t>
    </rPh>
    <rPh sb="3" eb="5">
      <t>ニッスウ</t>
    </rPh>
    <phoneticPr fontId="4"/>
  </si>
  <si>
    <t>（指定研修機関名）</t>
    <rPh sb="1" eb="3">
      <t>シテイ</t>
    </rPh>
    <rPh sb="3" eb="5">
      <t>ケンシュウ</t>
    </rPh>
    <rPh sb="5" eb="7">
      <t>キカン</t>
    </rPh>
    <phoneticPr fontId="4"/>
  </si>
  <si>
    <t>実施する特定行為区分数</t>
    <rPh sb="0" eb="2">
      <t>ジッシ</t>
    </rPh>
    <rPh sb="4" eb="8">
      <t>トクテイコウイ</t>
    </rPh>
    <rPh sb="8" eb="10">
      <t>クブン</t>
    </rPh>
    <rPh sb="10" eb="11">
      <t>スウ</t>
    </rPh>
    <phoneticPr fontId="3"/>
  </si>
  <si>
    <t>区分</t>
    <rPh sb="0" eb="2">
      <t>クブン</t>
    </rPh>
    <phoneticPr fontId="3"/>
  </si>
  <si>
    <t>※別紙調書の（Ａ）の値を入力してください。なお、調書が複数ある場合は、重複する区分別科目の数を減じた合計値を入力してください。</t>
    <rPh sb="1" eb="3">
      <t>ベッシ</t>
    </rPh>
    <rPh sb="3" eb="5">
      <t>チョウショ</t>
    </rPh>
    <rPh sb="10" eb="11">
      <t>アタイ</t>
    </rPh>
    <rPh sb="12" eb="14">
      <t>ニュウリョク</t>
    </rPh>
    <rPh sb="24" eb="26">
      <t>チョウショ</t>
    </rPh>
    <rPh sb="27" eb="29">
      <t>フクスウ</t>
    </rPh>
    <rPh sb="31" eb="33">
      <t>バアイ</t>
    </rPh>
    <rPh sb="35" eb="37">
      <t>チョウフク</t>
    </rPh>
    <rPh sb="39" eb="41">
      <t>クブン</t>
    </rPh>
    <rPh sb="41" eb="42">
      <t>ベツ</t>
    </rPh>
    <rPh sb="42" eb="44">
      <t>カモク</t>
    </rPh>
    <rPh sb="45" eb="46">
      <t>カズ</t>
    </rPh>
    <rPh sb="47" eb="48">
      <t>ゲン</t>
    </rPh>
    <rPh sb="50" eb="53">
      <t>ゴウケイチ</t>
    </rPh>
    <rPh sb="54" eb="56">
      <t>ニュウリョク</t>
    </rPh>
    <phoneticPr fontId="3"/>
  </si>
  <si>
    <t>１　指導者経費</t>
    <rPh sb="2" eb="4">
      <t>シドウ</t>
    </rPh>
    <rPh sb="4" eb="5">
      <t>シャ</t>
    </rPh>
    <rPh sb="5" eb="7">
      <t>ケイヒ</t>
    </rPh>
    <phoneticPr fontId="4"/>
  </si>
  <si>
    <t>ア　１以上８未満の特定行為区分に係る特定行為研修を行う場合</t>
    <rPh sb="3" eb="5">
      <t>イジョウ</t>
    </rPh>
    <rPh sb="6" eb="8">
      <t>ミマン</t>
    </rPh>
    <rPh sb="9" eb="13">
      <t>トクテイコウイ</t>
    </rPh>
    <rPh sb="13" eb="15">
      <t>クブン</t>
    </rPh>
    <rPh sb="16" eb="17">
      <t>カカ</t>
    </rPh>
    <rPh sb="18" eb="22">
      <t>トクテイコウイ</t>
    </rPh>
    <rPh sb="22" eb="24">
      <t>ケンシュウ</t>
    </rPh>
    <rPh sb="25" eb="26">
      <t>オコナ</t>
    </rPh>
    <rPh sb="27" eb="29">
      <t>バアイ</t>
    </rPh>
    <phoneticPr fontId="3"/>
  </si>
  <si>
    <t>研修時間数</t>
    <rPh sb="0" eb="2">
      <t>ケンシュウ</t>
    </rPh>
    <rPh sb="2" eb="5">
      <t>ジカンスウ</t>
    </rPh>
    <phoneticPr fontId="4"/>
  </si>
  <si>
    <t>時間</t>
    <rPh sb="0" eb="2">
      <t>ジカン</t>
    </rPh>
    <phoneticPr fontId="4"/>
  </si>
  <si>
    <t>イ　８以上15未満の特定行為区分に係る特定行為研修を行う場合</t>
    <rPh sb="3" eb="5">
      <t>イジョウ</t>
    </rPh>
    <rPh sb="7" eb="9">
      <t>ミマン</t>
    </rPh>
    <rPh sb="10" eb="14">
      <t>トクテイコウイ</t>
    </rPh>
    <rPh sb="14" eb="16">
      <t>クブン</t>
    </rPh>
    <rPh sb="17" eb="18">
      <t>カカ</t>
    </rPh>
    <rPh sb="19" eb="23">
      <t>トクテイコウイ</t>
    </rPh>
    <rPh sb="23" eb="25">
      <t>ケンシュウ</t>
    </rPh>
    <rPh sb="26" eb="27">
      <t>オコナ</t>
    </rPh>
    <rPh sb="28" eb="30">
      <t>バアイ</t>
    </rPh>
    <phoneticPr fontId="3"/>
  </si>
  <si>
    <t>ウ　15以上の特定行為区分に係る特定行為研修を行う場合</t>
    <rPh sb="4" eb="6">
      <t>イジョウ</t>
    </rPh>
    <rPh sb="7" eb="11">
      <t>トクテイコウイ</t>
    </rPh>
    <rPh sb="11" eb="13">
      <t>クブン</t>
    </rPh>
    <rPh sb="14" eb="15">
      <t>カカ</t>
    </rPh>
    <rPh sb="16" eb="20">
      <t>トクテイコウイ</t>
    </rPh>
    <rPh sb="20" eb="22">
      <t>ケンシュウ</t>
    </rPh>
    <rPh sb="23" eb="24">
      <t>オコナ</t>
    </rPh>
    <rPh sb="25" eb="27">
      <t>バアイ</t>
    </rPh>
    <phoneticPr fontId="3"/>
  </si>
  <si>
    <t>２　事務職員経費</t>
    <rPh sb="2" eb="4">
      <t>ジム</t>
    </rPh>
    <rPh sb="4" eb="6">
      <t>ショクイン</t>
    </rPh>
    <rPh sb="6" eb="8">
      <t>ケイヒ</t>
    </rPh>
    <phoneticPr fontId="4"/>
  </si>
  <si>
    <t>１施設</t>
    <rPh sb="1" eb="3">
      <t>シセツ</t>
    </rPh>
    <phoneticPr fontId="4"/>
  </si>
  <si>
    <t>３　eラーニング体制整備経費</t>
    <rPh sb="8" eb="10">
      <t>タイセイ</t>
    </rPh>
    <rPh sb="10" eb="12">
      <t>セイビ</t>
    </rPh>
    <rPh sb="12" eb="14">
      <t>ケイヒ</t>
    </rPh>
    <phoneticPr fontId="4"/>
  </si>
  <si>
    <t>４　代替職員確保支援体制整備経費</t>
    <rPh sb="2" eb="4">
      <t>ダイタイ</t>
    </rPh>
    <rPh sb="4" eb="6">
      <t>ショクイン</t>
    </rPh>
    <rPh sb="6" eb="8">
      <t>カクホ</t>
    </rPh>
    <rPh sb="8" eb="10">
      <t>シエン</t>
    </rPh>
    <rPh sb="10" eb="12">
      <t>タイセイ</t>
    </rPh>
    <rPh sb="12" eb="14">
      <t>セイビ</t>
    </rPh>
    <rPh sb="14" eb="16">
      <t>ケイヒ</t>
    </rPh>
    <phoneticPr fontId="4"/>
  </si>
  <si>
    <t>５　診療の補助行為技術向上体制整備経費</t>
    <rPh sb="2" eb="4">
      <t>シンリョウ</t>
    </rPh>
    <rPh sb="5" eb="7">
      <t>ホジョ</t>
    </rPh>
    <rPh sb="7" eb="9">
      <t>コウイ</t>
    </rPh>
    <rPh sb="9" eb="11">
      <t>ギジュツ</t>
    </rPh>
    <rPh sb="11" eb="13">
      <t>コウジョウ</t>
    </rPh>
    <rPh sb="13" eb="15">
      <t>タイセイ</t>
    </rPh>
    <rPh sb="15" eb="17">
      <t>セイビ</t>
    </rPh>
    <rPh sb="17" eb="19">
      <t>ケイヒ</t>
    </rPh>
    <phoneticPr fontId="4"/>
  </si>
  <si>
    <t>合計額</t>
    <rPh sb="0" eb="2">
      <t>ゴウケイ</t>
    </rPh>
    <rPh sb="2" eb="3">
      <t>ガク</t>
    </rPh>
    <phoneticPr fontId="3"/>
  </si>
  <si>
    <t>↑研修受講者の所属先の医療機関等が、当該受講者の研修受講中に代替職員を確保できるよう、交代要員を紹介するためのコーディネーターを指定研修機関に設置している場合は「○」を入力すること。</t>
    <rPh sb="11" eb="13">
      <t>イリョウ</t>
    </rPh>
    <rPh sb="13" eb="15">
      <t>キカン</t>
    </rPh>
    <rPh sb="15" eb="16">
      <t>トウ</t>
    </rPh>
    <rPh sb="18" eb="20">
      <t>トウガイ</t>
    </rPh>
    <rPh sb="20" eb="23">
      <t>ジュコウシャ</t>
    </rPh>
    <rPh sb="24" eb="26">
      <t>ケンシュウ</t>
    </rPh>
    <rPh sb="26" eb="28">
      <t>ジュコウ</t>
    </rPh>
    <rPh sb="28" eb="29">
      <t>チュウ</t>
    </rPh>
    <rPh sb="30" eb="32">
      <t>ダイタイ</t>
    </rPh>
    <rPh sb="32" eb="34">
      <t>ショクイン</t>
    </rPh>
    <rPh sb="35" eb="37">
      <t>カクホ</t>
    </rPh>
    <rPh sb="43" eb="45">
      <t>コウタイ</t>
    </rPh>
    <rPh sb="45" eb="47">
      <t>ヨウイン</t>
    </rPh>
    <rPh sb="48" eb="50">
      <t>ショウカイ</t>
    </rPh>
    <rPh sb="64" eb="66">
      <t>シテイ</t>
    </rPh>
    <rPh sb="66" eb="68">
      <t>ケンシュウ</t>
    </rPh>
    <rPh sb="68" eb="70">
      <t>キカン</t>
    </rPh>
    <rPh sb="71" eb="73">
      <t>セッチ</t>
    </rPh>
    <phoneticPr fontId="3"/>
  </si>
  <si>
    <t>↑特定行為に相当する診療の補助行為（手順書によらない場合）を適切に行うための研修を地域において実施している場合は「○」を入力すること。</t>
    <rPh sb="10" eb="12">
      <t>シンリョウ</t>
    </rPh>
    <rPh sb="13" eb="15">
      <t>ホジョ</t>
    </rPh>
    <rPh sb="15" eb="17">
      <t>コウイ</t>
    </rPh>
    <rPh sb="41" eb="43">
      <t>チイキ</t>
    </rPh>
    <phoneticPr fontId="3"/>
  </si>
  <si>
    <t>　</t>
    <phoneticPr fontId="3"/>
  </si>
  <si>
    <t>○</t>
    <phoneticPr fontId="3"/>
  </si>
  <si>
    <t>６　訪問看護ステーション等研修支援経費</t>
    <rPh sb="2" eb="4">
      <t>ホウモン</t>
    </rPh>
    <rPh sb="4" eb="6">
      <t>カンゴ</t>
    </rPh>
    <rPh sb="12" eb="13">
      <t>トウ</t>
    </rPh>
    <rPh sb="13" eb="15">
      <t>ケンシュウ</t>
    </rPh>
    <rPh sb="15" eb="17">
      <t>シエン</t>
    </rPh>
    <rPh sb="17" eb="19">
      <t>ケイヒ</t>
    </rPh>
    <phoneticPr fontId="4"/>
  </si>
  <si>
    <t>１日あたり</t>
    <rPh sb="1" eb="2">
      <t>ニチ</t>
    </rPh>
    <phoneticPr fontId="4"/>
  </si>
  <si>
    <t>実施日数</t>
    <rPh sb="0" eb="2">
      <t>ジッシ</t>
    </rPh>
    <rPh sb="2" eb="4">
      <t>ニッスウ</t>
    </rPh>
    <phoneticPr fontId="3"/>
  </si>
  <si>
    <t>ｂ</t>
    <phoneticPr fontId="3"/>
  </si>
  <si>
    <t>c</t>
    <phoneticPr fontId="3"/>
  </si>
  <si>
    <t>d（a+b+c）</t>
    <phoneticPr fontId="3"/>
  </si>
  <si>
    <t>d</t>
    <phoneticPr fontId="3"/>
  </si>
  <si>
    <t>e</t>
    <phoneticPr fontId="3"/>
  </si>
  <si>
    <t>f</t>
    <phoneticPr fontId="3"/>
  </si>
  <si>
    <t>１）</t>
    <phoneticPr fontId="3"/>
  </si>
  <si>
    <t>（</t>
    <phoneticPr fontId="4"/>
  </si>
  <si>
    <t>【</t>
    <phoneticPr fontId="4"/>
  </si>
  <si>
    <t>①</t>
    <phoneticPr fontId="4"/>
  </si>
  <si>
    <t>②</t>
    <phoneticPr fontId="4"/>
  </si>
  <si>
    <t>　オンコール分はN、Sと一致</t>
    <rPh sb="6" eb="7">
      <t>ブン</t>
    </rPh>
    <rPh sb="12" eb="14">
      <t>イッチ</t>
    </rPh>
    <phoneticPr fontId="3"/>
  </si>
  <si>
    <t>　オンコール分はR、Tと一致</t>
    <rPh sb="6" eb="7">
      <t>ブン</t>
    </rPh>
    <rPh sb="12" eb="14">
      <t>イッチ</t>
    </rPh>
    <phoneticPr fontId="3"/>
  </si>
  <si>
    <t>実施回数　q</t>
    <rPh sb="0" eb="2">
      <t>ジッシ</t>
    </rPh>
    <rPh sb="2" eb="4">
      <t>カイスウ</t>
    </rPh>
    <phoneticPr fontId="3"/>
  </si>
  <si>
    <t>（６）産婦人科宿日直研修事業経費　</t>
    <rPh sb="3" eb="7">
      <t>サンフジンカ</t>
    </rPh>
    <rPh sb="7" eb="10">
      <t>シュクニッチョク</t>
    </rPh>
    <rPh sb="10" eb="12">
      <t>ケンシュウ</t>
    </rPh>
    <rPh sb="12" eb="14">
      <t>ジギョウ</t>
    </rPh>
    <rPh sb="14" eb="16">
      <t>ケイヒ</t>
    </rPh>
    <phoneticPr fontId="4"/>
  </si>
  <si>
    <t>（７）小児科宿日直研修事業経費　</t>
    <rPh sb="3" eb="6">
      <t>ショウニカ</t>
    </rPh>
    <rPh sb="6" eb="9">
      <t>シュクニッチョク</t>
    </rPh>
    <rPh sb="9" eb="11">
      <t>ケンシュウ</t>
    </rPh>
    <rPh sb="11" eb="13">
      <t>ジギョウ</t>
    </rPh>
    <rPh sb="13" eb="15">
      <t>ケイヒ</t>
    </rPh>
    <phoneticPr fontId="4"/>
  </si>
  <si>
    <t>（２）当該年度４月１日現在の１年次研修医受入数は、基幹型臨床研修病院における当該年度４月１日現在の１年次研修医受入数を記載してください。</t>
    <rPh sb="25" eb="28">
      <t>キカンガタ</t>
    </rPh>
    <rPh sb="28" eb="30">
      <t>リンショウ</t>
    </rPh>
    <rPh sb="30" eb="32">
      <t>ケンシュウ</t>
    </rPh>
    <rPh sb="32" eb="34">
      <t>ビョウイン</t>
    </rPh>
    <rPh sb="59" eb="61">
      <t>キサイ</t>
    </rPh>
    <phoneticPr fontId="13"/>
  </si>
  <si>
    <t>（３）研修医の常勤・非常勤の別は、基幹型臨床研修病院で研修している際の種別を選択してください。</t>
    <rPh sb="3" eb="6">
      <t>ケンシュウイ</t>
    </rPh>
    <rPh sb="7" eb="9">
      <t>ジョウキン</t>
    </rPh>
    <rPh sb="10" eb="13">
      <t>ヒジョウキン</t>
    </rPh>
    <rPh sb="14" eb="15">
      <t>ベツ</t>
    </rPh>
    <rPh sb="17" eb="20">
      <t>キカンガタ</t>
    </rPh>
    <rPh sb="20" eb="22">
      <t>リンショウ</t>
    </rPh>
    <rPh sb="22" eb="24">
      <t>ケンシュウ</t>
    </rPh>
    <rPh sb="24" eb="26">
      <t>ビョウイン</t>
    </rPh>
    <rPh sb="27" eb="29">
      <t>ケンシュウ</t>
    </rPh>
    <rPh sb="33" eb="34">
      <t>サイ</t>
    </rPh>
    <rPh sb="35" eb="37">
      <t>シュベツ</t>
    </rPh>
    <rPh sb="38" eb="40">
      <t>センタク</t>
    </rPh>
    <phoneticPr fontId="13"/>
  </si>
  <si>
    <t>（４）当該年度に研修を開始する研修医の欄は、基幹型臨床研修病院の処遇を記載してください。</t>
    <rPh sb="3" eb="5">
      <t>トウガイ</t>
    </rPh>
    <rPh sb="5" eb="7">
      <t>ネンド</t>
    </rPh>
    <rPh sb="8" eb="10">
      <t>ケンシュウ</t>
    </rPh>
    <rPh sb="11" eb="13">
      <t>カイシ</t>
    </rPh>
    <rPh sb="15" eb="18">
      <t>ケンシュウイ</t>
    </rPh>
    <rPh sb="19" eb="20">
      <t>ラン</t>
    </rPh>
    <rPh sb="22" eb="25">
      <t>キカンガタ</t>
    </rPh>
    <rPh sb="25" eb="27">
      <t>リンショウ</t>
    </rPh>
    <rPh sb="27" eb="29">
      <t>ケンシュウ</t>
    </rPh>
    <rPh sb="29" eb="31">
      <t>ビョウイン</t>
    </rPh>
    <rPh sb="32" eb="34">
      <t>ショグウ</t>
    </rPh>
    <rPh sb="35" eb="37">
      <t>キサイ</t>
    </rPh>
    <phoneticPr fontId="13"/>
  </si>
  <si>
    <t>（５）①基本給月給、②年額賞与の欄は以下の通り記載して下さい。</t>
    <rPh sb="4" eb="7">
      <t>キホンキュウ</t>
    </rPh>
    <rPh sb="7" eb="9">
      <t>ゲッキュウ</t>
    </rPh>
    <rPh sb="11" eb="13">
      <t>ネンガク</t>
    </rPh>
    <rPh sb="13" eb="15">
      <t>ショウヨ</t>
    </rPh>
    <rPh sb="16" eb="17">
      <t>ラン</t>
    </rPh>
    <rPh sb="18" eb="20">
      <t>イカ</t>
    </rPh>
    <rPh sb="21" eb="22">
      <t>トオ</t>
    </rPh>
    <rPh sb="23" eb="25">
      <t>キサイ</t>
    </rPh>
    <rPh sb="27" eb="28">
      <t>クダ</t>
    </rPh>
    <phoneticPr fontId="13"/>
  </si>
  <si>
    <t>↑協力施設（※）と連携協力して特定行為研修を行う場合であって、当該協力施設において、特定行為研修に係る講義、演習又は実習を実施している場合は「○」を入力し、実施日数を記載すること。
（※）対象となる協力施設は訪問看護ステーション、介護施設及び診療所に限る</t>
    <rPh sb="1" eb="3">
      <t>キョウリョク</t>
    </rPh>
    <rPh sb="3" eb="5">
      <t>シセツ</t>
    </rPh>
    <rPh sb="9" eb="11">
      <t>レンケイ</t>
    </rPh>
    <rPh sb="11" eb="13">
      <t>キョウリョク</t>
    </rPh>
    <rPh sb="15" eb="17">
      <t>トクテイ</t>
    </rPh>
    <rPh sb="17" eb="19">
      <t>コウイ</t>
    </rPh>
    <rPh sb="19" eb="21">
      <t>ケンシュウ</t>
    </rPh>
    <rPh sb="22" eb="23">
      <t>オコナ</t>
    </rPh>
    <rPh sb="24" eb="26">
      <t>バアイ</t>
    </rPh>
    <rPh sb="31" eb="33">
      <t>トウガイ</t>
    </rPh>
    <rPh sb="33" eb="35">
      <t>キョウリョク</t>
    </rPh>
    <rPh sb="35" eb="37">
      <t>シセツ</t>
    </rPh>
    <rPh sb="42" eb="44">
      <t>トクテイ</t>
    </rPh>
    <rPh sb="44" eb="46">
      <t>コウイ</t>
    </rPh>
    <rPh sb="46" eb="48">
      <t>ケンシュウ</t>
    </rPh>
    <rPh sb="49" eb="50">
      <t>カカ</t>
    </rPh>
    <rPh sb="51" eb="53">
      <t>コウギ</t>
    </rPh>
    <rPh sb="54" eb="56">
      <t>エンシュウ</t>
    </rPh>
    <rPh sb="56" eb="57">
      <t>マタ</t>
    </rPh>
    <rPh sb="58" eb="60">
      <t>ジッシュウ</t>
    </rPh>
    <rPh sb="61" eb="63">
      <t>ジッシ</t>
    </rPh>
    <rPh sb="78" eb="80">
      <t>ジッシ</t>
    </rPh>
    <rPh sb="80" eb="82">
      <t>ニッスウ</t>
    </rPh>
    <rPh sb="83" eb="85">
      <t>キサイ</t>
    </rPh>
    <rPh sb="94" eb="96">
      <t>タイショウ</t>
    </rPh>
    <rPh sb="99" eb="101">
      <t>キョウリョク</t>
    </rPh>
    <rPh sb="101" eb="103">
      <t>シセツ</t>
    </rPh>
    <rPh sb="104" eb="106">
      <t>ホウモン</t>
    </rPh>
    <rPh sb="106" eb="108">
      <t>カンゴ</t>
    </rPh>
    <rPh sb="115" eb="117">
      <t>カイゴ</t>
    </rPh>
    <rPh sb="117" eb="119">
      <t>シセツ</t>
    </rPh>
    <rPh sb="119" eb="120">
      <t>オヨ</t>
    </rPh>
    <rPh sb="121" eb="124">
      <t>シンリョウジョ</t>
    </rPh>
    <rPh sb="125" eb="126">
      <t>カギ</t>
    </rPh>
    <phoneticPr fontId="3"/>
  </si>
  <si>
    <t>✔</t>
    <phoneticPr fontId="3"/>
  </si>
  <si>
    <t>○</t>
    <phoneticPr fontId="3"/>
  </si>
  <si>
    <t>　</t>
    <phoneticPr fontId="3"/>
  </si>
  <si>
    <t>a</t>
    <phoneticPr fontId="3"/>
  </si>
  <si>
    <t>b</t>
    <phoneticPr fontId="3"/>
  </si>
  <si>
    <t>（注１）研修医延人数は、当該年度内における各月の末日に在籍する研修医数の総和であること。</t>
    <phoneticPr fontId="4"/>
  </si>
  <si>
    <t>　とすること。</t>
    <phoneticPr fontId="3"/>
  </si>
  <si>
    <t>（２）研修医数</t>
    <phoneticPr fontId="3"/>
  </si>
  <si>
    <t>c</t>
    <phoneticPr fontId="3"/>
  </si>
  <si>
    <t>d</t>
    <phoneticPr fontId="3"/>
  </si>
  <si>
    <t>e</t>
    <phoneticPr fontId="3"/>
  </si>
  <si>
    <t>f</t>
    <phoneticPr fontId="3"/>
  </si>
  <si>
    <t>g</t>
    <phoneticPr fontId="3"/>
  </si>
  <si>
    <t>（３）地元出身研修医の採用数（4月１日現在）</t>
    <rPh sb="3" eb="5">
      <t>ジモト</t>
    </rPh>
    <rPh sb="5" eb="7">
      <t>シュッシン</t>
    </rPh>
    <rPh sb="16" eb="17">
      <t>ガツ</t>
    </rPh>
    <rPh sb="18" eb="19">
      <t>ニチ</t>
    </rPh>
    <rPh sb="19" eb="21">
      <t>ゲンザイ</t>
    </rPh>
    <phoneticPr fontId="3"/>
  </si>
  <si>
    <t>１年次生研修医数</t>
    <rPh sb="1" eb="3">
      <t>ネンジ</t>
    </rPh>
    <rPh sb="3" eb="4">
      <t>セイ</t>
    </rPh>
    <rPh sb="4" eb="7">
      <t>ケンシュウイ</t>
    </rPh>
    <rPh sb="7" eb="8">
      <t>スウ</t>
    </rPh>
    <phoneticPr fontId="4"/>
  </si>
  <si>
    <t>うち地元出身研修医の採用数</t>
    <rPh sb="2" eb="4">
      <t>ジモト</t>
    </rPh>
    <rPh sb="4" eb="6">
      <t>シュッシン</t>
    </rPh>
    <rPh sb="6" eb="8">
      <t>ケンシュウ</t>
    </rPh>
    <rPh sb="10" eb="13">
      <t>サイヨウスウ</t>
    </rPh>
    <phoneticPr fontId="4"/>
  </si>
  <si>
    <t>２年次生研修医数</t>
    <rPh sb="1" eb="3">
      <t>ネンジ</t>
    </rPh>
    <rPh sb="3" eb="4">
      <t>セイ</t>
    </rPh>
    <rPh sb="4" eb="7">
      <t>ケンシュウイ</t>
    </rPh>
    <rPh sb="7" eb="8">
      <t>スウ</t>
    </rPh>
    <phoneticPr fontId="4"/>
  </si>
  <si>
    <t>うち地元出身研修医の採用数</t>
    <rPh sb="2" eb="4">
      <t>ジモト</t>
    </rPh>
    <rPh sb="4" eb="6">
      <t>シュッシン</t>
    </rPh>
    <rPh sb="6" eb="9">
      <t>ケンシュウイ</t>
    </rPh>
    <rPh sb="10" eb="13">
      <t>サイヨウスウ</t>
    </rPh>
    <phoneticPr fontId="4"/>
  </si>
  <si>
    <t>地元出身研修医の採用割合</t>
    <rPh sb="0" eb="2">
      <t>ジモト</t>
    </rPh>
    <rPh sb="2" eb="4">
      <t>シュッシン</t>
    </rPh>
    <rPh sb="4" eb="7">
      <t>ケンシュウイ</t>
    </rPh>
    <rPh sb="8" eb="10">
      <t>サイヨウ</t>
    </rPh>
    <rPh sb="10" eb="12">
      <t>ワリアイ</t>
    </rPh>
    <phoneticPr fontId="3"/>
  </si>
  <si>
    <t>※協力型病院が申請する場合は、基幹型病院の研修医数及び採用数を記載すること。</t>
    <rPh sb="15" eb="17">
      <t>キカン</t>
    </rPh>
    <rPh sb="17" eb="18">
      <t>ガタ</t>
    </rPh>
    <rPh sb="21" eb="24">
      <t>ケンシュウイ</t>
    </rPh>
    <rPh sb="24" eb="25">
      <t>スウ</t>
    </rPh>
    <rPh sb="25" eb="26">
      <t>オヨ</t>
    </rPh>
    <rPh sb="27" eb="30">
      <t>サイヨウスウ</t>
    </rPh>
    <phoneticPr fontId="3"/>
  </si>
  <si>
    <t>（４）地元出身研修医延人数</t>
    <rPh sb="3" eb="5">
      <t>ジモト</t>
    </rPh>
    <rPh sb="5" eb="7">
      <t>シュッシン</t>
    </rPh>
    <rPh sb="7" eb="10">
      <t>ケンシュウイ</t>
    </rPh>
    <rPh sb="10" eb="11">
      <t>ノベ</t>
    </rPh>
    <phoneticPr fontId="4"/>
  </si>
  <si>
    <t>【補助対象（うち、地元出身）】計</t>
    <rPh sb="9" eb="11">
      <t>ジモト</t>
    </rPh>
    <rPh sb="11" eb="13">
      <t>シュッシン</t>
    </rPh>
    <phoneticPr fontId="3"/>
  </si>
  <si>
    <t>a'</t>
    <phoneticPr fontId="3"/>
  </si>
  <si>
    <t>（５）へき地診療所等研修支援事業延日数　【附表Ｂ】の研修実日数合計と一致</t>
    <rPh sb="9" eb="10">
      <t>トウ</t>
    </rPh>
    <rPh sb="26" eb="28">
      <t>ケンシュウ</t>
    </rPh>
    <rPh sb="28" eb="29">
      <t>ジツ</t>
    </rPh>
    <rPh sb="29" eb="31">
      <t>ニッスウ</t>
    </rPh>
    <rPh sb="31" eb="33">
      <t>ゴウケイ</t>
    </rPh>
    <rPh sb="34" eb="36">
      <t>イッチ</t>
    </rPh>
    <phoneticPr fontId="3"/>
  </si>
  <si>
    <t>事業延日数</t>
    <phoneticPr fontId="3"/>
  </si>
  <si>
    <t>h</t>
    <phoneticPr fontId="3"/>
  </si>
  <si>
    <t>宿日直事業経費に係る条件確認（下記(6)～(7)）</t>
    <rPh sb="0" eb="1">
      <t>シュク</t>
    </rPh>
    <rPh sb="1" eb="3">
      <t>ニッチョク</t>
    </rPh>
    <rPh sb="3" eb="5">
      <t>ジギョウ</t>
    </rPh>
    <rPh sb="5" eb="7">
      <t>ケイヒ</t>
    </rPh>
    <rPh sb="8" eb="9">
      <t>カカ</t>
    </rPh>
    <rPh sb="10" eb="12">
      <t>ジョウケン</t>
    </rPh>
    <rPh sb="12" eb="14">
      <t>カクニン</t>
    </rPh>
    <rPh sb="15" eb="17">
      <t>カキ</t>
    </rPh>
    <phoneticPr fontId="3"/>
  </si>
  <si>
    <t>①</t>
    <phoneticPr fontId="4"/>
  </si>
  <si>
    <t>②</t>
    <phoneticPr fontId="4"/>
  </si>
  <si>
    <t xml:space="preserve">（６）産婦人科宿日直研修事業延日数
　当直分は【附表Ａ（総括表）】のD、Iの1、
2年次生の合計と一致    </t>
    <rPh sb="3" eb="7">
      <t>サンフジンカ</t>
    </rPh>
    <rPh sb="7" eb="10">
      <t>シュクニッチョク</t>
    </rPh>
    <rPh sb="10" eb="12">
      <t>ケンシュウ</t>
    </rPh>
    <rPh sb="12" eb="14">
      <t>ジギョウ</t>
    </rPh>
    <rPh sb="14" eb="15">
      <t>エン</t>
    </rPh>
    <rPh sb="15" eb="17">
      <t>ニッスウ</t>
    </rPh>
    <rPh sb="19" eb="21">
      <t>トウチョク</t>
    </rPh>
    <rPh sb="21" eb="22">
      <t>フン</t>
    </rPh>
    <rPh sb="28" eb="30">
      <t>ソウカツ</t>
    </rPh>
    <rPh sb="30" eb="31">
      <t>ヒョウ</t>
    </rPh>
    <rPh sb="42" eb="45">
      <t>ネンジセイ</t>
    </rPh>
    <rPh sb="46" eb="48">
      <t>ゴウケイ</t>
    </rPh>
    <rPh sb="49" eb="51">
      <t>イッチ</t>
    </rPh>
    <phoneticPr fontId="4"/>
  </si>
  <si>
    <t>i</t>
    <phoneticPr fontId="3"/>
  </si>
  <si>
    <t>j</t>
    <phoneticPr fontId="4"/>
  </si>
  <si>
    <t>k</t>
    <phoneticPr fontId="3"/>
  </si>
  <si>
    <t>l</t>
    <phoneticPr fontId="4"/>
  </si>
  <si>
    <t>（７）小児科宿日直研修事業延日数
　当直分は【附表Ａ（総括表）】のH、Jの1、2年次生の合計と一致</t>
    <rPh sb="3" eb="6">
      <t>ショウニカ</t>
    </rPh>
    <rPh sb="6" eb="9">
      <t>シュクニッチョク</t>
    </rPh>
    <rPh sb="9" eb="11">
      <t>ケンシュウ</t>
    </rPh>
    <rPh sb="11" eb="13">
      <t>ジギョウ</t>
    </rPh>
    <rPh sb="13" eb="14">
      <t>エン</t>
    </rPh>
    <rPh sb="14" eb="16">
      <t>ニッスウ</t>
    </rPh>
    <rPh sb="27" eb="29">
      <t>ソウカツ</t>
    </rPh>
    <rPh sb="29" eb="30">
      <t>ヒョウ</t>
    </rPh>
    <phoneticPr fontId="4"/>
  </si>
  <si>
    <t>m</t>
    <phoneticPr fontId="3"/>
  </si>
  <si>
    <t>n</t>
    <phoneticPr fontId="4"/>
  </si>
  <si>
    <t>o</t>
    <phoneticPr fontId="3"/>
  </si>
  <si>
    <t>p</t>
    <phoneticPr fontId="4"/>
  </si>
  <si>
    <t>２　基準額適用</t>
    <phoneticPr fontId="3"/>
  </si>
  <si>
    <t>【</t>
    <phoneticPr fontId="3"/>
  </si>
  <si>
    <t>（</t>
    <phoneticPr fontId="3"/>
  </si>
  <si>
    <t>（</t>
    <phoneticPr fontId="4"/>
  </si>
  <si>
    <t>研修医延人数 a</t>
    <phoneticPr fontId="4"/>
  </si>
  <si>
    <t>（</t>
    <phoneticPr fontId="4"/>
  </si>
  <si>
    <t>研修医延人数 a</t>
    <phoneticPr fontId="4"/>
  </si>
  <si>
    <t>地元研修医採用
等加算</t>
    <rPh sb="0" eb="2">
      <t>ジモト</t>
    </rPh>
    <rPh sb="2" eb="4">
      <t>ケンシュウ</t>
    </rPh>
    <rPh sb="5" eb="7">
      <t>サイヨウ</t>
    </rPh>
    <rPh sb="8" eb="9">
      <t>トウ</t>
    </rPh>
    <rPh sb="9" eb="11">
      <t>カサン</t>
    </rPh>
    <phoneticPr fontId="3"/>
  </si>
  <si>
    <t>研修医延人数 a’</t>
    <phoneticPr fontId="4"/>
  </si>
  <si>
    <t>円×0.5／月額）</t>
    <rPh sb="0" eb="1">
      <t>エン</t>
    </rPh>
    <rPh sb="6" eb="8">
      <t>ゲツガク</t>
    </rPh>
    <phoneticPr fontId="4"/>
  </si>
  <si>
    <t>研修医延人数 a’</t>
    <phoneticPr fontId="4"/>
  </si>
  <si>
    <t>（</t>
    <phoneticPr fontId="3"/>
  </si>
  <si>
    <t>×</t>
    <phoneticPr fontId="3"/>
  </si>
  <si>
    <t>【</t>
    <phoneticPr fontId="4"/>
  </si>
  <si>
    <t>a</t>
    <phoneticPr fontId="4"/>
  </si>
  <si>
    <t>／</t>
    <phoneticPr fontId="4"/>
  </si>
  <si>
    <t>b</t>
    <phoneticPr fontId="4"/>
  </si>
  <si>
    <t>）</t>
    <phoneticPr fontId="4"/>
  </si>
  <si>
    <t>※協力型臨床研修病院等が申請する場合（３）～（５）は計上しないこと。</t>
    <phoneticPr fontId="3"/>
  </si>
  <si>
    <t>×</t>
    <phoneticPr fontId="3"/>
  </si>
  <si>
    <t>（</t>
    <phoneticPr fontId="3"/>
  </si>
  <si>
    <t>（</t>
    <phoneticPr fontId="4"/>
  </si>
  <si>
    <t>h</t>
    <phoneticPr fontId="4"/>
  </si>
  <si>
    <t>【</t>
    <phoneticPr fontId="4"/>
  </si>
  <si>
    <t>×</t>
    <phoneticPr fontId="4"/>
  </si>
  <si>
    <t>（</t>
    <phoneticPr fontId="3"/>
  </si>
  <si>
    <t>（</t>
    <phoneticPr fontId="4"/>
  </si>
  <si>
    <t>×</t>
    <phoneticPr fontId="4"/>
  </si>
  <si>
    <t>（</t>
    <phoneticPr fontId="3"/>
  </si>
  <si>
    <t>①が720万円を超える場合は、上記教育指導経費計（Ⅰ）の金額に0.8を乗じる</t>
    <phoneticPr fontId="3"/>
  </si>
  <si>
    <t>※【附表C】の推計年収と一致。</t>
    <rPh sb="7" eb="9">
      <t>スイケイ</t>
    </rPh>
    <rPh sb="9" eb="11">
      <t>ネンシュウ</t>
    </rPh>
    <rPh sb="12" eb="14">
      <t>イッチ</t>
    </rPh>
    <phoneticPr fontId="3"/>
  </si>
  <si>
    <t>【</t>
    <phoneticPr fontId="4"/>
  </si>
  <si>
    <t>（協力型臨床研修病院等が申請する場合であっても、【附表Ｃ】の基幹型臨床研修病院のの金額を記載すること。）</t>
    <rPh sb="1" eb="4">
      <t>キョウリョクガタ</t>
    </rPh>
    <rPh sb="4" eb="8">
      <t>リンショウケンシュウ</t>
    </rPh>
    <rPh sb="8" eb="10">
      <t>ビョウイン</t>
    </rPh>
    <rPh sb="10" eb="11">
      <t>トウ</t>
    </rPh>
    <rPh sb="12" eb="14">
      <t>シンセイ</t>
    </rPh>
    <rPh sb="16" eb="18">
      <t>バアイ</t>
    </rPh>
    <rPh sb="25" eb="27">
      <t>フヒョウ</t>
    </rPh>
    <rPh sb="30" eb="33">
      <t>キカンガタ</t>
    </rPh>
    <rPh sb="33" eb="35">
      <t>リンショウ</t>
    </rPh>
    <rPh sb="35" eb="37">
      <t>ケンシュウ</t>
    </rPh>
    <rPh sb="37" eb="39">
      <t>ビョウイン</t>
    </rPh>
    <rPh sb="41" eb="43">
      <t>キンガク</t>
    </rPh>
    <rPh sb="44" eb="46">
      <t>キサイ</t>
    </rPh>
    <phoneticPr fontId="3"/>
  </si>
  <si>
    <t>※研修医受入数には、中断後の再開者及び産科・小児科プログラム加算分の数は含まない。
※協力型臨床研修病院等が申請する場合であっても、基幹型臨床研修病院の研修医受入数を記載すること。</t>
    <rPh sb="43" eb="46">
      <t>キョウリョクガタ</t>
    </rPh>
    <rPh sb="46" eb="50">
      <t>リンショウケンシュウ</t>
    </rPh>
    <rPh sb="50" eb="52">
      <t>ビョウイン</t>
    </rPh>
    <rPh sb="52" eb="53">
      <t>トウ</t>
    </rPh>
    <rPh sb="54" eb="56">
      <t>シンセイ</t>
    </rPh>
    <rPh sb="58" eb="60">
      <t>バアイ</t>
    </rPh>
    <rPh sb="66" eb="69">
      <t>キカンガタ</t>
    </rPh>
    <rPh sb="69" eb="73">
      <t>リンショウケンシュウ</t>
    </rPh>
    <rPh sb="73" eb="75">
      <t>ビョウイン</t>
    </rPh>
    <rPh sb="76" eb="79">
      <t>ケンシュウイ</t>
    </rPh>
    <rPh sb="79" eb="81">
      <t>ウケイレ</t>
    </rPh>
    <rPh sb="83" eb="85">
      <t>キサイ</t>
    </rPh>
    <phoneticPr fontId="3"/>
  </si>
  <si>
    <t>１年次生又は再開者</t>
    <phoneticPr fontId="3"/>
  </si>
  <si>
    <t>補助対象</t>
    <rPh sb="0" eb="2">
      <t>ホジョ</t>
    </rPh>
    <rPh sb="2" eb="4">
      <t>タイショウ</t>
    </rPh>
    <phoneticPr fontId="3"/>
  </si>
  <si>
    <t>宿日直研修計画月数</t>
    <rPh sb="3" eb="5">
      <t>ケンシュウ</t>
    </rPh>
    <phoneticPr fontId="3"/>
  </si>
  <si>
    <t>対象</t>
    <rPh sb="0" eb="2">
      <t>タイショウ</t>
    </rPh>
    <phoneticPr fontId="3"/>
  </si>
  <si>
    <t>対象外</t>
    <rPh sb="0" eb="2">
      <t>タイショウ</t>
    </rPh>
    <rPh sb="2" eb="3">
      <t>ガイ</t>
    </rPh>
    <phoneticPr fontId="3"/>
  </si>
  <si>
    <t>月４回
以上</t>
    <rPh sb="0" eb="1">
      <t>ツキ</t>
    </rPh>
    <rPh sb="2" eb="3">
      <t>カイ</t>
    </rPh>
    <rPh sb="4" eb="6">
      <t>イジョウ</t>
    </rPh>
    <phoneticPr fontId="3"/>
  </si>
  <si>
    <t>合計</t>
    <rPh sb="0" eb="2">
      <t>ゴウケイ</t>
    </rPh>
    <phoneticPr fontId="3"/>
  </si>
  <si>
    <t>Ｈ</t>
    <phoneticPr fontId="3"/>
  </si>
  <si>
    <t>指導医等が研修医と当直</t>
    <rPh sb="0" eb="3">
      <t>シドウイ</t>
    </rPh>
    <rPh sb="3" eb="4">
      <t>トウ</t>
    </rPh>
    <rPh sb="5" eb="7">
      <t>ケンシュウ</t>
    </rPh>
    <rPh sb="7" eb="8">
      <t>イ</t>
    </rPh>
    <rPh sb="9" eb="11">
      <t>トウチョク</t>
    </rPh>
    <phoneticPr fontId="3"/>
  </si>
  <si>
    <t>指導医等がオンコール体制</t>
    <rPh sb="0" eb="2">
      <t>シドウ</t>
    </rPh>
    <rPh sb="2" eb="3">
      <t>イ</t>
    </rPh>
    <rPh sb="3" eb="4">
      <t>トウ</t>
    </rPh>
    <rPh sb="10" eb="12">
      <t>タイセイ</t>
    </rPh>
    <phoneticPr fontId="3"/>
  </si>
  <si>
    <t>総　　計</t>
    <rPh sb="0" eb="1">
      <t>フサ</t>
    </rPh>
    <rPh sb="3" eb="4">
      <t>ケイ</t>
    </rPh>
    <phoneticPr fontId="3"/>
  </si>
  <si>
    <t>総    計</t>
    <rPh sb="0" eb="1">
      <t>フサ</t>
    </rPh>
    <rPh sb="5" eb="6">
      <t>ケイ</t>
    </rPh>
    <phoneticPr fontId="3"/>
  </si>
  <si>
    <t>＊　S：4,080円　A：3,400円　B：2,720円</t>
    <rPh sb="9" eb="10">
      <t>エン</t>
    </rPh>
    <rPh sb="18" eb="19">
      <t>エン</t>
    </rPh>
    <rPh sb="27" eb="28">
      <t>エン</t>
    </rPh>
    <phoneticPr fontId="3"/>
  </si>
  <si>
    <t>（注）交付要綱の３（交付対象）の（１）のクに係る事業に関しては下線部を</t>
  </si>
  <si>
    <t>そ の 他</t>
  </si>
  <si>
    <t>の収入額</t>
  </si>
  <si>
    <t>済　　額</t>
  </si>
  <si>
    <t>支　出　済　額</t>
  </si>
  <si>
    <t>支　　　出　　　内　　　訳</t>
  </si>
  <si>
    <t>○</t>
    <phoneticPr fontId="3"/>
  </si>
  <si>
    <t>（</t>
    <phoneticPr fontId="3"/>
  </si>
  <si>
    <t>（</t>
    <phoneticPr fontId="3"/>
  </si>
  <si>
    <t>↑特定行為研修の運営に当たり、賃金職員を雇用する場合は「○」を入力すること。</t>
    <phoneticPr fontId="3"/>
  </si>
  <si>
    <t>↑講義又は演習を通信によって受講できる体制を整備している場合は「○」を入力すること。</t>
    <phoneticPr fontId="3"/>
  </si>
  <si>
    <t>↑協力施設（※）と連携協力して特定行為研修を行う場合であって、当該協力施設において、特定行為研修に係る講義、演習又は実習を実施している場合は「○」を入力し、実施日数を記載すること。
（※）対象となる協力施設は訪問看護ステーション、介護施設及び診療所に限る</t>
    <phoneticPr fontId="3"/>
  </si>
  <si>
    <t>（</t>
    <phoneticPr fontId="3"/>
  </si>
  <si>
    <t>a</t>
    <phoneticPr fontId="3"/>
  </si>
  <si>
    <t>b</t>
    <phoneticPr fontId="3"/>
  </si>
  <si>
    <t>（注１）研修医延人数は、当該年度内における各月の末日に在籍する研修医数の総和であること。</t>
    <phoneticPr fontId="4"/>
  </si>
  <si>
    <t>　とすること。</t>
    <phoneticPr fontId="3"/>
  </si>
  <si>
    <t>（２）研修医数</t>
    <phoneticPr fontId="3"/>
  </si>
  <si>
    <t>c</t>
    <phoneticPr fontId="3"/>
  </si>
  <si>
    <t>d</t>
    <phoneticPr fontId="3"/>
  </si>
  <si>
    <t>e</t>
    <phoneticPr fontId="3"/>
  </si>
  <si>
    <t>f</t>
    <phoneticPr fontId="3"/>
  </si>
  <si>
    <t>g</t>
    <phoneticPr fontId="3"/>
  </si>
  <si>
    <t>a'</t>
    <phoneticPr fontId="3"/>
  </si>
  <si>
    <t>事業延日数</t>
    <phoneticPr fontId="3"/>
  </si>
  <si>
    <t>h</t>
    <phoneticPr fontId="3"/>
  </si>
  <si>
    <t>①</t>
    <phoneticPr fontId="4"/>
  </si>
  <si>
    <t>②</t>
    <phoneticPr fontId="4"/>
  </si>
  <si>
    <t>i</t>
    <phoneticPr fontId="3"/>
  </si>
  <si>
    <t>j</t>
    <phoneticPr fontId="4"/>
  </si>
  <si>
    <t>k</t>
    <phoneticPr fontId="3"/>
  </si>
  <si>
    <t>l</t>
    <phoneticPr fontId="4"/>
  </si>
  <si>
    <t>m</t>
    <phoneticPr fontId="3"/>
  </si>
  <si>
    <t>n</t>
    <phoneticPr fontId="4"/>
  </si>
  <si>
    <t>o</t>
    <phoneticPr fontId="3"/>
  </si>
  <si>
    <t>p</t>
    <phoneticPr fontId="4"/>
  </si>
  <si>
    <t>２　基準額適用</t>
    <phoneticPr fontId="3"/>
  </si>
  <si>
    <t>【</t>
    <phoneticPr fontId="3"/>
  </si>
  <si>
    <t>（</t>
    <phoneticPr fontId="3"/>
  </si>
  <si>
    <t>（</t>
    <phoneticPr fontId="4"/>
  </si>
  <si>
    <t>研修医延人数 a</t>
    <phoneticPr fontId="4"/>
  </si>
  <si>
    <t>（</t>
    <phoneticPr fontId="4"/>
  </si>
  <si>
    <t>研修医延人数 a</t>
    <phoneticPr fontId="4"/>
  </si>
  <si>
    <t>研修医延人数 a’</t>
    <phoneticPr fontId="4"/>
  </si>
  <si>
    <t>×</t>
    <phoneticPr fontId="3"/>
  </si>
  <si>
    <t>【</t>
    <phoneticPr fontId="4"/>
  </si>
  <si>
    <t>a</t>
    <phoneticPr fontId="4"/>
  </si>
  <si>
    <t>×</t>
    <phoneticPr fontId="3"/>
  </si>
  <si>
    <t>（</t>
    <phoneticPr fontId="3"/>
  </si>
  <si>
    <t>（</t>
    <phoneticPr fontId="4"/>
  </si>
  <si>
    <t>h</t>
    <phoneticPr fontId="4"/>
  </si>
  <si>
    <t>【</t>
    <phoneticPr fontId="4"/>
  </si>
  <si>
    <t>×</t>
    <phoneticPr fontId="4"/>
  </si>
  <si>
    <t>（</t>
    <phoneticPr fontId="3"/>
  </si>
  <si>
    <t>（</t>
    <phoneticPr fontId="4"/>
  </si>
  <si>
    <t>×</t>
    <phoneticPr fontId="4"/>
  </si>
  <si>
    <t>（</t>
    <phoneticPr fontId="3"/>
  </si>
  <si>
    <t>①が720万円を超える場合は、上記教育指導経費計（Ⅰ）の金額に0.8を乗じる</t>
    <phoneticPr fontId="3"/>
  </si>
  <si>
    <t>A</t>
    <phoneticPr fontId="3"/>
  </si>
  <si>
    <t>B</t>
    <phoneticPr fontId="3"/>
  </si>
  <si>
    <t>C</t>
    <phoneticPr fontId="3"/>
  </si>
  <si>
    <t>D</t>
    <phoneticPr fontId="3"/>
  </si>
  <si>
    <t>E</t>
    <phoneticPr fontId="3"/>
  </si>
  <si>
    <t>F</t>
    <phoneticPr fontId="3"/>
  </si>
  <si>
    <t>G</t>
    <phoneticPr fontId="3"/>
  </si>
  <si>
    <t>H</t>
    <phoneticPr fontId="3"/>
  </si>
  <si>
    <t>産婦人科</t>
    <phoneticPr fontId="3"/>
  </si>
  <si>
    <t>小児科</t>
    <phoneticPr fontId="3"/>
  </si>
  <si>
    <t>１年次生又は再開者</t>
    <phoneticPr fontId="3"/>
  </si>
  <si>
    <t>Ｄ</t>
    <phoneticPr fontId="3"/>
  </si>
  <si>
    <t>Ｈ</t>
    <phoneticPr fontId="3"/>
  </si>
  <si>
    <t>I</t>
    <phoneticPr fontId="3"/>
  </si>
  <si>
    <t>A+(B×2)+(C×3)</t>
    <phoneticPr fontId="3"/>
  </si>
  <si>
    <t>J</t>
    <phoneticPr fontId="3"/>
  </si>
  <si>
    <t>E+(F×2)+(G×3)</t>
    <phoneticPr fontId="3"/>
  </si>
  <si>
    <t>日</t>
    <phoneticPr fontId="3"/>
  </si>
  <si>
    <t>２年次生又は再開者</t>
    <phoneticPr fontId="3"/>
  </si>
  <si>
    <t>２年次生
又は
再開者</t>
    <phoneticPr fontId="3"/>
  </si>
  <si>
    <t>オンコール</t>
    <phoneticPr fontId="3"/>
  </si>
  <si>
    <t>K</t>
    <phoneticPr fontId="3"/>
  </si>
  <si>
    <t>L</t>
    <phoneticPr fontId="3"/>
  </si>
  <si>
    <t>M</t>
    <phoneticPr fontId="3"/>
  </si>
  <si>
    <t>N</t>
    <phoneticPr fontId="3"/>
  </si>
  <si>
    <t>O</t>
    <phoneticPr fontId="3"/>
  </si>
  <si>
    <t>P</t>
    <phoneticPr fontId="3"/>
  </si>
  <si>
    <t>Q</t>
    <phoneticPr fontId="3"/>
  </si>
  <si>
    <t>R</t>
    <phoneticPr fontId="3"/>
  </si>
  <si>
    <t>２年次生
又は
再開者</t>
    <phoneticPr fontId="3"/>
  </si>
  <si>
    <t>N</t>
    <phoneticPr fontId="3"/>
  </si>
  <si>
    <t>R</t>
    <phoneticPr fontId="3"/>
  </si>
  <si>
    <t>S</t>
    <phoneticPr fontId="3"/>
  </si>
  <si>
    <t>K+(L×2)+(M×3)</t>
    <phoneticPr fontId="3"/>
  </si>
  <si>
    <t>T</t>
    <phoneticPr fontId="3"/>
  </si>
  <si>
    <t>O+(P×2)+(Q×3)</t>
    <phoneticPr fontId="3"/>
  </si>
  <si>
    <t>病　　院　　名</t>
    <phoneticPr fontId="13"/>
  </si>
  <si>
    <t>当該年度４月１日現在の１年次研修医受入数</t>
    <phoneticPr fontId="13"/>
  </si>
  <si>
    <t>α</t>
    <phoneticPr fontId="3"/>
  </si>
  <si>
    <t>　　　　　　 「職員俸給」、「地域手当」、「初任給調整手当」、「寒冷地手当」、「特地勤務手当」などが該当します。「超過勤務手当」、「当直手当」、「住居手当」、</t>
    <phoneticPr fontId="3"/>
  </si>
  <si>
    <t>　　　　　　 「通勤手当」、「扶養手当」などは該当しません。</t>
    <phoneticPr fontId="3"/>
  </si>
  <si>
    <t>＊　S：4,080円　A：3,400円　B：2,720円</t>
    <phoneticPr fontId="3"/>
  </si>
  <si>
    <t>※協力型臨床研修施設が申請する場合（２）～（４）、（６）は計上しないこと</t>
    <rPh sb="1" eb="4">
      <t>キョウリョクガタ</t>
    </rPh>
    <rPh sb="4" eb="6">
      <t>リンショウ</t>
    </rPh>
    <rPh sb="6" eb="8">
      <t>ケンシュウ</t>
    </rPh>
    <rPh sb="8" eb="10">
      <t>シセツ</t>
    </rPh>
    <rPh sb="11" eb="13">
      <t>シンセイ</t>
    </rPh>
    <rPh sb="15" eb="17">
      <t>バアイ</t>
    </rPh>
    <rPh sb="29" eb="31">
      <t>ケイジョウ</t>
    </rPh>
    <phoneticPr fontId="3"/>
  </si>
  <si>
    <t xml:space="preserve">　　　　　　 　   </t>
    <phoneticPr fontId="3"/>
  </si>
  <si>
    <t>　　　厚生労働省発薬生　　第　号に置き換えるものとする</t>
    <phoneticPr fontId="3"/>
  </si>
  <si>
    <t>所在地</t>
    <rPh sb="0" eb="3">
      <t>ショザイチ</t>
    </rPh>
    <phoneticPr fontId="3"/>
  </si>
  <si>
    <t>番　　　　　　　号</t>
    <phoneticPr fontId="3"/>
  </si>
  <si>
    <t>　年　　　月　　　日</t>
    <phoneticPr fontId="3"/>
  </si>
  <si>
    <t xml:space="preserve">  　　事業実績について、次の書類を添えて報告する。</t>
    <phoneticPr fontId="3"/>
  </si>
  <si>
    <t>　　年　　月　　日厚生労働省発医政　　第　号で交付決定を受けた標記補助金に係る</t>
    <phoneticPr fontId="3"/>
  </si>
  <si>
    <t>諸謝金</t>
  </si>
  <si>
    <t>非常勤職員手当</t>
  </si>
  <si>
    <t>借料及び損料</t>
  </si>
  <si>
    <t>Ｆ</t>
    <phoneticPr fontId="3"/>
  </si>
  <si>
    <t>職員諸手当</t>
    <rPh sb="0" eb="2">
      <t>ショクイン</t>
    </rPh>
    <rPh sb="2" eb="5">
      <t>ショテアテ</t>
    </rPh>
    <phoneticPr fontId="3"/>
  </si>
  <si>
    <t>旅費</t>
    <rPh sb="0" eb="2">
      <t>リョヒ</t>
    </rPh>
    <phoneticPr fontId="3"/>
  </si>
  <si>
    <t>通信運搬費</t>
    <rPh sb="0" eb="2">
      <t>ツウシン</t>
    </rPh>
    <rPh sb="2" eb="4">
      <t>ウンパン</t>
    </rPh>
    <rPh sb="4" eb="5">
      <t>ヒ</t>
    </rPh>
    <phoneticPr fontId="3"/>
  </si>
  <si>
    <t>職員基本給</t>
    <rPh sb="0" eb="2">
      <t>ショクイン</t>
    </rPh>
    <rPh sb="2" eb="5">
      <t>キホンキュウ</t>
    </rPh>
    <phoneticPr fontId="3"/>
  </si>
  <si>
    <t>社会保険料</t>
    <rPh sb="0" eb="2">
      <t>シャカイ</t>
    </rPh>
    <rPh sb="2" eb="5">
      <t>ホケンリョウ</t>
    </rPh>
    <phoneticPr fontId="3"/>
  </si>
  <si>
    <t>会議費</t>
    <rPh sb="0" eb="3">
      <t>カイギヒ</t>
    </rPh>
    <phoneticPr fontId="3"/>
  </si>
  <si>
    <t>印刷製本費</t>
    <rPh sb="0" eb="2">
      <t>インサツ</t>
    </rPh>
    <rPh sb="2" eb="4">
      <t>セイホン</t>
    </rPh>
    <rPh sb="4" eb="5">
      <t>ヒ</t>
    </rPh>
    <phoneticPr fontId="3"/>
  </si>
  <si>
    <t>※数式のあるセルの文字を白色に変更中</t>
    <rPh sb="1" eb="3">
      <t>スウシキ</t>
    </rPh>
    <rPh sb="9" eb="11">
      <t>モジ</t>
    </rPh>
    <rPh sb="12" eb="14">
      <t>シロイロ</t>
    </rPh>
    <rPh sb="15" eb="17">
      <t>ヘンコウ</t>
    </rPh>
    <rPh sb="17" eb="18">
      <t>チュウ</t>
    </rPh>
    <phoneticPr fontId="3"/>
  </si>
  <si>
    <t>※数式部分白文字</t>
    <rPh sb="1" eb="3">
      <t>スウシキ</t>
    </rPh>
    <rPh sb="3" eb="5">
      <t>ブブン</t>
    </rPh>
    <rPh sb="5" eb="8">
      <t>シロモジ</t>
    </rPh>
    <phoneticPr fontId="3"/>
  </si>
  <si>
    <t>事業名</t>
    <rPh sb="0" eb="2">
      <t>ジギョウ</t>
    </rPh>
    <rPh sb="2" eb="3">
      <t>メイ</t>
    </rPh>
    <phoneticPr fontId="3"/>
  </si>
  <si>
    <t>看護職員確保対策特別事業</t>
  </si>
  <si>
    <t>送付先</t>
    <rPh sb="0" eb="3">
      <t>ソウフサキ</t>
    </rPh>
    <phoneticPr fontId="3"/>
  </si>
  <si>
    <t>　厚生労働大臣　　殿</t>
  </si>
  <si>
    <t>臨床研修事業</t>
  </si>
  <si>
    <t>臨床研修事業</t>
    <phoneticPr fontId="3"/>
  </si>
  <si>
    <t>歯科医師臨床研修事業</t>
  </si>
  <si>
    <t>歯科医師臨床研修事業</t>
    <phoneticPr fontId="3"/>
  </si>
  <si>
    <t>事業名選択欄</t>
    <rPh sb="0" eb="2">
      <t>ジギョウ</t>
    </rPh>
    <rPh sb="2" eb="3">
      <t>メイ</t>
    </rPh>
    <rPh sb="3" eb="5">
      <t>センタク</t>
    </rPh>
    <rPh sb="5" eb="6">
      <t>ラン</t>
    </rPh>
    <phoneticPr fontId="3"/>
  </si>
  <si>
    <t>最終列</t>
    <rPh sb="0" eb="2">
      <t>サイシュウ</t>
    </rPh>
    <rPh sb="2" eb="3">
      <t>レツ</t>
    </rPh>
    <phoneticPr fontId="3"/>
  </si>
  <si>
    <t>費目列挙</t>
    <rPh sb="0" eb="2">
      <t>ヒモク</t>
    </rPh>
    <rPh sb="2" eb="4">
      <t>レッキョ</t>
    </rPh>
    <phoneticPr fontId="3"/>
  </si>
  <si>
    <t>区分１</t>
    <rPh sb="0" eb="2">
      <t>クブン</t>
    </rPh>
    <phoneticPr fontId="3"/>
  </si>
  <si>
    <t>区分２</t>
    <rPh sb="0" eb="2">
      <t>クブン</t>
    </rPh>
    <phoneticPr fontId="3"/>
  </si>
  <si>
    <t>番　　　　　　　　　号</t>
    <phoneticPr fontId="13"/>
  </si>
  <si>
    <t>　　年　　月　　日</t>
    <phoneticPr fontId="13"/>
  </si>
  <si>
    <t>厚生労働大臣　　　殿</t>
  </si>
  <si>
    <t>所在地</t>
    <rPh sb="0" eb="3">
      <t>ショザイチ</t>
    </rPh>
    <phoneticPr fontId="13"/>
  </si>
  <si>
    <t>名　称</t>
    <phoneticPr fontId="13"/>
  </si>
  <si>
    <t>代表者　　　　　　　　　印</t>
    <phoneticPr fontId="13"/>
  </si>
  <si>
    <t>年度消費税及び地方消費税に係る仕入控除税額報告書</t>
    <phoneticPr fontId="13"/>
  </si>
  <si>
    <t>　　　年　月　日厚生労働省発医政　第　　号</t>
    <phoneticPr fontId="13"/>
  </si>
  <si>
    <t>により交付決定があった</t>
    <phoneticPr fontId="13"/>
  </si>
  <si>
    <t>１　補助金等に係る予算の執行の適正化に関する法律（昭和30 年法律第179 号）</t>
  </si>
  <si>
    <t>　　</t>
    <phoneticPr fontId="13"/>
  </si>
  <si>
    <t>第15 条の規定による確定額又は事業実績報告による精算額</t>
    <phoneticPr fontId="13"/>
  </si>
  <si>
    <t>金</t>
    <phoneticPr fontId="13"/>
  </si>
  <si>
    <t>円</t>
    <phoneticPr fontId="13"/>
  </si>
  <si>
    <t>２　消費税及び地方消費税の申告により確定した消費税及び地方消費税に係る</t>
    <phoneticPr fontId="13"/>
  </si>
  <si>
    <t>仕入控除税額（要委託費返還相当額）</t>
    <phoneticPr fontId="13"/>
  </si>
  <si>
    <t>　３　添付書類</t>
  </si>
  <si>
    <t>　　　記載内容を確認するための書類（確定申告書の写し、課税売上割合等が把握</t>
  </si>
  <si>
    <t>　　　できる資料、特定収入の割合を確認できる資料）を添付する。</t>
  </si>
  <si>
    <t>次のとおり報告する。</t>
    <phoneticPr fontId="13"/>
  </si>
  <si>
    <t>医療関係者研修費等補助金について、当該交付要綱第５の（９）の規定に基づき</t>
    <phoneticPr fontId="13"/>
  </si>
  <si>
    <t>臨床研修費等補助金について、当該交付要綱第５の（９）の規定に基づき</t>
    <phoneticPr fontId="13"/>
  </si>
  <si>
    <t>※オレンジは基準額内訳の書類がある。</t>
    <rPh sb="6" eb="8">
      <t>キジュン</t>
    </rPh>
    <rPh sb="8" eb="9">
      <t>ガク</t>
    </rPh>
    <rPh sb="9" eb="11">
      <t>ウチワケ</t>
    </rPh>
    <rPh sb="12" eb="14">
      <t>ショルイ</t>
    </rPh>
    <phoneticPr fontId="3"/>
  </si>
  <si>
    <t>※「別紙１７－２の(１)」の（Ａ）の値を入力してください。</t>
    <rPh sb="2" eb="4">
      <t>ベッシ</t>
    </rPh>
    <rPh sb="18" eb="19">
      <t>アタイ</t>
    </rPh>
    <rPh sb="20" eb="22">
      <t>ニュウリョク</t>
    </rPh>
    <phoneticPr fontId="3"/>
  </si>
  <si>
    <t>（</t>
    <phoneticPr fontId="3"/>
  </si>
  <si>
    <t>　「研修を実施する特定行為区分数」に応じて以下の該当する記号欄に、「別紙１７－２の(１)」の（Ｂ）の値を入力してください。</t>
    <rPh sb="2" eb="4">
      <t>ケンシュウ</t>
    </rPh>
    <rPh sb="5" eb="7">
      <t>ジッシ</t>
    </rPh>
    <rPh sb="9" eb="13">
      <t>トクテイコウイ</t>
    </rPh>
    <rPh sb="13" eb="15">
      <t>クブン</t>
    </rPh>
    <rPh sb="15" eb="16">
      <t>スウ</t>
    </rPh>
    <rPh sb="18" eb="19">
      <t>オウ</t>
    </rPh>
    <rPh sb="21" eb="23">
      <t>イカ</t>
    </rPh>
    <rPh sb="24" eb="26">
      <t>ガイトウ</t>
    </rPh>
    <rPh sb="28" eb="30">
      <t>キゴウ</t>
    </rPh>
    <rPh sb="30" eb="31">
      <t>ラン</t>
    </rPh>
    <rPh sb="34" eb="36">
      <t>ベッシ</t>
    </rPh>
    <rPh sb="50" eb="51">
      <t>アタイ</t>
    </rPh>
    <rPh sb="52" eb="54">
      <t>ニュウリョク</t>
    </rPh>
    <phoneticPr fontId="3"/>
  </si>
  <si>
    <t>（</t>
    <phoneticPr fontId="3"/>
  </si>
  <si>
    <t>↑特定行為研修の運営に当たり、賃金職員を雇用する場合は「○」を入力すること。</t>
    <phoneticPr fontId="3"/>
  </si>
  <si>
    <t>↑講義又は演習を通信によって受講できる体制を整備している場合は「○」を入力すること。</t>
    <phoneticPr fontId="3"/>
  </si>
  <si>
    <t>（</t>
    <phoneticPr fontId="3"/>
  </si>
  <si>
    <t>別紙４</t>
    <rPh sb="0" eb="2">
      <t>ベッシ</t>
    </rPh>
    <phoneticPr fontId="3"/>
  </si>
  <si>
    <t>２　対象経費の支出済額算出内訳</t>
    <rPh sb="2" eb="4">
      <t>タイショウ</t>
    </rPh>
    <rPh sb="4" eb="6">
      <t>ケイヒ</t>
    </rPh>
    <rPh sb="7" eb="9">
      <t>シシュツ</t>
    </rPh>
    <rPh sb="9" eb="10">
      <t>ズ</t>
    </rPh>
    <rPh sb="10" eb="11">
      <t>ガク</t>
    </rPh>
    <rPh sb="11" eb="13">
      <t>サンシュツ</t>
    </rPh>
    <rPh sb="13" eb="15">
      <t>ウチワケ</t>
    </rPh>
    <phoneticPr fontId="3"/>
  </si>
  <si>
    <t>第3号様式</t>
    <rPh sb="0" eb="1">
      <t>ダイ</t>
    </rPh>
    <rPh sb="2" eb="3">
      <t>ゴウ</t>
    </rPh>
    <rPh sb="3" eb="5">
      <t>ヨウシキ</t>
    </rPh>
    <phoneticPr fontId="13"/>
  </si>
  <si>
    <t>３　  収入支出決算書抄本</t>
    <phoneticPr fontId="3"/>
  </si>
  <si>
    <t>２　  実績報告書（別紙２）</t>
    <rPh sb="4" eb="6">
      <t>ジッセキ</t>
    </rPh>
    <rPh sb="6" eb="8">
      <t>ホウコク</t>
    </rPh>
    <phoneticPr fontId="3"/>
  </si>
  <si>
    <t>１　  所要額精算書（別紙１）</t>
    <phoneticPr fontId="3"/>
  </si>
  <si>
    <t>（１）医療関係者研修費等補助金</t>
  </si>
  <si>
    <t>（ア）看護師の特定行為に係る研修機関導入促進支援事業</t>
  </si>
  <si>
    <t>（イ）看護師の特定行為に係る指定研修機関運営事業</t>
  </si>
  <si>
    <t>（ア）プログラム責任者講習会</t>
  </si>
  <si>
    <t>（イ）臨床研修活性化推進特別事業</t>
  </si>
  <si>
    <t>（ア）都道府県災害医療コーディネーター研修事業</t>
  </si>
  <si>
    <t>（イ）地域災害医療コーディネーター研修事業</t>
  </si>
  <si>
    <t>（２）臨床研修費等補助金</t>
  </si>
  <si>
    <t>臨床研修事業等（医療提供体制確保対策費）</t>
  </si>
  <si>
    <t>交付申請</t>
    <rPh sb="0" eb="2">
      <t>コウフ</t>
    </rPh>
    <rPh sb="2" eb="4">
      <t>シンセイ</t>
    </rPh>
    <phoneticPr fontId="3"/>
  </si>
  <si>
    <t>第2号様式</t>
    <rPh sb="0" eb="1">
      <t>ダイ</t>
    </rPh>
    <rPh sb="2" eb="3">
      <t>ゴウ</t>
    </rPh>
    <rPh sb="3" eb="5">
      <t>ヨウシキ</t>
    </rPh>
    <phoneticPr fontId="3"/>
  </si>
  <si>
    <t>別紙1</t>
    <rPh sb="0" eb="2">
      <t>ベッシ</t>
    </rPh>
    <phoneticPr fontId="3"/>
  </si>
  <si>
    <t>別紙2</t>
    <rPh sb="0" eb="2">
      <t>ベッシ</t>
    </rPh>
    <phoneticPr fontId="3"/>
  </si>
  <si>
    <t>◯</t>
    <phoneticPr fontId="3"/>
  </si>
  <si>
    <t>第3号様式</t>
    <rPh sb="0" eb="1">
      <t>ダイ</t>
    </rPh>
    <rPh sb="2" eb="3">
      <t>ゴウ</t>
    </rPh>
    <rPh sb="3" eb="5">
      <t>ヨウシキ</t>
    </rPh>
    <phoneticPr fontId="3"/>
  </si>
  <si>
    <t>基準額
算出内訳</t>
    <rPh sb="0" eb="3">
      <t>キジュンガク</t>
    </rPh>
    <rPh sb="4" eb="6">
      <t>サンシュツ</t>
    </rPh>
    <rPh sb="6" eb="8">
      <t>ウチワケ</t>
    </rPh>
    <phoneticPr fontId="3"/>
  </si>
  <si>
    <t>実績報告</t>
    <rPh sb="0" eb="2">
      <t>ジッセキ</t>
    </rPh>
    <rPh sb="2" eb="4">
      <t>ホウコク</t>
    </rPh>
    <phoneticPr fontId="3"/>
  </si>
  <si>
    <t>消費税</t>
    <rPh sb="0" eb="3">
      <t>ショウヒゼイ</t>
    </rPh>
    <phoneticPr fontId="3"/>
  </si>
  <si>
    <t>第4号様式</t>
    <rPh sb="0" eb="1">
      <t>ダイ</t>
    </rPh>
    <rPh sb="2" eb="3">
      <t>ゴウ</t>
    </rPh>
    <rPh sb="3" eb="5">
      <t>ヨウシキ</t>
    </rPh>
    <phoneticPr fontId="3"/>
  </si>
  <si>
    <t>ア　中央ナースセンター事業（医療従事者等確保対策費）</t>
    <phoneticPr fontId="3"/>
  </si>
  <si>
    <t>イ　看護職員確保対策特別事業（医療従事者等確保対策費）</t>
    <phoneticPr fontId="3"/>
  </si>
  <si>
    <t>ウ　看護教員教務主任養成講習会事業（医療従事者資質向上対策費）</t>
    <phoneticPr fontId="3"/>
  </si>
  <si>
    <t>エ　看護師の特定行為に係る研修機関支援事業（医療従事者資質向上対策費）</t>
    <phoneticPr fontId="3"/>
  </si>
  <si>
    <t>オ　プログラム責任者養成講習会事業（医療従事者資質向上対策費）</t>
    <phoneticPr fontId="3"/>
  </si>
  <si>
    <t>カ　歯科医師臨床研修指導医講習会事業（医療従事者資質向上対策費）</t>
    <phoneticPr fontId="3"/>
  </si>
  <si>
    <t>キ　医療関係職種実習施設指導者等養成講習会事業（医療従事者資質向上対策費）</t>
    <phoneticPr fontId="3"/>
  </si>
  <si>
    <t>ク　薬剤師生涯教育推進事業（医薬品適正使用推進費）</t>
    <phoneticPr fontId="3"/>
  </si>
  <si>
    <t>ケ　遠隔医療従事者研修事業（医療従事者資質向上対策費）</t>
    <phoneticPr fontId="3"/>
  </si>
  <si>
    <t>コ　災害医療コーディネーター研修事業（医療従事者資質向上対策費）</t>
    <phoneticPr fontId="3"/>
  </si>
  <si>
    <t>ア　医師</t>
    <phoneticPr fontId="3"/>
  </si>
  <si>
    <t>イ　歯科医師</t>
    <phoneticPr fontId="3"/>
  </si>
  <si>
    <t>サ　外傷外科医養成研修事業（医療従事者資質向上対策費）</t>
    <phoneticPr fontId="3"/>
  </si>
  <si>
    <t>提出書類一覧</t>
    <rPh sb="0" eb="2">
      <t>テイシュツ</t>
    </rPh>
    <rPh sb="2" eb="4">
      <t>ショルイ</t>
    </rPh>
    <rPh sb="4" eb="6">
      <t>イチラン</t>
    </rPh>
    <phoneticPr fontId="3"/>
  </si>
  <si>
    <t>◯</t>
    <phoneticPr fontId="3"/>
  </si>
  <si>
    <t>（１）本調査には都道府県の要請等により受け入れた自治医科大学医学部卒の研修医は含めないこと。</t>
    <rPh sb="3" eb="6">
      <t>ホンチョウサ</t>
    </rPh>
    <rPh sb="8" eb="12">
      <t>トドウフケン</t>
    </rPh>
    <rPh sb="13" eb="15">
      <t>ヨウセイ</t>
    </rPh>
    <rPh sb="15" eb="16">
      <t>トウ</t>
    </rPh>
    <rPh sb="19" eb="20">
      <t>ウ</t>
    </rPh>
    <rPh sb="21" eb="22">
      <t>イ</t>
    </rPh>
    <rPh sb="24" eb="26">
      <t>ジチ</t>
    </rPh>
    <rPh sb="26" eb="28">
      <t>イカ</t>
    </rPh>
    <rPh sb="28" eb="30">
      <t>ダイガク</t>
    </rPh>
    <rPh sb="30" eb="32">
      <t>イガク</t>
    </rPh>
    <rPh sb="32" eb="33">
      <t>ブ</t>
    </rPh>
    <rPh sb="33" eb="34">
      <t>ソツ</t>
    </rPh>
    <rPh sb="35" eb="38">
      <t>ケンシュウイ</t>
    </rPh>
    <rPh sb="39" eb="40">
      <t>フク</t>
    </rPh>
    <phoneticPr fontId="13"/>
  </si>
  <si>
    <t>　　　　　　　「基本給」は、研修医の業務量、住居、通勤経路、家族構成にかかわらず研修医に決まって支払われる給与とします。国家公務員の給与では、</t>
    <rPh sb="8" eb="11">
      <t>キホンキュウ</t>
    </rPh>
    <rPh sb="14" eb="17">
      <t>ケンシュウイ</t>
    </rPh>
    <rPh sb="18" eb="21">
      <t>ギョウムリョウ</t>
    </rPh>
    <rPh sb="22" eb="24">
      <t>ジュウキョ</t>
    </rPh>
    <rPh sb="25" eb="27">
      <t>ツウキン</t>
    </rPh>
    <rPh sb="27" eb="29">
      <t>ケイロ</t>
    </rPh>
    <rPh sb="30" eb="32">
      <t>カゾク</t>
    </rPh>
    <rPh sb="32" eb="34">
      <t>コウセイ</t>
    </rPh>
    <rPh sb="40" eb="43">
      <t>ケンシュウイ</t>
    </rPh>
    <rPh sb="44" eb="45">
      <t>キ</t>
    </rPh>
    <rPh sb="48" eb="50">
      <t>シハラ</t>
    </rPh>
    <rPh sb="53" eb="55">
      <t>キュウヨ</t>
    </rPh>
    <rPh sb="60" eb="62">
      <t>コッカ</t>
    </rPh>
    <rPh sb="62" eb="65">
      <t>コウムイン</t>
    </rPh>
    <rPh sb="66" eb="68">
      <t>キュウヨ</t>
    </rPh>
    <phoneticPr fontId="13"/>
  </si>
  <si>
    <t>　「実施する特定行為区分数」に応じて以下の該当する記号欄に、別紙調書の（Ｂ）の値を入力してください。なお、調書が複数ある場合は、合計値を入力してください。</t>
    <rPh sb="2" eb="4">
      <t>ジッシ</t>
    </rPh>
    <rPh sb="6" eb="10">
      <t>トクテイコウイ</t>
    </rPh>
    <rPh sb="10" eb="12">
      <t>クブン</t>
    </rPh>
    <rPh sb="12" eb="13">
      <t>スウ</t>
    </rPh>
    <rPh sb="15" eb="16">
      <t>オウ</t>
    </rPh>
    <rPh sb="18" eb="20">
      <t>イカ</t>
    </rPh>
    <rPh sb="21" eb="23">
      <t>ガイトウ</t>
    </rPh>
    <rPh sb="25" eb="27">
      <t>キゴウ</t>
    </rPh>
    <rPh sb="27" eb="28">
      <t>ラン</t>
    </rPh>
    <rPh sb="30" eb="32">
      <t>ベッシ</t>
    </rPh>
    <rPh sb="32" eb="34">
      <t>チョウショ</t>
    </rPh>
    <rPh sb="39" eb="40">
      <t>アタイ</t>
    </rPh>
    <rPh sb="41" eb="43">
      <t>ニュウリョク</t>
    </rPh>
    <rPh sb="53" eb="55">
      <t>チョウショ</t>
    </rPh>
    <rPh sb="56" eb="58">
      <t>フクスウ</t>
    </rPh>
    <rPh sb="60" eb="62">
      <t>バアイ</t>
    </rPh>
    <rPh sb="64" eb="66">
      <t>ゴウケイ</t>
    </rPh>
    <rPh sb="66" eb="67">
      <t>アタイ</t>
    </rPh>
    <rPh sb="68" eb="70">
      <t>ニュウリョク</t>
    </rPh>
    <phoneticPr fontId="3"/>
  </si>
  <si>
    <r>
      <t>※1種地域及び2種地域に所在する病院であって、１（3）の地元出身研修医の採用割合が</t>
    </r>
    <r>
      <rPr>
        <b/>
        <sz val="8"/>
        <color theme="1"/>
        <rFont val="ＭＳ 明朝"/>
        <family val="1"/>
        <charset val="128"/>
      </rPr>
      <t>50%以上</t>
    </r>
    <r>
      <rPr>
        <sz val="8"/>
        <color theme="1"/>
        <rFont val="ＭＳ 明朝"/>
        <family val="1"/>
        <charset val="128"/>
      </rPr>
      <t>の場合に、以下の加算を行う。</t>
    </r>
    <rPh sb="2" eb="3">
      <t>シュ</t>
    </rPh>
    <rPh sb="3" eb="5">
      <t>チイキ</t>
    </rPh>
    <rPh sb="5" eb="6">
      <t>オヨ</t>
    </rPh>
    <rPh sb="8" eb="9">
      <t>シュ</t>
    </rPh>
    <rPh sb="9" eb="11">
      <t>チイキ</t>
    </rPh>
    <rPh sb="12" eb="14">
      <t>ショザイ</t>
    </rPh>
    <rPh sb="16" eb="18">
      <t>ビョウイン</t>
    </rPh>
    <rPh sb="28" eb="30">
      <t>ジモト</t>
    </rPh>
    <rPh sb="30" eb="32">
      <t>シュッシン</t>
    </rPh>
    <rPh sb="32" eb="35">
      <t>ケンシュウイ</t>
    </rPh>
    <rPh sb="36" eb="38">
      <t>サイヨウ</t>
    </rPh>
    <rPh sb="38" eb="40">
      <t>ワリアイ</t>
    </rPh>
    <rPh sb="44" eb="46">
      <t>イジョウ</t>
    </rPh>
    <rPh sb="47" eb="49">
      <t>バアイ</t>
    </rPh>
    <rPh sb="51" eb="53">
      <t>イカ</t>
    </rPh>
    <rPh sb="54" eb="56">
      <t>カサン</t>
    </rPh>
    <rPh sb="57" eb="58">
      <t>オコナ</t>
    </rPh>
    <phoneticPr fontId="3"/>
  </si>
  <si>
    <r>
      <t>※1種地域及び2種地域に所在する病院であって、１（3）の地元出身研修医の採用割合が</t>
    </r>
    <r>
      <rPr>
        <b/>
        <sz val="8"/>
        <color theme="1"/>
        <rFont val="ＭＳ 明朝"/>
        <family val="1"/>
        <charset val="128"/>
      </rPr>
      <t>50%未満</t>
    </r>
    <r>
      <rPr>
        <sz val="8"/>
        <color theme="1"/>
        <rFont val="ＭＳ 明朝"/>
        <family val="1"/>
        <charset val="128"/>
      </rPr>
      <t>の場合に、以下の加算を行う。</t>
    </r>
    <rPh sb="2" eb="3">
      <t>シュ</t>
    </rPh>
    <rPh sb="3" eb="5">
      <t>チイキ</t>
    </rPh>
    <rPh sb="5" eb="6">
      <t>オヨ</t>
    </rPh>
    <rPh sb="8" eb="9">
      <t>シュ</t>
    </rPh>
    <rPh sb="9" eb="11">
      <t>チイキ</t>
    </rPh>
    <rPh sb="12" eb="14">
      <t>ショザイ</t>
    </rPh>
    <rPh sb="16" eb="18">
      <t>ビョウイン</t>
    </rPh>
    <rPh sb="28" eb="30">
      <t>ジモト</t>
    </rPh>
    <rPh sb="30" eb="32">
      <t>シュッシン</t>
    </rPh>
    <rPh sb="32" eb="35">
      <t>ケンシュウイ</t>
    </rPh>
    <rPh sb="36" eb="38">
      <t>サイヨウ</t>
    </rPh>
    <rPh sb="38" eb="40">
      <t>ワリアイ</t>
    </rPh>
    <rPh sb="44" eb="46">
      <t>ミマン</t>
    </rPh>
    <rPh sb="47" eb="49">
      <t>バアイ</t>
    </rPh>
    <rPh sb="51" eb="53">
      <t>イカ</t>
    </rPh>
    <rPh sb="54" eb="56">
      <t>カサン</t>
    </rPh>
    <rPh sb="57" eb="58">
      <t>オコナ</t>
    </rPh>
    <phoneticPr fontId="3"/>
  </si>
  <si>
    <t>臨床研修事業基準額算出内訳</t>
    <rPh sb="0" eb="2">
      <t>リンショウ</t>
    </rPh>
    <rPh sb="2" eb="4">
      <t>ケンシュウ</t>
    </rPh>
    <rPh sb="4" eb="6">
      <t>ジギョウ</t>
    </rPh>
    <phoneticPr fontId="3"/>
  </si>
  <si>
    <r>
      <t>事業延月数</t>
    </r>
    <r>
      <rPr>
        <sz val="9"/>
        <color theme="1"/>
        <rFont val="ＭＳ 明朝"/>
        <family val="1"/>
        <charset val="128"/>
      </rPr>
      <t xml:space="preserve">
(月４回以上)</t>
    </r>
    <rPh sb="0" eb="2">
      <t>ジギョウ</t>
    </rPh>
    <rPh sb="2" eb="3">
      <t>ノ</t>
    </rPh>
    <rPh sb="3" eb="5">
      <t>ツキスウ</t>
    </rPh>
    <rPh sb="7" eb="8">
      <t>ツキ</t>
    </rPh>
    <rPh sb="9" eb="12">
      <t>カイイジョウ</t>
    </rPh>
    <phoneticPr fontId="4"/>
  </si>
  <si>
    <r>
      <t>事業延日数</t>
    </r>
    <r>
      <rPr>
        <sz val="9"/>
        <color theme="1"/>
        <rFont val="ＭＳ 明朝"/>
        <family val="1"/>
        <charset val="128"/>
      </rPr>
      <t xml:space="preserve">
(月４回未満)</t>
    </r>
    <rPh sb="0" eb="2">
      <t>ジギョウ</t>
    </rPh>
    <rPh sb="2" eb="3">
      <t>ノ</t>
    </rPh>
    <rPh sb="3" eb="4">
      <t>ニチ</t>
    </rPh>
    <rPh sb="4" eb="5">
      <t>カズ</t>
    </rPh>
    <rPh sb="7" eb="8">
      <t>ツキ</t>
    </rPh>
    <rPh sb="9" eb="10">
      <t>カイ</t>
    </rPh>
    <rPh sb="10" eb="12">
      <t>ミマン</t>
    </rPh>
    <phoneticPr fontId="4"/>
  </si>
  <si>
    <r>
      <t>事業延月数 i</t>
    </r>
    <r>
      <rPr>
        <sz val="8"/>
        <color theme="1"/>
        <rFont val="ＭＳ 明朝"/>
        <family val="1"/>
        <charset val="128"/>
      </rPr>
      <t xml:space="preserve">
(月４回以上)</t>
    </r>
    <rPh sb="3" eb="5">
      <t>ツキスウ</t>
    </rPh>
    <rPh sb="9" eb="10">
      <t>ツキ</t>
    </rPh>
    <rPh sb="11" eb="12">
      <t>カイ</t>
    </rPh>
    <rPh sb="12" eb="14">
      <t>イジョウ</t>
    </rPh>
    <phoneticPr fontId="3"/>
  </si>
  <si>
    <r>
      <t>事業延日数 j</t>
    </r>
    <r>
      <rPr>
        <sz val="8"/>
        <color theme="1"/>
        <rFont val="ＭＳ 明朝"/>
        <family val="1"/>
        <charset val="128"/>
      </rPr>
      <t xml:space="preserve">
(月４回未満)</t>
    </r>
    <rPh sb="3" eb="5">
      <t>ニッスウ</t>
    </rPh>
    <rPh sb="9" eb="10">
      <t>ツキ</t>
    </rPh>
    <rPh sb="11" eb="12">
      <t>カイ</t>
    </rPh>
    <rPh sb="12" eb="14">
      <t>ミマン</t>
    </rPh>
    <phoneticPr fontId="3"/>
  </si>
  <si>
    <r>
      <t>事業延月数 k</t>
    </r>
    <r>
      <rPr>
        <sz val="8"/>
        <color theme="1"/>
        <rFont val="ＭＳ 明朝"/>
        <family val="1"/>
        <charset val="128"/>
      </rPr>
      <t xml:space="preserve">
(月４回以上)</t>
    </r>
    <rPh sb="3" eb="5">
      <t>ツキスウ</t>
    </rPh>
    <rPh sb="9" eb="10">
      <t>ツキ</t>
    </rPh>
    <rPh sb="11" eb="12">
      <t>カイ</t>
    </rPh>
    <rPh sb="12" eb="14">
      <t>イジョウ</t>
    </rPh>
    <phoneticPr fontId="3"/>
  </si>
  <si>
    <r>
      <t>事業延日数 l</t>
    </r>
    <r>
      <rPr>
        <sz val="8"/>
        <color theme="1"/>
        <rFont val="ＭＳ 明朝"/>
        <family val="1"/>
        <charset val="128"/>
      </rPr>
      <t xml:space="preserve">
(月４回未満)</t>
    </r>
    <rPh sb="3" eb="5">
      <t>ニッスウ</t>
    </rPh>
    <rPh sb="9" eb="10">
      <t>ツキ</t>
    </rPh>
    <rPh sb="11" eb="12">
      <t>カイ</t>
    </rPh>
    <rPh sb="12" eb="14">
      <t>ミマン</t>
    </rPh>
    <phoneticPr fontId="3"/>
  </si>
  <si>
    <r>
      <t>事業延月数 m</t>
    </r>
    <r>
      <rPr>
        <sz val="8"/>
        <color theme="1"/>
        <rFont val="ＭＳ 明朝"/>
        <family val="1"/>
        <charset val="128"/>
      </rPr>
      <t xml:space="preserve">
(月４回以上)</t>
    </r>
    <rPh sb="3" eb="5">
      <t>ツキスウ</t>
    </rPh>
    <rPh sb="9" eb="10">
      <t>ツキ</t>
    </rPh>
    <rPh sb="11" eb="12">
      <t>カイ</t>
    </rPh>
    <rPh sb="12" eb="14">
      <t>イジョウ</t>
    </rPh>
    <phoneticPr fontId="3"/>
  </si>
  <si>
    <r>
      <t>事業延日数 n</t>
    </r>
    <r>
      <rPr>
        <sz val="8"/>
        <color theme="1"/>
        <rFont val="ＭＳ 明朝"/>
        <family val="1"/>
        <charset val="128"/>
      </rPr>
      <t xml:space="preserve">
(月４回未満)</t>
    </r>
    <rPh sb="3" eb="5">
      <t>ニッスウ</t>
    </rPh>
    <rPh sb="9" eb="10">
      <t>ツキ</t>
    </rPh>
    <rPh sb="11" eb="12">
      <t>カイ</t>
    </rPh>
    <rPh sb="12" eb="14">
      <t>ミマン</t>
    </rPh>
    <phoneticPr fontId="3"/>
  </si>
  <si>
    <r>
      <t>事業延月数 o</t>
    </r>
    <r>
      <rPr>
        <sz val="8"/>
        <color theme="1"/>
        <rFont val="ＭＳ 明朝"/>
        <family val="1"/>
        <charset val="128"/>
      </rPr>
      <t xml:space="preserve">
(月４回以上)</t>
    </r>
    <rPh sb="3" eb="5">
      <t>ツキスウ</t>
    </rPh>
    <rPh sb="9" eb="10">
      <t>ツキ</t>
    </rPh>
    <rPh sb="11" eb="12">
      <t>カイ</t>
    </rPh>
    <rPh sb="12" eb="14">
      <t>イジョウ</t>
    </rPh>
    <phoneticPr fontId="3"/>
  </si>
  <si>
    <r>
      <t>事業延日数 p</t>
    </r>
    <r>
      <rPr>
        <sz val="8"/>
        <color theme="1"/>
        <rFont val="ＭＳ 明朝"/>
        <family val="1"/>
        <charset val="128"/>
      </rPr>
      <t xml:space="preserve">
(月４回未満)</t>
    </r>
    <rPh sb="3" eb="5">
      <t>ニッスウ</t>
    </rPh>
    <rPh sb="9" eb="10">
      <t>ツキ</t>
    </rPh>
    <rPh sb="11" eb="12">
      <t>カイ</t>
    </rPh>
    <rPh sb="12" eb="14">
      <t>ミマン</t>
    </rPh>
    <phoneticPr fontId="3"/>
  </si>
  <si>
    <r>
      <t>事業延</t>
    </r>
    <r>
      <rPr>
        <b/>
        <sz val="11"/>
        <color theme="1"/>
        <rFont val="ＭＳ 明朝"/>
        <family val="1"/>
        <charset val="128"/>
      </rPr>
      <t>月数</t>
    </r>
    <r>
      <rPr>
        <sz val="11"/>
        <color theme="1"/>
        <rFont val="ＭＳ 明朝"/>
        <family val="1"/>
        <charset val="128"/>
      </rPr>
      <t xml:space="preserve">
(月４回以上)　　　　　　　　　</t>
    </r>
    <rPh sb="0" eb="2">
      <t>ジギョウ</t>
    </rPh>
    <rPh sb="2" eb="3">
      <t>ノ</t>
    </rPh>
    <rPh sb="3" eb="5">
      <t>ツキスウ</t>
    </rPh>
    <rPh sb="10" eb="12">
      <t>イジョウ</t>
    </rPh>
    <phoneticPr fontId="3"/>
  </si>
  <si>
    <r>
      <t>事業延</t>
    </r>
    <r>
      <rPr>
        <b/>
        <sz val="11"/>
        <color theme="1"/>
        <rFont val="ＭＳ 明朝"/>
        <family val="1"/>
        <charset val="128"/>
      </rPr>
      <t>日数</t>
    </r>
    <r>
      <rPr>
        <sz val="11"/>
        <color theme="1"/>
        <rFont val="ＭＳ 明朝"/>
        <family val="1"/>
        <charset val="128"/>
      </rPr>
      <t xml:space="preserve">
(月４回未満)
</t>
    </r>
    <rPh sb="0" eb="2">
      <t>ジギョウ</t>
    </rPh>
    <rPh sb="2" eb="3">
      <t>ノ</t>
    </rPh>
    <rPh sb="3" eb="5">
      <t>ニッスウ</t>
    </rPh>
    <phoneticPr fontId="3"/>
  </si>
  <si>
    <t>看護師の特定行為に係る指定医療研修機関運営事業基準額算出内訳</t>
    <phoneticPr fontId="3"/>
  </si>
  <si>
    <t>看護師の特定行為に係る指定医療研修機関運営事業基準額算出内訳</t>
    <rPh sb="0" eb="3">
      <t>カンゴシ</t>
    </rPh>
    <rPh sb="4" eb="6">
      <t>トクテイ</t>
    </rPh>
    <rPh sb="6" eb="8">
      <t>コウイ</t>
    </rPh>
    <rPh sb="9" eb="10">
      <t>カカワ</t>
    </rPh>
    <rPh sb="11" eb="13">
      <t>シテイ</t>
    </rPh>
    <rPh sb="13" eb="15">
      <t>イリョウ</t>
    </rPh>
    <rPh sb="15" eb="17">
      <t>ケンシュウ</t>
    </rPh>
    <rPh sb="17" eb="19">
      <t>キカン</t>
    </rPh>
    <rPh sb="19" eb="21">
      <t>ウンエイ</t>
    </rPh>
    <rPh sb="21" eb="23">
      <t>ジギョウ</t>
    </rPh>
    <rPh sb="23" eb="25">
      <t>キジュン</t>
    </rPh>
    <phoneticPr fontId="3"/>
  </si>
  <si>
    <t>研修を実施する特定行為区分数</t>
    <rPh sb="0" eb="2">
      <t>ケンシュウ</t>
    </rPh>
    <rPh sb="3" eb="5">
      <t>ジッシ</t>
    </rPh>
    <rPh sb="7" eb="11">
      <t>トクテイコウイ</t>
    </rPh>
    <rPh sb="11" eb="13">
      <t>クブン</t>
    </rPh>
    <rPh sb="13" eb="14">
      <t>スウ</t>
    </rPh>
    <phoneticPr fontId="3"/>
  </si>
  <si>
    <t>補助金名</t>
    <rPh sb="0" eb="3">
      <t>ホジョキン</t>
    </rPh>
    <rPh sb="3" eb="4">
      <t>メイ</t>
    </rPh>
    <phoneticPr fontId="3"/>
  </si>
  <si>
    <t xml:space="preserve"> </t>
  </si>
  <si>
    <t>諸謝金</t>
    <rPh sb="0" eb="1">
      <t>ショ</t>
    </rPh>
    <rPh sb="1" eb="3">
      <t>シャキン</t>
    </rPh>
    <phoneticPr fontId="3"/>
  </si>
  <si>
    <t>消耗品費</t>
    <rPh sb="0" eb="3">
      <t>ショウモウヒン</t>
    </rPh>
    <rPh sb="3" eb="4">
      <t>ヒ</t>
    </rPh>
    <phoneticPr fontId="3"/>
  </si>
  <si>
    <t>通信運搬費</t>
    <rPh sb="0" eb="2">
      <t>ツウシン</t>
    </rPh>
    <rPh sb="2" eb="5">
      <t>ウンパンヒ</t>
    </rPh>
    <phoneticPr fontId="3"/>
  </si>
  <si>
    <t>　</t>
  </si>
  <si>
    <t xml:space="preserve"> </t>
    <phoneticPr fontId="3"/>
  </si>
  <si>
    <t>消耗品費</t>
    <rPh sb="0" eb="2">
      <t>ショウモウ</t>
    </rPh>
    <rPh sb="2" eb="3">
      <t>ヒン</t>
    </rPh>
    <rPh sb="3" eb="4">
      <t>ヒ</t>
    </rPh>
    <phoneticPr fontId="3"/>
  </si>
  <si>
    <t>通信運搬費</t>
    <rPh sb="0" eb="2">
      <t>ツウシン</t>
    </rPh>
    <rPh sb="2" eb="4">
      <t>ウンパン</t>
    </rPh>
    <rPh sb="4" eb="5">
      <t>ヒ</t>
    </rPh>
    <phoneticPr fontId="4"/>
  </si>
  <si>
    <t>会議費</t>
    <rPh sb="0" eb="3">
      <t>カイギヒ</t>
    </rPh>
    <phoneticPr fontId="4"/>
  </si>
  <si>
    <t>社会保険料</t>
    <rPh sb="0" eb="2">
      <t>シャカイ</t>
    </rPh>
    <rPh sb="2" eb="5">
      <t>ホケンリョウ</t>
    </rPh>
    <phoneticPr fontId="4"/>
  </si>
  <si>
    <t>別紙１</t>
    <rPh sb="0" eb="2">
      <t>ベッシ</t>
    </rPh>
    <phoneticPr fontId="3"/>
  </si>
  <si>
    <t>第4号様式</t>
  </si>
  <si>
    <t>Ｆ</t>
    <phoneticPr fontId="3"/>
  </si>
  <si>
    <t>基準額（区分１）</t>
    <rPh sb="0" eb="2">
      <t>キジュン</t>
    </rPh>
    <rPh sb="2" eb="3">
      <t>ガク</t>
    </rPh>
    <rPh sb="4" eb="6">
      <t>クブン</t>
    </rPh>
    <phoneticPr fontId="3"/>
  </si>
  <si>
    <t>基準額（区分２）</t>
    <rPh sb="0" eb="2">
      <t>キジュン</t>
    </rPh>
    <rPh sb="2" eb="3">
      <t>ガク</t>
    </rPh>
    <rPh sb="4" eb="6">
      <t>クブン</t>
    </rPh>
    <phoneticPr fontId="3"/>
  </si>
  <si>
    <t>Ｇ</t>
    <phoneticPr fontId="3"/>
  </si>
  <si>
    <t>別紙１</t>
    <rPh sb="0" eb="2">
      <t>ベッシ</t>
    </rPh>
    <phoneticPr fontId="3"/>
  </si>
  <si>
    <t>所要額精算書</t>
    <rPh sb="0" eb="3">
      <t>ショヨウガク</t>
    </rPh>
    <rPh sb="3" eb="6">
      <t>セイサンショ</t>
    </rPh>
    <phoneticPr fontId="3"/>
  </si>
  <si>
    <t>職員諸手当（非常勤）</t>
    <rPh sb="0" eb="2">
      <t>ショクイン</t>
    </rPh>
    <rPh sb="2" eb="5">
      <t>ショテアテ</t>
    </rPh>
    <rPh sb="6" eb="9">
      <t>ヒジョウキン</t>
    </rPh>
    <phoneticPr fontId="3"/>
  </si>
  <si>
    <t>社会保険料（非常勤）</t>
    <rPh sb="0" eb="2">
      <t>シャカイ</t>
    </rPh>
    <rPh sb="2" eb="5">
      <t>ホケンリョウ</t>
    </rPh>
    <rPh sb="6" eb="9">
      <t>ヒジョウキン</t>
    </rPh>
    <phoneticPr fontId="3"/>
  </si>
  <si>
    <t>交　　 付
決 定 額</t>
    <phoneticPr fontId="3"/>
  </si>
  <si>
    <t>国庫補助
基 本 額</t>
    <rPh sb="0" eb="2">
      <t>コッコ</t>
    </rPh>
    <rPh sb="2" eb="4">
      <t>ホジョ</t>
    </rPh>
    <rPh sb="5" eb="6">
      <t>キ</t>
    </rPh>
    <rPh sb="7" eb="8">
      <t>ホン</t>
    </rPh>
    <rPh sb="9" eb="10">
      <t>ガク</t>
    </rPh>
    <phoneticPr fontId="3"/>
  </si>
  <si>
    <t>国庫補助
所 要 額</t>
    <rPh sb="0" eb="1">
      <t>クニ</t>
    </rPh>
    <rPh sb="1" eb="2">
      <t>コ</t>
    </rPh>
    <rPh sb="2" eb="3">
      <t>ホ</t>
    </rPh>
    <rPh sb="3" eb="4">
      <t>スケ</t>
    </rPh>
    <phoneticPr fontId="3"/>
  </si>
  <si>
    <t>国庫補助
受入済額</t>
    <rPh sb="0" eb="2">
      <t>コッコ</t>
    </rPh>
    <rPh sb="2" eb="4">
      <t>ホジョ</t>
    </rPh>
    <rPh sb="5" eb="6">
      <t>ウ</t>
    </rPh>
    <rPh sb="6" eb="7">
      <t>イ</t>
    </rPh>
    <rPh sb="7" eb="8">
      <t>ズ</t>
    </rPh>
    <rPh sb="8" eb="9">
      <t>ガク</t>
    </rPh>
    <phoneticPr fontId="3"/>
  </si>
  <si>
    <t>差 引 過
△不足額</t>
    <phoneticPr fontId="3"/>
  </si>
  <si>
    <t>円</t>
    <rPh sb="0" eb="1">
      <t>エン</t>
    </rPh>
    <phoneticPr fontId="3"/>
  </si>
  <si>
    <t>Ｊ</t>
    <phoneticPr fontId="3"/>
  </si>
  <si>
    <t>Ｉ</t>
    <phoneticPr fontId="3"/>
  </si>
  <si>
    <t>Ｈ</t>
    <phoneticPr fontId="3"/>
  </si>
  <si>
    <t>Ｇ</t>
    <phoneticPr fontId="3"/>
  </si>
  <si>
    <t>Ｋ</t>
    <phoneticPr fontId="3"/>
  </si>
  <si>
    <t>へき地診療所等研修支援事業実績報告書</t>
    <rPh sb="2" eb="3">
      <t>チ</t>
    </rPh>
    <rPh sb="3" eb="6">
      <t>シンリョウショ</t>
    </rPh>
    <rPh sb="6" eb="7">
      <t>トウ</t>
    </rPh>
    <rPh sb="7" eb="9">
      <t>ケンシュウ</t>
    </rPh>
    <rPh sb="9" eb="11">
      <t>シエン</t>
    </rPh>
    <rPh sb="11" eb="13">
      <t>ジギョウ</t>
    </rPh>
    <rPh sb="13" eb="15">
      <t>ジッセキ</t>
    </rPh>
    <rPh sb="15" eb="17">
      <t>ホウコク</t>
    </rPh>
    <phoneticPr fontId="4"/>
  </si>
  <si>
    <t>"手入力して下さい"</t>
    <rPh sb="1" eb="2">
      <t>テ</t>
    </rPh>
    <rPh sb="2" eb="4">
      <t>ニュウリョク</t>
    </rPh>
    <rPh sb="6" eb="7">
      <t>クダ</t>
    </rPh>
    <phoneticPr fontId="3"/>
  </si>
  <si>
    <t>職員諸手当（非常勤）</t>
  </si>
  <si>
    <t>旅費</t>
  </si>
  <si>
    <t>備品費</t>
  </si>
  <si>
    <t>消耗品費</t>
  </si>
  <si>
    <t>印刷製本費</t>
  </si>
  <si>
    <t>通信運搬費</t>
  </si>
  <si>
    <t>光熱水料</t>
  </si>
  <si>
    <t>会議費</t>
  </si>
  <si>
    <t>社会保険料（非常勤）</t>
  </si>
  <si>
    <t>雑役務費</t>
  </si>
  <si>
    <t>委託費</t>
  </si>
  <si>
    <t>○○×○＝○○○円</t>
    <rPh sb="8" eb="9">
      <t>エン</t>
    </rPh>
    <phoneticPr fontId="3"/>
  </si>
  <si>
    <t>××謝金×円</t>
  </si>
  <si>
    <t>××謝金×円</t>
    <rPh sb="2" eb="4">
      <t>シャキン</t>
    </rPh>
    <rPh sb="5" eb="6">
      <t>エン</t>
    </rPh>
    <phoneticPr fontId="3"/>
  </si>
  <si>
    <t>△△旅費△円</t>
    <rPh sb="2" eb="4">
      <t>リョヒ</t>
    </rPh>
    <rPh sb="5" eb="6">
      <t>エン</t>
    </rPh>
    <phoneticPr fontId="3"/>
  </si>
  <si>
    <t>○○等○円</t>
    <rPh sb="2" eb="3">
      <t>トウ</t>
    </rPh>
    <rPh sb="4" eb="5">
      <t>エン</t>
    </rPh>
    <phoneticPr fontId="3"/>
  </si>
  <si>
    <t>△△等△円</t>
    <rPh sb="2" eb="3">
      <t>トウ</t>
    </rPh>
    <rPh sb="4" eb="5">
      <t>エン</t>
    </rPh>
    <phoneticPr fontId="3"/>
  </si>
  <si>
    <t>××等×円</t>
    <rPh sb="2" eb="3">
      <t>トウ</t>
    </rPh>
    <rPh sb="4" eb="5">
      <t>エン</t>
    </rPh>
    <phoneticPr fontId="3"/>
  </si>
  <si>
    <t>○○会場使用料○○円</t>
    <rPh sb="2" eb="4">
      <t>カイジョウ</t>
    </rPh>
    <rPh sb="4" eb="7">
      <t>シヨウリョウ</t>
    </rPh>
    <rPh sb="9" eb="10">
      <t>エン</t>
    </rPh>
    <phoneticPr fontId="3"/>
  </si>
  <si>
    <t>1　○○所要額</t>
    <phoneticPr fontId="3"/>
  </si>
  <si>
    <t/>
  </si>
  <si>
    <t>別紙２－１</t>
    <phoneticPr fontId="4"/>
  </si>
  <si>
    <t>別紙２－２</t>
    <rPh sb="0" eb="2">
      <t>ベッシ</t>
    </rPh>
    <phoneticPr fontId="3"/>
  </si>
  <si>
    <t>別紙２－３</t>
    <rPh sb="0" eb="2">
      <t>ベッシ</t>
    </rPh>
    <phoneticPr fontId="3"/>
  </si>
  <si>
    <t>別紙２－４</t>
    <rPh sb="0" eb="2">
      <t>ベッシ</t>
    </rPh>
    <phoneticPr fontId="3"/>
  </si>
  <si>
    <t>（１）研修医延人数　【別紙２－１】</t>
    <rPh sb="11" eb="13">
      <t>ベッシ</t>
    </rPh>
    <phoneticPr fontId="4"/>
  </si>
  <si>
    <t>（５）へき地診療所等研修支援事業延日数　【別紙２－２】の研修実日数合計と一致</t>
    <rPh sb="9" eb="10">
      <t>トウ</t>
    </rPh>
    <rPh sb="21" eb="23">
      <t>ベッシ</t>
    </rPh>
    <rPh sb="28" eb="30">
      <t>ケンシュウ</t>
    </rPh>
    <rPh sb="30" eb="31">
      <t>ジツ</t>
    </rPh>
    <rPh sb="31" eb="33">
      <t>ニッスウ</t>
    </rPh>
    <rPh sb="33" eb="35">
      <t>ゴウケイ</t>
    </rPh>
    <rPh sb="36" eb="38">
      <t>イッチ</t>
    </rPh>
    <phoneticPr fontId="3"/>
  </si>
  <si>
    <t xml:space="preserve">（６）産婦人科宿日直研修事業延日数
　当直分は【別紙２－１】のD、Iの1、
2年次生の合計と一致    </t>
    <rPh sb="3" eb="7">
      <t>サンフジンカ</t>
    </rPh>
    <rPh sb="7" eb="10">
      <t>シュクニッチョク</t>
    </rPh>
    <rPh sb="10" eb="12">
      <t>ケンシュウ</t>
    </rPh>
    <rPh sb="12" eb="14">
      <t>ジギョウ</t>
    </rPh>
    <rPh sb="14" eb="15">
      <t>エン</t>
    </rPh>
    <rPh sb="15" eb="17">
      <t>ニッスウ</t>
    </rPh>
    <rPh sb="19" eb="21">
      <t>トウチョク</t>
    </rPh>
    <rPh sb="21" eb="22">
      <t>フン</t>
    </rPh>
    <rPh sb="24" eb="26">
      <t>ベッシ</t>
    </rPh>
    <rPh sb="39" eb="42">
      <t>ネンジセイ</t>
    </rPh>
    <rPh sb="43" eb="45">
      <t>ゴウケイ</t>
    </rPh>
    <rPh sb="46" eb="48">
      <t>イッチ</t>
    </rPh>
    <phoneticPr fontId="4"/>
  </si>
  <si>
    <t>（７）小児科宿日直研修事業延日数
　当直分は【別紙２－１】のH、Jの1、2年次生の合計と一致</t>
    <rPh sb="3" eb="6">
      <t>ショウニカ</t>
    </rPh>
    <rPh sb="6" eb="9">
      <t>シュクニッチョク</t>
    </rPh>
    <rPh sb="9" eb="11">
      <t>ケンシュウ</t>
    </rPh>
    <rPh sb="11" eb="13">
      <t>ジギョウ</t>
    </rPh>
    <rPh sb="13" eb="14">
      <t>エン</t>
    </rPh>
    <rPh sb="14" eb="16">
      <t>ニッスウ</t>
    </rPh>
    <rPh sb="23" eb="25">
      <t>ベッシ</t>
    </rPh>
    <phoneticPr fontId="4"/>
  </si>
  <si>
    <t>※【別紙２－３】の推計年収と一致。</t>
    <rPh sb="2" eb="4">
      <t>ベッシ</t>
    </rPh>
    <rPh sb="9" eb="11">
      <t>スイケイ</t>
    </rPh>
    <rPh sb="11" eb="13">
      <t>ネンシュウ</t>
    </rPh>
    <rPh sb="14" eb="16">
      <t>イッチ</t>
    </rPh>
    <phoneticPr fontId="3"/>
  </si>
  <si>
    <t>（協力型臨床研修病院等が申請する場合であっても、【別紙２－３】の基幹型臨床研修病院のの金額を記載すること。）</t>
    <rPh sb="1" eb="4">
      <t>キョウリョクガタ</t>
    </rPh>
    <rPh sb="4" eb="8">
      <t>リンショウケンシュウ</t>
    </rPh>
    <rPh sb="8" eb="10">
      <t>ビョウイン</t>
    </rPh>
    <rPh sb="10" eb="11">
      <t>トウ</t>
    </rPh>
    <rPh sb="12" eb="14">
      <t>シンセイ</t>
    </rPh>
    <rPh sb="16" eb="18">
      <t>バアイ</t>
    </rPh>
    <rPh sb="25" eb="27">
      <t>ベッシ</t>
    </rPh>
    <rPh sb="32" eb="35">
      <t>キカンガタ</t>
    </rPh>
    <rPh sb="35" eb="37">
      <t>リンショウ</t>
    </rPh>
    <rPh sb="37" eb="39">
      <t>ケンシュウ</t>
    </rPh>
    <rPh sb="39" eb="41">
      <t>ビョウイン</t>
    </rPh>
    <rPh sb="43" eb="45">
      <t>キンガク</t>
    </rPh>
    <rPh sb="46" eb="48">
      <t>キサイ</t>
    </rPh>
    <phoneticPr fontId="3"/>
  </si>
  <si>
    <t>臨床研修事業実績報告書（総括表）</t>
    <rPh sb="6" eb="8">
      <t>ジッセキ</t>
    </rPh>
    <rPh sb="8" eb="10">
      <t>ホウコク</t>
    </rPh>
    <phoneticPr fontId="3"/>
  </si>
  <si>
    <t>一般用医薬品適正使用推進のための研修事業</t>
    <rPh sb="0" eb="2">
      <t>イッパン</t>
    </rPh>
    <rPh sb="2" eb="3">
      <t>ヨウ</t>
    </rPh>
    <rPh sb="3" eb="6">
      <t>イヤクヒン</t>
    </rPh>
    <rPh sb="6" eb="8">
      <t>テキセイ</t>
    </rPh>
    <rPh sb="8" eb="10">
      <t>シヨウ</t>
    </rPh>
    <rPh sb="10" eb="12">
      <t>スイシン</t>
    </rPh>
    <rPh sb="16" eb="18">
      <t>ケンシュウ</t>
    </rPh>
    <rPh sb="18" eb="20">
      <t>ジギョウ</t>
    </rPh>
    <phoneticPr fontId="3"/>
  </si>
  <si>
    <t>借料及び損料（会場借料、機器借料）</t>
    <rPh sb="0" eb="2">
      <t>シャクリョウ</t>
    </rPh>
    <rPh sb="2" eb="3">
      <t>オヨ</t>
    </rPh>
    <rPh sb="4" eb="6">
      <t>ソンリョウ</t>
    </rPh>
    <rPh sb="7" eb="9">
      <t>カイジョウ</t>
    </rPh>
    <rPh sb="9" eb="11">
      <t>シャクリョウ</t>
    </rPh>
    <rPh sb="12" eb="14">
      <t>キキ</t>
    </rPh>
    <rPh sb="14" eb="16">
      <t>シャクリョウ</t>
    </rPh>
    <phoneticPr fontId="3"/>
  </si>
  <si>
    <t>教育指導経費</t>
  </si>
  <si>
    <t>地域協議会経費</t>
  </si>
  <si>
    <t>（３）剖検経費</t>
    <rPh sb="3" eb="5">
      <t>ボウケン</t>
    </rPh>
    <rPh sb="5" eb="7">
      <t>ケイヒ</t>
    </rPh>
    <phoneticPr fontId="4"/>
  </si>
  <si>
    <t>（２）地元採用研修医採用・育成経費</t>
    <rPh sb="3" eb="5">
      <t>ジモト</t>
    </rPh>
    <rPh sb="5" eb="7">
      <t>サイヨウ</t>
    </rPh>
    <rPh sb="7" eb="10">
      <t>ケンシュウイ</t>
    </rPh>
    <rPh sb="10" eb="12">
      <t>サイヨウ</t>
    </rPh>
    <rPh sb="13" eb="15">
      <t>イクセイ</t>
    </rPh>
    <rPh sb="15" eb="17">
      <t>ケイヒ</t>
    </rPh>
    <phoneticPr fontId="4"/>
  </si>
  <si>
    <t>※1種及び2種病院に限る</t>
    <rPh sb="2" eb="3">
      <t>シュ</t>
    </rPh>
    <rPh sb="3" eb="4">
      <t>オヨ</t>
    </rPh>
    <rPh sb="6" eb="7">
      <t>シュ</t>
    </rPh>
    <rPh sb="7" eb="9">
      <t>ビョウイン</t>
    </rPh>
    <rPh sb="10" eb="11">
      <t>カギ</t>
    </rPh>
    <phoneticPr fontId="3"/>
  </si>
  <si>
    <t>（５）研修管理委員会等経費</t>
    <rPh sb="3" eb="5">
      <t>ケンシュウ</t>
    </rPh>
    <rPh sb="5" eb="7">
      <t>カンリ</t>
    </rPh>
    <rPh sb="7" eb="10">
      <t>イインカイ</t>
    </rPh>
    <rPh sb="10" eb="11">
      <t>トウ</t>
    </rPh>
    <rPh sb="11" eb="13">
      <t>ケイヒ</t>
    </rPh>
    <phoneticPr fontId="4"/>
  </si>
  <si>
    <t>（４）プログラム責任者等経費</t>
    <rPh sb="8" eb="11">
      <t>セキニンシャ</t>
    </rPh>
    <rPh sb="11" eb="12">
      <t>トウ</t>
    </rPh>
    <rPh sb="12" eb="14">
      <t>ケイヒ</t>
    </rPh>
    <phoneticPr fontId="4"/>
  </si>
  <si>
    <t>（６）へき地診療所等研修支援経費</t>
    <rPh sb="5" eb="6">
      <t>チ</t>
    </rPh>
    <rPh sb="6" eb="9">
      <t>シンリョウショ</t>
    </rPh>
    <rPh sb="9" eb="10">
      <t>トウ</t>
    </rPh>
    <rPh sb="10" eb="12">
      <t>ケンシュウ</t>
    </rPh>
    <rPh sb="12" eb="14">
      <t>シエン</t>
    </rPh>
    <rPh sb="14" eb="16">
      <t>ケイヒ</t>
    </rPh>
    <phoneticPr fontId="4"/>
  </si>
  <si>
    <t>（７）産婦人科宿日直研修事業経費　</t>
    <rPh sb="3" eb="7">
      <t>サンフジンカ</t>
    </rPh>
    <rPh sb="7" eb="10">
      <t>シュクニッチョク</t>
    </rPh>
    <rPh sb="10" eb="12">
      <t>ケンシュウ</t>
    </rPh>
    <rPh sb="12" eb="14">
      <t>ジギョウ</t>
    </rPh>
    <rPh sb="14" eb="16">
      <t>ケイヒ</t>
    </rPh>
    <phoneticPr fontId="4"/>
  </si>
  <si>
    <t>（８）小児科宿日直研修事業経費　</t>
    <rPh sb="3" eb="6">
      <t>ショウニカ</t>
    </rPh>
    <rPh sb="6" eb="9">
      <t>シュクニッチョク</t>
    </rPh>
    <rPh sb="9" eb="11">
      <t>ケンシュウ</t>
    </rPh>
    <rPh sb="11" eb="13">
      <t>ジギョウ</t>
    </rPh>
    <rPh sb="13" eb="15">
      <t>ケイヒ</t>
    </rPh>
    <phoneticPr fontId="4"/>
  </si>
  <si>
    <t>　　</t>
    <phoneticPr fontId="3"/>
  </si>
  <si>
    <t>事業者名　　　　</t>
    <phoneticPr fontId="3"/>
  </si>
  <si>
    <t>（注２）各月の末日に国（国立高度専門医療研究センターを含む。）が開設する病院に在籍する場合は対象外とすること。</t>
    <rPh sb="4" eb="6">
      <t>カクツキ</t>
    </rPh>
    <rPh sb="7" eb="9">
      <t>マツジツ</t>
    </rPh>
    <rPh sb="10" eb="11">
      <t>クニ</t>
    </rPh>
    <rPh sb="12" eb="14">
      <t>コクリツ</t>
    </rPh>
    <rPh sb="14" eb="16">
      <t>コウド</t>
    </rPh>
    <rPh sb="16" eb="18">
      <t>センモン</t>
    </rPh>
    <rPh sb="18" eb="20">
      <t>イリョウ</t>
    </rPh>
    <rPh sb="20" eb="22">
      <t>ケンキュウ</t>
    </rPh>
    <rPh sb="27" eb="28">
      <t>フク</t>
    </rPh>
    <rPh sb="32" eb="34">
      <t>カイセツ</t>
    </rPh>
    <rPh sb="36" eb="38">
      <t>ビョウイン</t>
    </rPh>
    <rPh sb="39" eb="41">
      <t>ザイセキ</t>
    </rPh>
    <rPh sb="43" eb="45">
      <t>バアイ</t>
    </rPh>
    <rPh sb="46" eb="48">
      <t>タイショウ</t>
    </rPh>
    <rPh sb="48" eb="49">
      <t>ガイ</t>
    </rPh>
    <phoneticPr fontId="3"/>
  </si>
  <si>
    <t>（注３）当該年度に研修を開始した研修医については１年次、それより前に研修を開始した研修医については２年次</t>
    <rPh sb="4" eb="6">
      <t>トウガイ</t>
    </rPh>
    <rPh sb="6" eb="8">
      <t>ネンド</t>
    </rPh>
    <rPh sb="9" eb="11">
      <t>ケンシュウ</t>
    </rPh>
    <rPh sb="12" eb="14">
      <t>カイシ</t>
    </rPh>
    <rPh sb="16" eb="19">
      <t>ケンシュウイ</t>
    </rPh>
    <rPh sb="25" eb="27">
      <t>ネンジ</t>
    </rPh>
    <rPh sb="32" eb="33">
      <t>マエ</t>
    </rPh>
    <rPh sb="34" eb="36">
      <t>ケンシュウ</t>
    </rPh>
    <rPh sb="37" eb="39">
      <t>カイシ</t>
    </rPh>
    <rPh sb="41" eb="44">
      <t>ケンシュウイ</t>
    </rPh>
    <rPh sb="50" eb="52">
      <t>ネンジ</t>
    </rPh>
    <phoneticPr fontId="3"/>
  </si>
  <si>
    <t>（注１）地元出身研修医延人数は、当該年度内における各月の末日に在籍する地元出身研修医数の総和であること。</t>
    <rPh sb="4" eb="6">
      <t>ジモト</t>
    </rPh>
    <rPh sb="6" eb="8">
      <t>シュッシン</t>
    </rPh>
    <rPh sb="35" eb="37">
      <t>ジモト</t>
    </rPh>
    <rPh sb="37" eb="39">
      <t>シュッシン</t>
    </rPh>
    <phoneticPr fontId="4"/>
  </si>
  <si>
    <t>※１（3）の地元出身研修医の採用割合が50%以上の場合</t>
    <phoneticPr fontId="3"/>
  </si>
  <si>
    <t>研修医延人数 a'</t>
    <phoneticPr fontId="4"/>
  </si>
  <si>
    <t>（２－２）地元採用研修医採用・育成経費</t>
    <rPh sb="5" eb="7">
      <t>ジモト</t>
    </rPh>
    <rPh sb="7" eb="9">
      <t>サイヨウ</t>
    </rPh>
    <rPh sb="9" eb="12">
      <t>ケンシュウイ</t>
    </rPh>
    <rPh sb="12" eb="14">
      <t>サイヨウ</t>
    </rPh>
    <rPh sb="15" eb="17">
      <t>イクセイ</t>
    </rPh>
    <rPh sb="17" eb="19">
      <t>ケイヒ</t>
    </rPh>
    <phoneticPr fontId="4"/>
  </si>
  <si>
    <t>※１（3）の地元出身研修医の採用割合が50%未満の場合</t>
    <rPh sb="22" eb="24">
      <t>ミマン</t>
    </rPh>
    <phoneticPr fontId="3"/>
  </si>
  <si>
    <t>研修医延人数 a'</t>
  </si>
  <si>
    <t>※協力型臨床研修病院等が申請する場合（４）～（６）は計上しないこと。</t>
    <phoneticPr fontId="3"/>
  </si>
  <si>
    <t>基準額算出内訳（国立大学病院以外）</t>
    <rPh sb="8" eb="16">
      <t>コクリツダイガクビョウインイガイ</t>
    </rPh>
    <phoneticPr fontId="3"/>
  </si>
  <si>
    <t>　で研修を行う場合に限り対象となる。</t>
    <rPh sb="12" eb="14">
      <t>タイショウ</t>
    </rPh>
    <phoneticPr fontId="3"/>
  </si>
  <si>
    <t>（注３）研修医が国立大学病院以外の病院（国（国立高度専門医療研究センターを含む。）が開設する病院を除く。）</t>
    <rPh sb="1" eb="2">
      <t>チュウ</t>
    </rPh>
    <phoneticPr fontId="3"/>
  </si>
  <si>
    <t>基準額算出内訳（国立大学病院）</t>
    <rPh sb="8" eb="14">
      <t>コクリツダイガクビョウイン</t>
    </rPh>
    <phoneticPr fontId="3"/>
  </si>
  <si>
    <t>別紙２－５</t>
    <rPh sb="0" eb="2">
      <t>ベッシ</t>
    </rPh>
    <phoneticPr fontId="3"/>
  </si>
  <si>
    <r>
      <t>※協力型臨床研修病院等が申請する場合</t>
    </r>
    <r>
      <rPr>
        <u/>
        <sz val="9"/>
        <color rgb="FFFF0000"/>
        <rFont val="ＭＳ 明朝"/>
        <family val="1"/>
        <charset val="128"/>
      </rPr>
      <t>（４）～（６）</t>
    </r>
    <r>
      <rPr>
        <sz val="9"/>
        <rFont val="ＭＳ 明朝"/>
        <family val="1"/>
        <charset val="128"/>
      </rPr>
      <t>は計上しないこと。</t>
    </r>
    <phoneticPr fontId="3"/>
  </si>
  <si>
    <t>（注２）各月の末日に国（国立高度専門医療研究センターを含む。）が開設する病院に在籍する場合は対象外とすること。</t>
    <rPh sb="1" eb="2">
      <t>チュウ</t>
    </rPh>
    <rPh sb="4" eb="6">
      <t>カクツキ</t>
    </rPh>
    <rPh sb="7" eb="9">
      <t>マツジツ</t>
    </rPh>
    <rPh sb="10" eb="11">
      <t>クニ</t>
    </rPh>
    <rPh sb="12" eb="14">
      <t>コクリツ</t>
    </rPh>
    <rPh sb="14" eb="16">
      <t>コウド</t>
    </rPh>
    <rPh sb="16" eb="18">
      <t>センモン</t>
    </rPh>
    <rPh sb="18" eb="20">
      <t>イリョウ</t>
    </rPh>
    <rPh sb="20" eb="22">
      <t>ケンキュウ</t>
    </rPh>
    <rPh sb="27" eb="28">
      <t>フク</t>
    </rPh>
    <rPh sb="32" eb="34">
      <t>カイセツ</t>
    </rPh>
    <rPh sb="36" eb="38">
      <t>ビョウイン</t>
    </rPh>
    <rPh sb="39" eb="41">
      <t>ザイセキ</t>
    </rPh>
    <rPh sb="43" eb="45">
      <t>バアイ</t>
    </rPh>
    <rPh sb="46" eb="49">
      <t>タイショウガイ</t>
    </rPh>
    <phoneticPr fontId="3"/>
  </si>
  <si>
    <r>
      <t>事業延月数 i</t>
    </r>
    <r>
      <rPr>
        <sz val="8"/>
        <rFont val="ＭＳ 明朝"/>
        <family val="1"/>
        <charset val="128"/>
      </rPr>
      <t xml:space="preserve">
(月４回以上)</t>
    </r>
    <rPh sb="3" eb="5">
      <t>ツキスウ</t>
    </rPh>
    <rPh sb="9" eb="10">
      <t>ツキ</t>
    </rPh>
    <rPh sb="11" eb="12">
      <t>カイ</t>
    </rPh>
    <rPh sb="12" eb="14">
      <t>イジョウ</t>
    </rPh>
    <phoneticPr fontId="3"/>
  </si>
  <si>
    <r>
      <t>事業延日数 j</t>
    </r>
    <r>
      <rPr>
        <sz val="8"/>
        <rFont val="ＭＳ 明朝"/>
        <family val="1"/>
        <charset val="128"/>
      </rPr>
      <t xml:space="preserve">
(月４回未満)</t>
    </r>
    <rPh sb="3" eb="5">
      <t>ニッスウ</t>
    </rPh>
    <rPh sb="9" eb="10">
      <t>ツキ</t>
    </rPh>
    <rPh sb="11" eb="12">
      <t>カイ</t>
    </rPh>
    <rPh sb="12" eb="14">
      <t>ミマン</t>
    </rPh>
    <phoneticPr fontId="3"/>
  </si>
  <si>
    <r>
      <t>事業延月数 k</t>
    </r>
    <r>
      <rPr>
        <sz val="8"/>
        <rFont val="ＭＳ 明朝"/>
        <family val="1"/>
        <charset val="128"/>
      </rPr>
      <t xml:space="preserve">
(月４回以上)</t>
    </r>
    <rPh sb="3" eb="5">
      <t>ツキスウ</t>
    </rPh>
    <rPh sb="9" eb="10">
      <t>ツキ</t>
    </rPh>
    <rPh sb="11" eb="12">
      <t>カイ</t>
    </rPh>
    <rPh sb="12" eb="14">
      <t>イジョウ</t>
    </rPh>
    <phoneticPr fontId="3"/>
  </si>
  <si>
    <r>
      <t>事業延日数 l</t>
    </r>
    <r>
      <rPr>
        <sz val="8"/>
        <rFont val="ＭＳ 明朝"/>
        <family val="1"/>
        <charset val="128"/>
      </rPr>
      <t xml:space="preserve">
(月４回未満)</t>
    </r>
    <rPh sb="3" eb="5">
      <t>ニッスウ</t>
    </rPh>
    <rPh sb="9" eb="10">
      <t>ツキ</t>
    </rPh>
    <rPh sb="11" eb="12">
      <t>カイ</t>
    </rPh>
    <rPh sb="12" eb="14">
      <t>ミマン</t>
    </rPh>
    <phoneticPr fontId="3"/>
  </si>
  <si>
    <t>（４）へき地診療所等研修支援経費</t>
    <rPh sb="5" eb="6">
      <t>チ</t>
    </rPh>
    <rPh sb="6" eb="9">
      <t>シンリョウショ</t>
    </rPh>
    <rPh sb="9" eb="10">
      <t>トウ</t>
    </rPh>
    <rPh sb="10" eb="12">
      <t>ケンシュウ</t>
    </rPh>
    <rPh sb="12" eb="14">
      <t>シエン</t>
    </rPh>
    <rPh sb="14" eb="16">
      <t>ケイヒ</t>
    </rPh>
    <phoneticPr fontId="4"/>
  </si>
  <si>
    <t>（５）産婦人科宿日直研修事業経費　</t>
    <rPh sb="3" eb="7">
      <t>サンフジンカ</t>
    </rPh>
    <rPh sb="7" eb="10">
      <t>シュクニッチョク</t>
    </rPh>
    <rPh sb="10" eb="12">
      <t>ケンシュウ</t>
    </rPh>
    <rPh sb="12" eb="14">
      <t>ジギョウ</t>
    </rPh>
    <rPh sb="14" eb="16">
      <t>ケイヒ</t>
    </rPh>
    <phoneticPr fontId="4"/>
  </si>
  <si>
    <t>（６）小児科宿日直研修事業経費　</t>
    <rPh sb="3" eb="6">
      <t>ショウニカ</t>
    </rPh>
    <rPh sb="6" eb="9">
      <t>シュクニッチョク</t>
    </rPh>
    <rPh sb="9" eb="11">
      <t>ケンシュウ</t>
    </rPh>
    <rPh sb="11" eb="13">
      <t>ジギョウ</t>
    </rPh>
    <rPh sb="13" eb="15">
      <t>ケイヒ</t>
    </rPh>
    <phoneticPr fontId="4"/>
  </si>
  <si>
    <t>年度医療関係者研修費等補助金の（変更）交付申請書</t>
    <rPh sb="16" eb="18">
      <t>ヘンコウ</t>
    </rPh>
    <rPh sb="23" eb="24">
      <t>ショ</t>
    </rPh>
    <phoneticPr fontId="3"/>
  </si>
  <si>
    <t>事業計画書</t>
    <phoneticPr fontId="3"/>
  </si>
  <si>
    <t>　地方厚生局長　　殿</t>
    <rPh sb="1" eb="3">
      <t>チホウ</t>
    </rPh>
    <rPh sb="3" eb="6">
      <t>コウセイキョク</t>
    </rPh>
    <rPh sb="6" eb="7">
      <t>オサ</t>
    </rPh>
    <phoneticPr fontId="3"/>
  </si>
  <si>
    <t>年度臨床研修費等補助金の（変更）交付申請書</t>
    <rPh sb="13" eb="15">
      <t>ヘンコウ</t>
    </rPh>
    <rPh sb="20" eb="21">
      <t>ショ</t>
    </rPh>
    <phoneticPr fontId="3"/>
  </si>
  <si>
    <t>（Ⅰ　教育指導経費）</t>
    <phoneticPr fontId="3"/>
  </si>
  <si>
    <t>１　研修管理委員会等経費</t>
    <phoneticPr fontId="3"/>
  </si>
  <si>
    <t>諸謝金</t>
    <rPh sb="0" eb="3">
      <t>ショシャキン</t>
    </rPh>
    <phoneticPr fontId="4"/>
  </si>
  <si>
    <t>旅費</t>
    <rPh sb="0" eb="1">
      <t>タビ</t>
    </rPh>
    <rPh sb="1" eb="2">
      <t>ヒ</t>
    </rPh>
    <phoneticPr fontId="4"/>
  </si>
  <si>
    <t>消耗品費</t>
    <rPh sb="0" eb="1">
      <t>ケ</t>
    </rPh>
    <rPh sb="1" eb="2">
      <t>モウ</t>
    </rPh>
    <rPh sb="2" eb="3">
      <t>シナ</t>
    </rPh>
    <rPh sb="3" eb="4">
      <t>ヒ</t>
    </rPh>
    <phoneticPr fontId="4"/>
  </si>
  <si>
    <t>印刷製本費</t>
    <rPh sb="0" eb="1">
      <t>イン</t>
    </rPh>
    <rPh sb="1" eb="2">
      <t>サツ</t>
    </rPh>
    <rPh sb="2" eb="3">
      <t>セイ</t>
    </rPh>
    <rPh sb="3" eb="4">
      <t>ホン</t>
    </rPh>
    <rPh sb="4" eb="5">
      <t>ヒ</t>
    </rPh>
    <phoneticPr fontId="4"/>
  </si>
  <si>
    <t>２　プログラム責任者人件費（プログラム管理に係るもの）</t>
    <phoneticPr fontId="3"/>
  </si>
  <si>
    <t>３　指導医及びプログラム責任者の補助者雇上経費</t>
    <phoneticPr fontId="3"/>
  </si>
  <si>
    <t>非常勤職員手当</t>
    <rPh sb="0" eb="3">
      <t>ヒジョウキン</t>
    </rPh>
    <rPh sb="3" eb="5">
      <t>ショクイン</t>
    </rPh>
    <rPh sb="5" eb="7">
      <t>テアテ</t>
    </rPh>
    <phoneticPr fontId="3"/>
  </si>
  <si>
    <t>４　通信運搬費</t>
    <rPh sb="2" eb="4">
      <t>ツウシン</t>
    </rPh>
    <rPh sb="4" eb="6">
      <t>ウンパン</t>
    </rPh>
    <rPh sb="6" eb="7">
      <t>ヒ</t>
    </rPh>
    <phoneticPr fontId="3"/>
  </si>
  <si>
    <t>５　指導医、プログラム責任者（研修医指導分）にかかる経費</t>
    <rPh sb="2" eb="5">
      <t>シドウイ</t>
    </rPh>
    <rPh sb="11" eb="14">
      <t>セキニンシャ</t>
    </rPh>
    <rPh sb="15" eb="18">
      <t>ケンシュウイ</t>
    </rPh>
    <rPh sb="18" eb="20">
      <t>シドウ</t>
    </rPh>
    <rPh sb="20" eb="21">
      <t>ブン</t>
    </rPh>
    <rPh sb="26" eb="28">
      <t>ケイヒ</t>
    </rPh>
    <phoneticPr fontId="3"/>
  </si>
  <si>
    <t>６　情報収集及び学会等出席経費</t>
    <phoneticPr fontId="3"/>
  </si>
  <si>
    <t>備品費（図書）</t>
    <rPh sb="0" eb="3">
      <t>ビヒンヒ</t>
    </rPh>
    <rPh sb="4" eb="6">
      <t>トショ</t>
    </rPh>
    <phoneticPr fontId="3"/>
  </si>
  <si>
    <t>消耗品（教材等材料費を含む）</t>
    <rPh sb="0" eb="2">
      <t>ショウモウ</t>
    </rPh>
    <rPh sb="2" eb="3">
      <t>ヒン</t>
    </rPh>
    <rPh sb="4" eb="6">
      <t>キョウザイ</t>
    </rPh>
    <rPh sb="6" eb="7">
      <t>トウ</t>
    </rPh>
    <rPh sb="7" eb="10">
      <t>ザイリョウヒ</t>
    </rPh>
    <rPh sb="11" eb="12">
      <t>フク</t>
    </rPh>
    <phoneticPr fontId="3"/>
  </si>
  <si>
    <t>７　剖検経費</t>
    <phoneticPr fontId="3"/>
  </si>
  <si>
    <t>諸謝金（臨床研修病院のみ）</t>
    <rPh sb="0" eb="1">
      <t>ショ</t>
    </rPh>
    <rPh sb="1" eb="3">
      <t>シャキン</t>
    </rPh>
    <rPh sb="4" eb="6">
      <t>リンショウ</t>
    </rPh>
    <rPh sb="6" eb="8">
      <t>ケンシュウ</t>
    </rPh>
    <rPh sb="8" eb="10">
      <t>ビョウイン</t>
    </rPh>
    <phoneticPr fontId="3"/>
  </si>
  <si>
    <t>旅費（臨床研修病院のみ）</t>
    <rPh sb="0" eb="2">
      <t>リョヒ</t>
    </rPh>
    <phoneticPr fontId="3"/>
  </si>
  <si>
    <t>８へき地診療所等の研修経費</t>
    <rPh sb="3" eb="4">
      <t>チ</t>
    </rPh>
    <rPh sb="4" eb="6">
      <t>シンリョウ</t>
    </rPh>
    <rPh sb="6" eb="7">
      <t>ジョ</t>
    </rPh>
    <rPh sb="7" eb="8">
      <t>トウ</t>
    </rPh>
    <rPh sb="9" eb="11">
      <t>ケンシュウ</t>
    </rPh>
    <rPh sb="11" eb="13">
      <t>ケイヒ</t>
    </rPh>
    <phoneticPr fontId="3"/>
  </si>
  <si>
    <t>９　産婦人科宿日直研修事業費、小児科宿日直研修事業費</t>
    <rPh sb="2" eb="6">
      <t>サンフジンカ</t>
    </rPh>
    <rPh sb="6" eb="7">
      <t>シュク</t>
    </rPh>
    <rPh sb="7" eb="9">
      <t>ニッチョク</t>
    </rPh>
    <rPh sb="9" eb="11">
      <t>ケンシュウ</t>
    </rPh>
    <rPh sb="11" eb="13">
      <t>ジギョウ</t>
    </rPh>
    <rPh sb="13" eb="14">
      <t>ヒ</t>
    </rPh>
    <rPh sb="15" eb="18">
      <t>ショウニカ</t>
    </rPh>
    <rPh sb="18" eb="19">
      <t>シュク</t>
    </rPh>
    <rPh sb="19" eb="21">
      <t>ニッチョク</t>
    </rPh>
    <rPh sb="21" eb="23">
      <t>ケンシュウ</t>
    </rPh>
    <rPh sb="23" eb="25">
      <t>ジギョウ</t>
    </rPh>
    <rPh sb="25" eb="26">
      <t>ヒ</t>
    </rPh>
    <phoneticPr fontId="4"/>
  </si>
  <si>
    <t>宿日直手当</t>
    <phoneticPr fontId="3"/>
  </si>
  <si>
    <t>（１）産婦人科</t>
    <phoneticPr fontId="3"/>
  </si>
  <si>
    <t>（２）小児科</t>
    <phoneticPr fontId="3"/>
  </si>
  <si>
    <t>【オンコール手当】</t>
    <rPh sb="6" eb="8">
      <t>テアテ</t>
    </rPh>
    <phoneticPr fontId="3"/>
  </si>
  <si>
    <t>（Ⅱ　協議会開催経費）</t>
    <rPh sb="3" eb="6">
      <t>キョウギカイ</t>
    </rPh>
    <rPh sb="6" eb="8">
      <t>カイサイ</t>
    </rPh>
    <phoneticPr fontId="3"/>
  </si>
  <si>
    <t>（事務補助者雇上経費）</t>
    <rPh sb="1" eb="3">
      <t>ジム</t>
    </rPh>
    <rPh sb="3" eb="5">
      <t>ホジョ</t>
    </rPh>
    <rPh sb="5" eb="6">
      <t>シャ</t>
    </rPh>
    <rPh sb="6" eb="7">
      <t>ヤト</t>
    </rPh>
    <rPh sb="7" eb="8">
      <t>ジョウ</t>
    </rPh>
    <rPh sb="8" eb="10">
      <t>ケイヒ</t>
    </rPh>
    <phoneticPr fontId="3"/>
  </si>
  <si>
    <t>３　通信運搬費</t>
    <rPh sb="2" eb="4">
      <t>ツウシン</t>
    </rPh>
    <rPh sb="4" eb="6">
      <t>ウンパン</t>
    </rPh>
    <rPh sb="6" eb="7">
      <t>ヒ</t>
    </rPh>
    <phoneticPr fontId="3"/>
  </si>
  <si>
    <t>４　指導歯科医、指導医（医科・歯科連携に資する科目分）</t>
    <rPh sb="2" eb="4">
      <t>シドウ</t>
    </rPh>
    <rPh sb="4" eb="7">
      <t>シカイ</t>
    </rPh>
    <rPh sb="8" eb="11">
      <t>シドウイ</t>
    </rPh>
    <rPh sb="12" eb="14">
      <t>イカ</t>
    </rPh>
    <rPh sb="15" eb="17">
      <t>シカ</t>
    </rPh>
    <rPh sb="17" eb="19">
      <t>レンケイ</t>
    </rPh>
    <rPh sb="20" eb="21">
      <t>シ</t>
    </rPh>
    <rPh sb="23" eb="25">
      <t>カモク</t>
    </rPh>
    <rPh sb="25" eb="26">
      <t>ブン</t>
    </rPh>
    <phoneticPr fontId="3"/>
  </si>
  <si>
    <t>プログラム責任者（研修歯科医指導分）に係る経費</t>
    <rPh sb="19" eb="20">
      <t>カカ</t>
    </rPh>
    <phoneticPr fontId="3"/>
  </si>
  <si>
    <t>非常勤職員手当</t>
    <rPh sb="0" eb="7">
      <t>ヒジョウキンショクインテアテ</t>
    </rPh>
    <phoneticPr fontId="3"/>
  </si>
  <si>
    <t>５　消耗品費（歯科医学研究材料費含む）</t>
    <rPh sb="2" eb="4">
      <t>ショウモウ</t>
    </rPh>
    <rPh sb="4" eb="5">
      <t>ヒン</t>
    </rPh>
    <rPh sb="5" eb="6">
      <t>ヒ</t>
    </rPh>
    <rPh sb="7" eb="10">
      <t>シカイ</t>
    </rPh>
    <rPh sb="10" eb="11">
      <t>ガク</t>
    </rPh>
    <rPh sb="11" eb="13">
      <t>ケンキュウ</t>
    </rPh>
    <rPh sb="13" eb="16">
      <t>ザイリョウヒ</t>
    </rPh>
    <rPh sb="16" eb="17">
      <t>フク</t>
    </rPh>
    <phoneticPr fontId="3"/>
  </si>
  <si>
    <t>光熱水料</t>
    <rPh sb="0" eb="2">
      <t>コウネツ</t>
    </rPh>
    <rPh sb="2" eb="3">
      <t>スイ</t>
    </rPh>
    <rPh sb="3" eb="4">
      <t>リョウ</t>
    </rPh>
    <phoneticPr fontId="3"/>
  </si>
  <si>
    <t>７　へき地診療所等の研修経費</t>
    <rPh sb="4" eb="5">
      <t>チ</t>
    </rPh>
    <rPh sb="5" eb="7">
      <t>シンリョウ</t>
    </rPh>
    <rPh sb="7" eb="8">
      <t>ジョ</t>
    </rPh>
    <rPh sb="8" eb="9">
      <t>トウ</t>
    </rPh>
    <rPh sb="10" eb="12">
      <t>ケンシュウ</t>
    </rPh>
    <rPh sb="12" eb="14">
      <t>ケイヒ</t>
    </rPh>
    <phoneticPr fontId="3"/>
  </si>
  <si>
    <t>８　指導歯科医資質向上推進事業に必要な経費</t>
    <rPh sb="2" eb="4">
      <t>シドウ</t>
    </rPh>
    <rPh sb="4" eb="6">
      <t>シカ</t>
    </rPh>
    <rPh sb="6" eb="7">
      <t>イ</t>
    </rPh>
    <rPh sb="7" eb="9">
      <t>シシツ</t>
    </rPh>
    <rPh sb="9" eb="11">
      <t>コウジョウ</t>
    </rPh>
    <rPh sb="11" eb="13">
      <t>スイシン</t>
    </rPh>
    <rPh sb="13" eb="15">
      <t>ジギョウ</t>
    </rPh>
    <rPh sb="16" eb="18">
      <t>ヒツヨウ</t>
    </rPh>
    <rPh sb="19" eb="21">
      <t>ケイヒ</t>
    </rPh>
    <phoneticPr fontId="3"/>
  </si>
  <si>
    <t>９　在宅歯科医療等研修推進事業に必要な経費</t>
    <rPh sb="2" eb="4">
      <t>ザイタク</t>
    </rPh>
    <rPh sb="4" eb="6">
      <t>シカ</t>
    </rPh>
    <rPh sb="6" eb="8">
      <t>イリョウ</t>
    </rPh>
    <rPh sb="8" eb="9">
      <t>トウ</t>
    </rPh>
    <rPh sb="9" eb="11">
      <t>ケンシュウ</t>
    </rPh>
    <rPh sb="11" eb="13">
      <t>スイシン</t>
    </rPh>
    <rPh sb="13" eb="15">
      <t>ジギョウ</t>
    </rPh>
    <rPh sb="16" eb="18">
      <t>ヒツヨウ</t>
    </rPh>
    <rPh sb="19" eb="21">
      <t>ケイヒ</t>
    </rPh>
    <phoneticPr fontId="3"/>
  </si>
  <si>
    <t>年度医療関係者研修費等補助金の事業実績報告書</t>
    <rPh sb="15" eb="17">
      <t>ジギョウ</t>
    </rPh>
    <rPh sb="17" eb="19">
      <t>ジッセキ</t>
    </rPh>
    <rPh sb="19" eb="22">
      <t>ホウコクショ</t>
    </rPh>
    <phoneticPr fontId="3"/>
  </si>
  <si>
    <t>年度臨床研修費等補助金の事業実績報告書</t>
    <rPh sb="18" eb="19">
      <t>ショ</t>
    </rPh>
    <phoneticPr fontId="3"/>
  </si>
  <si>
    <t>臨床研修事業</t>
    <phoneticPr fontId="3"/>
  </si>
  <si>
    <t>　　　　　注）受入人数が０人であっても、１年次研修医に支払われる推計年収が６３０万円を超える場合は、定められた申請する金額に係数を乗じることとなります。</t>
    <rPh sb="5" eb="6">
      <t>チュウ</t>
    </rPh>
    <rPh sb="7" eb="9">
      <t>ウケイレ</t>
    </rPh>
    <rPh sb="9" eb="11">
      <t>ニンズウ</t>
    </rPh>
    <rPh sb="13" eb="14">
      <t>ニン</t>
    </rPh>
    <rPh sb="21" eb="23">
      <t>ネンジ</t>
    </rPh>
    <rPh sb="23" eb="26">
      <t>ケンシュウイ</t>
    </rPh>
    <rPh sb="27" eb="29">
      <t>シハラ</t>
    </rPh>
    <rPh sb="32" eb="34">
      <t>スイケイ</t>
    </rPh>
    <rPh sb="34" eb="36">
      <t>ネンシュウ</t>
    </rPh>
    <rPh sb="40" eb="42">
      <t>マンエン</t>
    </rPh>
    <rPh sb="43" eb="44">
      <t>コ</t>
    </rPh>
    <rPh sb="46" eb="48">
      <t>バアイ</t>
    </rPh>
    <rPh sb="50" eb="51">
      <t>サダ</t>
    </rPh>
    <rPh sb="55" eb="57">
      <t>シンセイ</t>
    </rPh>
    <rPh sb="59" eb="61">
      <t>キンガク</t>
    </rPh>
    <rPh sb="62" eb="64">
      <t>ケイスウ</t>
    </rPh>
    <rPh sb="65" eb="66">
      <t>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</si>
</sst>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 &quot;#,##0"/>
    <numFmt numFmtId="178" formatCode="0.0%"/>
    <numFmt numFmtId="179" formatCode="&quot;¥&quot;#,##0_);[Red]\(&quot;¥&quot;#,##0\)"/>
  </numFmts>
  <fonts count="47">
    <font>
      <sz val="11"/>
      <name val="ＭＳ Ｐ明朝"/>
      <family val="1"/>
      <charset val="128"/>
    </font>
    <font>
      <sz val="11"/>
      <name val="ＭＳ Ｐ明朝"/>
      <family val="1"/>
      <charset val="128"/>
    </font>
    <font>
      <sz val="14"/>
      <name val="ＭＳ 明朝"/>
      <family val="1"/>
      <charset val="128"/>
    </font>
    <font>
      <sz val="6"/>
      <name val="ＭＳ Ｐ明朝"/>
      <family val="1"/>
      <charset val="128"/>
    </font>
    <font>
      <sz val="6"/>
      <name val="ＭＳ ゴシック"/>
      <family val="3"/>
      <charset val="128"/>
    </font>
    <font>
      <sz val="11"/>
      <color theme="1"/>
      <name val="ＭＳ 明朝"/>
      <family val="1"/>
      <charset val="128"/>
    </font>
    <font>
      <sz val="10"/>
      <color theme="1"/>
      <name val="ＭＳ 明朝"/>
      <family val="1"/>
      <charset val="128"/>
    </font>
    <font>
      <strike/>
      <sz val="11"/>
      <color theme="1"/>
      <name val="ＭＳ 明朝"/>
      <family val="1"/>
      <charset val="128"/>
    </font>
    <font>
      <sz val="9"/>
      <color theme="1"/>
      <name val="ＭＳ 明朝"/>
      <family val="1"/>
      <charset val="128"/>
    </font>
    <font>
      <sz val="11"/>
      <color theme="1"/>
      <name val="ＭＳ Ｐ明朝"/>
      <family val="1"/>
      <charset val="128"/>
    </font>
    <font>
      <sz val="13"/>
      <name val="ＭＳ 明朝"/>
      <family val="1"/>
      <charset val="128"/>
    </font>
    <font>
      <sz val="14"/>
      <color theme="1"/>
      <name val="ＭＳ 明朝"/>
      <family val="1"/>
      <charset val="128"/>
    </font>
    <font>
      <sz val="8"/>
      <color theme="1"/>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font>
    <font>
      <sz val="12"/>
      <color theme="1"/>
      <name val="ＭＳ 明朝"/>
      <family val="1"/>
      <charset val="128"/>
    </font>
    <font>
      <sz val="9"/>
      <color theme="1"/>
      <name val="ＭＳ Ｐ明朝"/>
      <family val="1"/>
      <charset val="128"/>
    </font>
    <font>
      <strike/>
      <sz val="11"/>
      <color theme="1"/>
      <name val="ＭＳ Ｐゴシック"/>
      <family val="3"/>
      <charset val="128"/>
    </font>
    <font>
      <sz val="12"/>
      <color theme="1"/>
      <name val="ＭＳ ゴシック"/>
      <family val="3"/>
      <charset val="128"/>
    </font>
    <font>
      <sz val="11"/>
      <color theme="1"/>
      <name val="ＭＳ Ｐゴシック"/>
      <family val="3"/>
      <charset val="128"/>
      <scheme val="minor"/>
    </font>
    <font>
      <sz val="12"/>
      <color theme="1"/>
      <name val="ＭＳ Ｐゴシック"/>
      <family val="3"/>
      <charset val="128"/>
      <scheme val="minor"/>
    </font>
    <font>
      <b/>
      <sz val="11"/>
      <color theme="1"/>
      <name val="ＭＳ 明朝"/>
      <family val="1"/>
      <charset val="128"/>
    </font>
    <font>
      <sz val="10"/>
      <color theme="1"/>
      <name val="ＭＳ Ｐ明朝"/>
      <family val="1"/>
      <charset val="128"/>
    </font>
    <font>
      <sz val="11"/>
      <name val="平成ゴシック"/>
      <family val="3"/>
      <charset val="128"/>
    </font>
    <font>
      <b/>
      <sz val="14"/>
      <color theme="1"/>
      <name val="ＭＳ 明朝"/>
      <family val="1"/>
      <charset val="128"/>
    </font>
    <font>
      <b/>
      <sz val="12"/>
      <color theme="1"/>
      <name val="ＭＳ Ｐゴシック"/>
      <family val="3"/>
      <charset val="128"/>
      <scheme val="minor"/>
    </font>
    <font>
      <b/>
      <sz val="8"/>
      <color theme="1"/>
      <name val="ＭＳ 明朝"/>
      <family val="1"/>
      <charset val="128"/>
    </font>
    <font>
      <strike/>
      <sz val="9"/>
      <color theme="1"/>
      <name val="ＭＳ 明朝"/>
      <family val="1"/>
      <charset val="128"/>
    </font>
    <font>
      <strike/>
      <sz val="11"/>
      <color theme="1"/>
      <name val="ＭＳ Ｐ明朝"/>
      <family val="1"/>
      <charset val="128"/>
    </font>
    <font>
      <sz val="12"/>
      <color theme="1"/>
      <name val="ＭＳ Ｐゴシック"/>
      <family val="3"/>
      <charset val="128"/>
    </font>
    <font>
      <sz val="12"/>
      <color theme="1"/>
      <name val="ＭＳ Ｐ明朝"/>
      <family val="1"/>
      <charset val="128"/>
    </font>
    <font>
      <b/>
      <sz val="12"/>
      <color theme="1"/>
      <name val="ＭＳ ゴシック"/>
      <family val="3"/>
      <charset val="128"/>
    </font>
    <font>
      <b/>
      <sz val="10"/>
      <color theme="1"/>
      <name val="ＭＳ 明朝"/>
      <family val="1"/>
      <charset val="128"/>
    </font>
    <font>
      <b/>
      <sz val="12"/>
      <color theme="1"/>
      <name val="ＭＳ 明朝"/>
      <family val="1"/>
      <charset val="128"/>
    </font>
    <font>
      <b/>
      <sz val="9"/>
      <color theme="1"/>
      <name val="ＭＳ 明朝"/>
      <family val="1"/>
      <charset val="128"/>
    </font>
    <font>
      <sz val="11"/>
      <color theme="0"/>
      <name val="ＭＳ Ｐ明朝"/>
      <family val="1"/>
      <charset val="128"/>
    </font>
    <font>
      <sz val="11"/>
      <name val="ＭＳ 明朝"/>
      <family val="1"/>
      <charset val="128"/>
    </font>
    <font>
      <u/>
      <sz val="11"/>
      <color rgb="FFFF0000"/>
      <name val="ＭＳ 明朝"/>
      <family val="1"/>
      <charset val="128"/>
    </font>
    <font>
      <u/>
      <sz val="8"/>
      <color rgb="FFFF0000"/>
      <name val="ＭＳ 明朝"/>
      <family val="1"/>
      <charset val="128"/>
    </font>
    <font>
      <b/>
      <sz val="11"/>
      <name val="ＭＳ 明朝"/>
      <family val="1"/>
      <charset val="128"/>
    </font>
    <font>
      <sz val="8"/>
      <name val="ＭＳ 明朝"/>
      <family val="1"/>
      <charset val="128"/>
    </font>
    <font>
      <sz val="10"/>
      <name val="ＭＳ 明朝"/>
      <family val="1"/>
      <charset val="128"/>
    </font>
    <font>
      <sz val="8"/>
      <name val="ＭＳ Ｐ明朝"/>
      <family val="1"/>
      <charset val="128"/>
    </font>
    <font>
      <sz val="9"/>
      <name val="ＭＳ 明朝"/>
      <family val="1"/>
      <charset val="128"/>
    </font>
    <font>
      <u/>
      <sz val="9"/>
      <color rgb="FFFF0000"/>
      <name val="ＭＳ 明朝"/>
      <family val="1"/>
      <charset val="128"/>
    </font>
    <font>
      <u/>
      <sz val="11"/>
      <color rgb="FFFF0000"/>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8"/>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249977111117893"/>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
      <left style="thin">
        <color indexed="64"/>
      </left>
      <right style="thin">
        <color rgb="FFFF0000"/>
      </right>
      <top style="thin">
        <color theme="1"/>
      </top>
      <bottom style="thin">
        <color indexed="64"/>
      </bottom>
      <diagonal/>
    </border>
    <border>
      <left style="thin">
        <color rgb="FFFF0000"/>
      </left>
      <right style="thin">
        <color rgb="FFFF0000"/>
      </right>
      <top style="thin">
        <color theme="1"/>
      </top>
      <bottom style="thin">
        <color indexed="64"/>
      </bottom>
      <diagonal/>
    </border>
    <border>
      <left style="thin">
        <color rgb="FFFF0000"/>
      </left>
      <right style="thin">
        <color indexed="64"/>
      </right>
      <top style="thin">
        <color theme="1"/>
      </top>
      <bottom style="thin">
        <color indexed="64"/>
      </bottom>
      <diagonal/>
    </border>
    <border>
      <left/>
      <right/>
      <top style="thin">
        <color theme="1"/>
      </top>
      <bottom style="thin">
        <color indexed="64"/>
      </bottom>
      <diagonal/>
    </border>
    <border>
      <left/>
      <right style="thin">
        <color rgb="FFFF0000"/>
      </right>
      <top style="thin">
        <color theme="1"/>
      </top>
      <bottom style="thin">
        <color indexed="64"/>
      </bottom>
      <diagonal/>
    </border>
    <border>
      <left style="thin">
        <color rgb="FFFF0000"/>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style="thin">
        <color indexed="64"/>
      </bottom>
      <diagonal/>
    </border>
    <border>
      <left style="thin">
        <color indexed="64"/>
      </left>
      <right style="thin">
        <color rgb="FFFF0000"/>
      </right>
      <top style="thin">
        <color indexed="64"/>
      </top>
      <bottom style="thin">
        <color theme="1"/>
      </bottom>
      <diagonal/>
    </border>
    <border>
      <left style="thin">
        <color rgb="FFFF0000"/>
      </left>
      <right style="thin">
        <color rgb="FFFF0000"/>
      </right>
      <top style="thin">
        <color indexed="64"/>
      </top>
      <bottom style="thin">
        <color theme="1"/>
      </bottom>
      <diagonal/>
    </border>
    <border>
      <left style="thin">
        <color rgb="FFFF0000"/>
      </left>
      <right style="thin">
        <color indexed="64"/>
      </right>
      <top style="thin">
        <color indexed="64"/>
      </top>
      <bottom style="thin">
        <color theme="1"/>
      </bottom>
      <diagonal/>
    </border>
    <border>
      <left/>
      <right/>
      <top style="thin">
        <color indexed="64"/>
      </top>
      <bottom style="thin">
        <color theme="1"/>
      </bottom>
      <diagonal/>
    </border>
    <border>
      <left/>
      <right style="thin">
        <color rgb="FFFF0000"/>
      </right>
      <top style="thin">
        <color indexed="64"/>
      </top>
      <bottom style="thin">
        <color theme="1"/>
      </bottom>
      <diagonal/>
    </border>
    <border>
      <left style="thin">
        <color rgb="FFFF0000"/>
      </left>
      <right/>
      <top style="thin">
        <color indexed="64"/>
      </top>
      <bottom style="thin">
        <color theme="1"/>
      </bottom>
      <diagonal/>
    </border>
    <border>
      <left/>
      <right style="thin">
        <color theme="1"/>
      </right>
      <top style="thin">
        <color indexed="64"/>
      </top>
      <bottom style="thin">
        <color theme="1"/>
      </bottom>
      <diagonal/>
    </border>
    <border>
      <left style="medium">
        <color theme="1"/>
      </left>
      <right style="medium">
        <color theme="1"/>
      </right>
      <top style="medium">
        <color theme="1"/>
      </top>
      <bottom style="medium">
        <color theme="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medium">
        <color theme="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right/>
      <top style="thick">
        <color indexed="64"/>
      </top>
      <bottom/>
      <diagonal/>
    </border>
    <border>
      <left style="medium">
        <color indexed="64"/>
      </left>
      <right style="thick">
        <color indexed="64"/>
      </right>
      <top/>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indexed="64"/>
      </right>
      <top style="thick">
        <color indexed="64"/>
      </top>
      <bottom style="thick">
        <color indexed="64"/>
      </bottom>
      <diagonal/>
    </border>
    <border>
      <left/>
      <right/>
      <top style="hair">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s>
  <cellStyleXfs count="11">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4" fillId="0" borderId="0"/>
    <xf numFmtId="1" fontId="2" fillId="0" borderId="0"/>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4" fillId="0" borderId="0"/>
    <xf numFmtId="0" fontId="1" fillId="0" borderId="0"/>
    <xf numFmtId="0" fontId="24" fillId="0" borderId="0"/>
  </cellStyleXfs>
  <cellXfs count="1143">
    <xf numFmtId="0" fontId="0" fillId="0" borderId="0" xfId="0"/>
    <xf numFmtId="0" fontId="5" fillId="0" borderId="0" xfId="0" applyFont="1" applyBorder="1"/>
    <xf numFmtId="0" fontId="5" fillId="0" borderId="0" xfId="0" applyFont="1"/>
    <xf numFmtId="0" fontId="5" fillId="0" borderId="8" xfId="0" applyFont="1" applyBorder="1"/>
    <xf numFmtId="0" fontId="7" fillId="0" borderId="13" xfId="0" applyFont="1" applyBorder="1" applyAlignment="1">
      <alignment horizontal="center"/>
    </xf>
    <xf numFmtId="0" fontId="7" fillId="0" borderId="13" xfId="0" applyFont="1" applyBorder="1" applyAlignment="1">
      <alignment horizontal="distributed"/>
    </xf>
    <xf numFmtId="0" fontId="7" fillId="0" borderId="13" xfId="0" applyFont="1" applyBorder="1" applyAlignment="1"/>
    <xf numFmtId="38" fontId="7" fillId="0" borderId="13" xfId="1" applyFont="1" applyBorder="1" applyAlignment="1">
      <alignment horizontal="center"/>
    </xf>
    <xf numFmtId="38" fontId="5" fillId="0" borderId="13" xfId="1" applyFont="1" applyBorder="1" applyAlignment="1">
      <alignment horizontal="center"/>
    </xf>
    <xf numFmtId="0" fontId="5" fillId="0" borderId="8" xfId="0" applyFont="1" applyBorder="1" applyAlignment="1">
      <alignment horizontal="right"/>
    </xf>
    <xf numFmtId="0" fontId="5" fillId="0" borderId="9" xfId="0" applyFont="1" applyBorder="1"/>
    <xf numFmtId="0" fontId="5" fillId="0" borderId="0" xfId="0" applyFont="1" applyAlignment="1">
      <alignment vertical="center"/>
    </xf>
    <xf numFmtId="0" fontId="5" fillId="0" borderId="0" xfId="0" applyFont="1" applyFill="1" applyBorder="1"/>
    <xf numFmtId="0" fontId="6" fillId="0" borderId="1"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5" fillId="0" borderId="4" xfId="0" applyFont="1" applyBorder="1"/>
    <xf numFmtId="0" fontId="6" fillId="0" borderId="0" xfId="0" applyFont="1" applyAlignment="1">
      <alignment horizontal="center"/>
    </xf>
    <xf numFmtId="0" fontId="6" fillId="0" borderId="0" xfId="0" applyFont="1"/>
    <xf numFmtId="0" fontId="6" fillId="0" borderId="11" xfId="0" applyFont="1" applyBorder="1" applyAlignment="1">
      <alignment horizontal="distributed" indent="2"/>
    </xf>
    <xf numFmtId="0" fontId="6" fillId="0" borderId="11" xfId="0" applyFont="1" applyBorder="1" applyAlignment="1">
      <alignment horizontal="center"/>
    </xf>
    <xf numFmtId="0" fontId="6" fillId="0" borderId="6"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6" fillId="0" borderId="7" xfId="0" applyFont="1" applyBorder="1"/>
    <xf numFmtId="57" fontId="6" fillId="0" borderId="8" xfId="0" applyNumberFormat="1" applyFont="1" applyBorder="1" applyAlignment="1">
      <alignment horizontal="center"/>
    </xf>
    <xf numFmtId="0" fontId="6" fillId="0" borderId="0" xfId="0" applyFont="1" applyBorder="1" applyAlignment="1">
      <alignment horizontal="center"/>
    </xf>
    <xf numFmtId="57" fontId="6" fillId="0" borderId="9" xfId="0" applyNumberFormat="1" applyFont="1" applyBorder="1" applyAlignment="1">
      <alignment horizontal="center"/>
    </xf>
    <xf numFmtId="0" fontId="6" fillId="0" borderId="9" xfId="0" applyFont="1" applyBorder="1" applyAlignment="1">
      <alignment horizontal="center"/>
    </xf>
    <xf numFmtId="0" fontId="5" fillId="0" borderId="10" xfId="0" applyFont="1" applyBorder="1" applyAlignment="1">
      <alignment vertical="center"/>
    </xf>
    <xf numFmtId="0" fontId="5" fillId="0" borderId="0" xfId="0" applyFont="1" applyBorder="1" applyAlignment="1">
      <alignment shrinkToFit="1"/>
    </xf>
    <xf numFmtId="0" fontId="12" fillId="0" borderId="0" xfId="0" applyFont="1" applyBorder="1" applyAlignment="1">
      <alignment horizontal="center" vertical="center" wrapText="1"/>
    </xf>
    <xf numFmtId="0" fontId="6" fillId="0" borderId="11" xfId="0" applyFont="1" applyBorder="1" applyAlignment="1">
      <alignment horizontal="center" shrinkToFit="1"/>
    </xf>
    <xf numFmtId="0" fontId="19" fillId="0" borderId="0" xfId="0" applyFont="1" applyFill="1" applyAlignment="1">
      <alignment vertical="center"/>
    </xf>
    <xf numFmtId="0" fontId="5" fillId="0" borderId="0" xfId="0" applyFont="1" applyBorder="1" applyAlignment="1">
      <alignment wrapText="1"/>
    </xf>
    <xf numFmtId="0" fontId="5" fillId="0" borderId="0" xfId="0" applyFont="1" applyFill="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distributed"/>
    </xf>
    <xf numFmtId="0" fontId="5" fillId="0" borderId="0" xfId="0" applyFont="1" applyFill="1" applyBorder="1" applyAlignment="1">
      <alignment vertical="center"/>
    </xf>
    <xf numFmtId="0" fontId="12" fillId="0" borderId="0" xfId="0" applyFont="1" applyFill="1" applyBorder="1" applyAlignment="1">
      <alignment horizontal="center" vertical="center" wrapText="1"/>
    </xf>
    <xf numFmtId="0" fontId="15" fillId="0" borderId="0" xfId="0" applyFont="1" applyFill="1" applyBorder="1"/>
    <xf numFmtId="38" fontId="5" fillId="0" borderId="0" xfId="2" applyFont="1" applyFill="1" applyBorder="1" applyAlignment="1">
      <alignment horizontal="center"/>
    </xf>
    <xf numFmtId="0" fontId="5" fillId="0" borderId="10" xfId="0" applyFont="1" applyFill="1" applyBorder="1" applyAlignment="1">
      <alignment horizontal="right"/>
    </xf>
    <xf numFmtId="0" fontId="5" fillId="0" borderId="0" xfId="0" applyFont="1" applyBorder="1" applyAlignment="1" applyProtection="1">
      <alignment horizontal="right"/>
    </xf>
    <xf numFmtId="0" fontId="5" fillId="0" borderId="0" xfId="0" applyFont="1" applyBorder="1" applyProtection="1"/>
    <xf numFmtId="0" fontId="5" fillId="0" borderId="0" xfId="0" applyFont="1" applyBorder="1" applyAlignment="1" applyProtection="1">
      <alignment horizontal="center"/>
    </xf>
    <xf numFmtId="0" fontId="5" fillId="0" borderId="8" xfId="0" applyFont="1" applyBorder="1" applyAlignment="1" applyProtection="1">
      <alignment shrinkToFit="1"/>
    </xf>
    <xf numFmtId="0" fontId="5" fillId="0" borderId="0" xfId="0" applyFont="1" applyBorder="1" applyAlignment="1" applyProtection="1">
      <alignment shrinkToFit="1"/>
    </xf>
    <xf numFmtId="0" fontId="5" fillId="0" borderId="0" xfId="0" applyFont="1" applyBorder="1" applyAlignment="1" applyProtection="1">
      <alignment horizontal="distributed"/>
    </xf>
    <xf numFmtId="0" fontId="5" fillId="0" borderId="8" xfId="0" applyFont="1" applyBorder="1" applyAlignment="1" applyProtection="1">
      <alignment horizontal="center" shrinkToFit="1"/>
    </xf>
    <xf numFmtId="0" fontId="5" fillId="0" borderId="0" xfId="0" applyFont="1" applyBorder="1" applyAlignment="1" applyProtection="1">
      <alignment horizontal="center" shrinkToFit="1"/>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38" fontId="5" fillId="0" borderId="0" xfId="1" applyNumberFormat="1" applyFont="1" applyBorder="1" applyAlignment="1" applyProtection="1">
      <alignment horizontal="center"/>
    </xf>
    <xf numFmtId="0" fontId="5" fillId="0" borderId="8" xfId="0" applyFont="1" applyBorder="1" applyAlignment="1" applyProtection="1">
      <alignment vertical="center"/>
    </xf>
    <xf numFmtId="0" fontId="12" fillId="0" borderId="0" xfId="0" applyFont="1" applyBorder="1" applyAlignment="1" applyProtection="1">
      <alignment horizontal="center" vertical="center" wrapText="1"/>
    </xf>
    <xf numFmtId="0" fontId="5" fillId="0" borderId="0" xfId="0" applyFont="1" applyFill="1" applyBorder="1" applyProtection="1"/>
    <xf numFmtId="0" fontId="8" fillId="0" borderId="77" xfId="0" applyFont="1" applyFill="1" applyBorder="1" applyAlignment="1" applyProtection="1">
      <alignment horizontal="center"/>
      <protection locked="0"/>
    </xf>
    <xf numFmtId="0" fontId="5" fillId="0" borderId="49" xfId="0" applyFont="1" applyFill="1" applyBorder="1" applyProtection="1"/>
    <xf numFmtId="0" fontId="5" fillId="0" borderId="9" xfId="0" applyFont="1" applyFill="1" applyBorder="1" applyProtection="1"/>
    <xf numFmtId="0" fontId="9" fillId="0" borderId="8" xfId="0" applyFont="1" applyFill="1" applyBorder="1" applyAlignment="1" applyProtection="1">
      <alignment vertical="center"/>
    </xf>
    <xf numFmtId="0" fontId="17" fillId="0" borderId="0" xfId="0" applyFont="1" applyFill="1" applyBorder="1" applyAlignment="1" applyProtection="1">
      <alignment vertical="center"/>
    </xf>
    <xf numFmtId="0" fontId="5" fillId="0" borderId="8" xfId="0" applyFont="1" applyFill="1" applyBorder="1" applyAlignment="1" applyProtection="1">
      <alignment horizontal="right"/>
    </xf>
    <xf numFmtId="0" fontId="5" fillId="0" borderId="4" xfId="0" applyFont="1" applyFill="1" applyBorder="1" applyProtection="1"/>
    <xf numFmtId="0" fontId="5" fillId="0" borderId="13" xfId="0" applyFont="1" applyFill="1" applyBorder="1" applyProtection="1"/>
    <xf numFmtId="0" fontId="15" fillId="0" borderId="0" xfId="0" applyFont="1" applyFill="1" applyBorder="1" applyAlignment="1" applyProtection="1">
      <alignment vertical="center" wrapText="1"/>
    </xf>
    <xf numFmtId="177" fontId="15" fillId="0" borderId="0" xfId="0" applyNumberFormat="1" applyFont="1" applyFill="1" applyBorder="1" applyAlignment="1" applyProtection="1"/>
    <xf numFmtId="0" fontId="15" fillId="0" borderId="9" xfId="0" applyFont="1" applyFill="1" applyBorder="1" applyProtection="1"/>
    <xf numFmtId="38" fontId="5" fillId="0" borderId="0" xfId="1" applyFont="1" applyFill="1" applyBorder="1" applyAlignment="1" applyProtection="1">
      <alignment horizontal="right"/>
    </xf>
    <xf numFmtId="0" fontId="15" fillId="0" borderId="4" xfId="0" applyFont="1" applyFill="1" applyBorder="1" applyProtection="1"/>
    <xf numFmtId="0" fontId="15" fillId="0" borderId="13" xfId="0" applyFont="1" applyFill="1" applyBorder="1" applyProtection="1"/>
    <xf numFmtId="0" fontId="15" fillId="0" borderId="12" xfId="0" applyFont="1" applyFill="1" applyBorder="1" applyProtection="1"/>
    <xf numFmtId="0" fontId="5" fillId="0" borderId="12" xfId="0" applyFont="1" applyFill="1" applyBorder="1" applyProtection="1"/>
    <xf numFmtId="0" fontId="6" fillId="0" borderId="0" xfId="0" applyFont="1" applyFill="1" applyBorder="1" applyAlignment="1">
      <alignment horizontal="center" vertical="center"/>
    </xf>
    <xf numFmtId="0" fontId="6" fillId="0" borderId="0" xfId="0" applyFont="1" applyFill="1" applyBorder="1" applyAlignment="1">
      <alignment horizontal="left" vertical="top"/>
    </xf>
    <xf numFmtId="0" fontId="5" fillId="0" borderId="9" xfId="0" applyFont="1" applyBorder="1" applyAlignment="1"/>
    <xf numFmtId="0" fontId="5" fillId="0" borderId="4" xfId="0" applyFont="1" applyBorder="1" applyAlignment="1">
      <alignment horizontal="right"/>
    </xf>
    <xf numFmtId="38" fontId="5" fillId="0" borderId="0" xfId="1" applyFont="1" applyFill="1" applyBorder="1" applyAlignment="1"/>
    <xf numFmtId="38" fontId="5" fillId="0" borderId="0" xfId="2" applyFont="1" applyBorder="1" applyAlignment="1"/>
    <xf numFmtId="0" fontId="5" fillId="0" borderId="12" xfId="0" applyFont="1" applyBorder="1" applyAlignment="1"/>
    <xf numFmtId="38" fontId="5" fillId="0" borderId="10" xfId="1" applyFont="1" applyFill="1" applyBorder="1" applyAlignment="1">
      <alignment horizontal="right"/>
    </xf>
    <xf numFmtId="0" fontId="5" fillId="0" borderId="14" xfId="0" applyFont="1" applyFill="1" applyBorder="1" applyAlignment="1">
      <alignment horizontal="left"/>
    </xf>
    <xf numFmtId="0" fontId="5" fillId="0" borderId="15" xfId="0" applyFont="1" applyFill="1" applyBorder="1" applyAlignment="1">
      <alignment horizontal="left"/>
    </xf>
    <xf numFmtId="0" fontId="5" fillId="0" borderId="10" xfId="0" applyFont="1" applyFill="1" applyBorder="1" applyAlignment="1">
      <alignment horizontal="left"/>
    </xf>
    <xf numFmtId="0" fontId="5" fillId="0" borderId="15" xfId="0" applyFont="1" applyFill="1" applyBorder="1" applyAlignment="1"/>
    <xf numFmtId="38" fontId="5" fillId="0" borderId="0" xfId="1" applyFont="1" applyFill="1" applyBorder="1" applyAlignment="1">
      <alignment horizontal="left"/>
    </xf>
    <xf numFmtId="0" fontId="9" fillId="0" borderId="0" xfId="0" applyFont="1" applyBorder="1" applyAlignment="1">
      <alignment horizontal="left"/>
    </xf>
    <xf numFmtId="0" fontId="5" fillId="0" borderId="14" xfId="0" applyFont="1" applyFill="1" applyBorder="1" applyAlignment="1">
      <alignment horizontal="center" vertical="center"/>
    </xf>
    <xf numFmtId="0" fontId="5" fillId="0" borderId="10" xfId="0" applyFont="1" applyFill="1" applyBorder="1" applyAlignment="1"/>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0" xfId="0" applyFont="1" applyFill="1" applyBorder="1" applyAlignment="1">
      <alignment vertical="center"/>
    </xf>
    <xf numFmtId="0" fontId="5" fillId="0" borderId="0" xfId="0" applyFont="1" applyBorder="1" applyAlignment="1">
      <alignment horizontal="left" vertical="top" wrapText="1"/>
    </xf>
    <xf numFmtId="0" fontId="5" fillId="0" borderId="1" xfId="0" applyFont="1" applyBorder="1"/>
    <xf numFmtId="0" fontId="5" fillId="0" borderId="2" xfId="0" applyFont="1" applyBorder="1"/>
    <xf numFmtId="0" fontId="5" fillId="0" borderId="3" xfId="0" applyFont="1" applyBorder="1"/>
    <xf numFmtId="0" fontId="5" fillId="0" borderId="0" xfId="0" applyFont="1" applyFill="1"/>
    <xf numFmtId="0" fontId="5" fillId="0" borderId="8" xfId="0" applyFont="1" applyFill="1" applyBorder="1"/>
    <xf numFmtId="0" fontId="5" fillId="0" borderId="9" xfId="0" applyFont="1" applyFill="1" applyBorder="1"/>
    <xf numFmtId="0" fontId="5" fillId="2" borderId="0" xfId="0" applyFont="1" applyFill="1"/>
    <xf numFmtId="0" fontId="5" fillId="0" borderId="8" xfId="0" applyFont="1" applyFill="1" applyBorder="1" applyAlignment="1">
      <alignment horizontal="right"/>
    </xf>
    <xf numFmtId="38" fontId="5" fillId="0" borderId="0" xfId="1" applyFont="1" applyFill="1" applyBorder="1" applyAlignment="1">
      <alignment horizontal="right"/>
    </xf>
    <xf numFmtId="38" fontId="5" fillId="0" borderId="0" xfId="1" applyFont="1" applyBorder="1" applyAlignment="1">
      <alignment horizontal="right"/>
    </xf>
    <xf numFmtId="38" fontId="5" fillId="0" borderId="0" xfId="1" applyNumberFormat="1" applyFont="1" applyBorder="1" applyAlignment="1">
      <alignment horizontal="right"/>
    </xf>
    <xf numFmtId="38" fontId="5" fillId="0" borderId="13" xfId="1" applyFont="1" applyBorder="1" applyAlignment="1"/>
    <xf numFmtId="49" fontId="8" fillId="0" borderId="2" xfId="0" applyNumberFormat="1" applyFont="1" applyBorder="1" applyAlignment="1">
      <alignment wrapText="1"/>
    </xf>
    <xf numFmtId="49" fontId="8" fillId="0" borderId="0" xfId="0" applyNumberFormat="1" applyFont="1" applyBorder="1" applyAlignment="1">
      <alignment vertical="center" wrapText="1"/>
    </xf>
    <xf numFmtId="0" fontId="9" fillId="0" borderId="0" xfId="0" applyFont="1" applyAlignment="1">
      <alignment vertical="center" wrapText="1"/>
    </xf>
    <xf numFmtId="0" fontId="5" fillId="0" borderId="1" xfId="0" applyFont="1" applyBorder="1" applyAlignment="1"/>
    <xf numFmtId="0" fontId="5" fillId="0" borderId="2" xfId="0" applyFont="1" applyBorder="1" applyAlignment="1"/>
    <xf numFmtId="0" fontId="5" fillId="0" borderId="0" xfId="0" applyFont="1" applyBorder="1" applyAlignment="1">
      <alignment horizontal="center" vertical="center"/>
    </xf>
    <xf numFmtId="0" fontId="9" fillId="0" borderId="0" xfId="0" applyFont="1"/>
    <xf numFmtId="0" fontId="5" fillId="0" borderId="0" xfId="0" applyFont="1" applyBorder="1" applyAlignment="1">
      <alignment vertical="center"/>
    </xf>
    <xf numFmtId="0" fontId="21" fillId="0" borderId="0" xfId="0" applyFont="1" applyAlignment="1">
      <alignment vertical="center"/>
    </xf>
    <xf numFmtId="0" fontId="8" fillId="0" borderId="0" xfId="0" applyFont="1" applyBorder="1" applyProtection="1"/>
    <xf numFmtId="0" fontId="5" fillId="0" borderId="14" xfId="0" applyFont="1" applyFill="1" applyBorder="1" applyAlignment="1"/>
    <xf numFmtId="0" fontId="12" fillId="0" borderId="15" xfId="0" applyFont="1" applyFill="1" applyBorder="1" applyAlignment="1"/>
    <xf numFmtId="0" fontId="12" fillId="0" borderId="10" xfId="0" applyFont="1" applyFill="1" applyBorder="1" applyAlignment="1"/>
    <xf numFmtId="0" fontId="5" fillId="0" borderId="10" xfId="0" applyFont="1" applyFill="1" applyBorder="1"/>
    <xf numFmtId="0" fontId="12" fillId="0" borderId="14" xfId="0" applyFont="1" applyFill="1" applyBorder="1" applyAlignment="1"/>
    <xf numFmtId="176" fontId="5" fillId="0" borderId="14" xfId="1" applyNumberFormat="1" applyFont="1" applyFill="1" applyBorder="1" applyAlignment="1"/>
    <xf numFmtId="0" fontId="5" fillId="0" borderId="2" xfId="0" applyFont="1" applyFill="1" applyBorder="1" applyAlignment="1">
      <alignment horizontal="center"/>
    </xf>
    <xf numFmtId="38" fontId="5" fillId="0" borderId="2" xfId="0" applyNumberFormat="1" applyFont="1" applyFill="1" applyBorder="1" applyAlignment="1"/>
    <xf numFmtId="0" fontId="5" fillId="0" borderId="2" xfId="0" applyFont="1" applyFill="1" applyBorder="1"/>
    <xf numFmtId="0" fontId="5" fillId="0" borderId="15" xfId="0" applyFont="1" applyFill="1" applyBorder="1"/>
    <xf numFmtId="176" fontId="5" fillId="0" borderId="10" xfId="0" applyNumberFormat="1" applyFont="1" applyFill="1" applyBorder="1" applyAlignment="1">
      <alignment horizontal="center"/>
    </xf>
    <xf numFmtId="38" fontId="5" fillId="0" borderId="0" xfId="0" applyNumberFormat="1" applyFont="1" applyFill="1" applyBorder="1" applyAlignment="1"/>
    <xf numFmtId="0" fontId="6" fillId="0" borderId="14" xfId="0" applyFont="1" applyFill="1" applyBorder="1" applyAlignment="1"/>
    <xf numFmtId="0" fontId="6" fillId="0" borderId="0" xfId="0" applyFont="1" applyFill="1" applyBorder="1" applyAlignment="1"/>
    <xf numFmtId="178" fontId="5" fillId="0" borderId="0" xfId="1" applyNumberFormat="1" applyFont="1" applyFill="1" applyBorder="1" applyAlignment="1"/>
    <xf numFmtId="178" fontId="5" fillId="0" borderId="0" xfId="0" applyNumberFormat="1" applyFont="1" applyFill="1" applyBorder="1" applyAlignment="1"/>
    <xf numFmtId="38" fontId="5" fillId="0" borderId="2" xfId="1" applyFont="1" applyFill="1" applyBorder="1" applyAlignment="1">
      <alignment horizontal="right"/>
    </xf>
    <xf numFmtId="0" fontId="5" fillId="0" borderId="3" xfId="0" applyFont="1" applyFill="1" applyBorder="1" applyAlignment="1">
      <alignment horizontal="right"/>
    </xf>
    <xf numFmtId="0" fontId="5" fillId="0" borderId="2" xfId="0" applyFont="1" applyFill="1" applyBorder="1" applyAlignment="1">
      <alignment horizontal="left"/>
    </xf>
    <xf numFmtId="38" fontId="5" fillId="0" borderId="76" xfId="1" applyFont="1" applyFill="1" applyBorder="1" applyAlignment="1">
      <alignment horizontal="right"/>
    </xf>
    <xf numFmtId="0" fontId="5" fillId="0" borderId="53" xfId="0" applyFont="1" applyFill="1" applyBorder="1" applyAlignment="1">
      <alignment horizontal="right"/>
    </xf>
    <xf numFmtId="0" fontId="5" fillId="0" borderId="76" xfId="0" applyFont="1" applyFill="1" applyBorder="1" applyAlignment="1">
      <alignment horizontal="left"/>
    </xf>
    <xf numFmtId="0" fontId="8" fillId="0" borderId="2" xfId="0" applyFont="1" applyBorder="1" applyAlignment="1"/>
    <xf numFmtId="0" fontId="8" fillId="0" borderId="0" xfId="0" applyFont="1" applyBorder="1"/>
    <xf numFmtId="0" fontId="5" fillId="0" borderId="9" xfId="0" applyFont="1" applyBorder="1" applyAlignment="1" applyProtection="1">
      <alignment horizontal="center"/>
    </xf>
    <xf numFmtId="0" fontId="5" fillId="0" borderId="14" xfId="0" applyFont="1" applyBorder="1" applyAlignment="1" applyProtection="1">
      <alignment horizontal="center"/>
    </xf>
    <xf numFmtId="0" fontId="5" fillId="0" borderId="10" xfId="0" applyFont="1" applyBorder="1" applyProtection="1"/>
    <xf numFmtId="0" fontId="5" fillId="0" borderId="0" xfId="0" applyFont="1" applyBorder="1" applyAlignment="1">
      <alignment horizontal="right" vertical="center"/>
    </xf>
    <xf numFmtId="38" fontId="5" fillId="0" borderId="0" xfId="1" applyNumberFormat="1" applyFont="1" applyBorder="1" applyAlignment="1">
      <alignment horizontal="center" vertical="center"/>
    </xf>
    <xf numFmtId="0" fontId="12" fillId="0" borderId="0" xfId="0" applyFont="1" applyBorder="1" applyAlignment="1">
      <alignment vertical="center"/>
    </xf>
    <xf numFmtId="0" fontId="8" fillId="0" borderId="0" xfId="0" applyFont="1" applyFill="1" applyBorder="1" applyProtection="1"/>
    <xf numFmtId="0" fontId="9" fillId="0" borderId="0" xfId="0" applyFont="1" applyFill="1" applyBorder="1" applyAlignment="1" applyProtection="1">
      <alignment vertical="center"/>
    </xf>
    <xf numFmtId="0" fontId="6" fillId="0" borderId="6" xfId="0" applyFont="1" applyFill="1" applyBorder="1" applyAlignment="1">
      <alignment horizontal="left" vertical="top"/>
    </xf>
    <xf numFmtId="0" fontId="6" fillId="0" borderId="0" xfId="0" applyFont="1" applyBorder="1" applyAlignment="1"/>
    <xf numFmtId="0" fontId="9" fillId="0" borderId="0" xfId="0" applyFont="1" applyFill="1"/>
    <xf numFmtId="0" fontId="15" fillId="0" borderId="0" xfId="4" applyFont="1"/>
    <xf numFmtId="0" fontId="15" fillId="0" borderId="0" xfId="8" applyFont="1" applyAlignment="1">
      <alignment horizontal="left" vertical="center"/>
    </xf>
    <xf numFmtId="0" fontId="9" fillId="0" borderId="0" xfId="0" applyFont="1" applyAlignment="1">
      <alignment vertical="center"/>
    </xf>
    <xf numFmtId="0" fontId="6" fillId="0" borderId="0" xfId="0" applyFont="1" applyBorder="1" applyAlignment="1">
      <alignment horizontal="center" vertical="center"/>
    </xf>
    <xf numFmtId="0" fontId="26" fillId="0" borderId="0" xfId="0" applyFont="1" applyFill="1" applyAlignment="1">
      <alignment vertical="center"/>
    </xf>
    <xf numFmtId="0" fontId="25" fillId="0" borderId="0" xfId="0" applyFont="1" applyAlignment="1"/>
    <xf numFmtId="0" fontId="20" fillId="0" borderId="0" xfId="4" applyFont="1"/>
    <xf numFmtId="0" fontId="20" fillId="0" borderId="0" xfId="8" applyFont="1" applyAlignment="1">
      <alignment horizontal="left" vertical="center"/>
    </xf>
    <xf numFmtId="0" fontId="20" fillId="0" borderId="0" xfId="8" applyFont="1"/>
    <xf numFmtId="0" fontId="20" fillId="0" borderId="0" xfId="9" applyFont="1"/>
    <xf numFmtId="0" fontId="15" fillId="0" borderId="0" xfId="8" applyFont="1"/>
    <xf numFmtId="0" fontId="15" fillId="0" borderId="0" xfId="9" applyFont="1"/>
    <xf numFmtId="0" fontId="5" fillId="0" borderId="0" xfId="0" applyFont="1" applyBorder="1" applyAlignment="1">
      <alignment horizontal="right"/>
    </xf>
    <xf numFmtId="38" fontId="5" fillId="0" borderId="0" xfId="2" applyFont="1" applyBorder="1" applyAlignment="1">
      <alignment horizontal="center"/>
    </xf>
    <xf numFmtId="0" fontId="5" fillId="0" borderId="0" xfId="0" applyFont="1" applyFill="1" applyBorder="1" applyAlignment="1">
      <alignment horizontal="left"/>
    </xf>
    <xf numFmtId="0" fontId="5" fillId="0" borderId="0" xfId="0" applyFont="1" applyBorder="1" applyAlignment="1">
      <alignment horizontal="left"/>
    </xf>
    <xf numFmtId="0" fontId="23" fillId="0" borderId="0" xfId="0" applyFont="1" applyBorder="1" applyAlignment="1">
      <alignment horizontal="left" wrapText="1"/>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0" xfId="0" applyFont="1" applyFill="1" applyBorder="1" applyAlignment="1">
      <alignment horizontal="center"/>
    </xf>
    <xf numFmtId="0" fontId="8" fillId="0" borderId="0" xfId="0" applyFont="1" applyBorder="1" applyAlignment="1"/>
    <xf numFmtId="0" fontId="9" fillId="0" borderId="0" xfId="0" applyFont="1" applyAlignment="1"/>
    <xf numFmtId="38" fontId="5" fillId="0" borderId="0" xfId="1" applyFont="1" applyBorder="1" applyAlignment="1" applyProtection="1">
      <alignment horizontal="center" wrapText="1"/>
    </xf>
    <xf numFmtId="38" fontId="5" fillId="0" borderId="0" xfId="1" applyFont="1" applyBorder="1" applyAlignment="1" applyProtection="1">
      <alignment horizontal="center"/>
    </xf>
    <xf numFmtId="0" fontId="5" fillId="0" borderId="0" xfId="0" applyFont="1" applyBorder="1" applyAlignment="1" applyProtection="1"/>
    <xf numFmtId="0" fontId="12" fillId="0" borderId="8" xfId="0" applyFont="1" applyBorder="1" applyAlignment="1" applyProtection="1">
      <alignment horizontal="center" wrapText="1"/>
    </xf>
    <xf numFmtId="0" fontId="12" fillId="0" borderId="0" xfId="0" applyFont="1" applyBorder="1" applyAlignment="1" applyProtection="1">
      <alignment horizontal="center" wrapText="1"/>
    </xf>
    <xf numFmtId="38" fontId="5" fillId="0" borderId="0" xfId="1" applyFont="1" applyBorder="1" applyAlignment="1" applyProtection="1">
      <alignment horizontal="center" vertical="center"/>
    </xf>
    <xf numFmtId="0" fontId="5" fillId="0" borderId="0" xfId="0" applyFont="1" applyBorder="1" applyAlignment="1" applyProtection="1">
      <alignment vertical="center"/>
    </xf>
    <xf numFmtId="0" fontId="12" fillId="0" borderId="8" xfId="0" applyFont="1" applyBorder="1" applyAlignment="1">
      <alignment horizontal="center" wrapText="1"/>
    </xf>
    <xf numFmtId="0" fontId="12" fillId="0" borderId="0" xfId="0" applyFont="1" applyBorder="1" applyAlignment="1">
      <alignment horizontal="center" wrapText="1"/>
    </xf>
    <xf numFmtId="38" fontId="5" fillId="0" borderId="0" xfId="1" applyFont="1" applyBorder="1" applyAlignment="1">
      <alignment horizontal="center" vertical="center"/>
    </xf>
    <xf numFmtId="0" fontId="6" fillId="0" borderId="0" xfId="0" applyFont="1" applyBorder="1" applyAlignment="1">
      <alignment vertical="center"/>
    </xf>
    <xf numFmtId="38" fontId="22" fillId="0" borderId="0" xfId="1" applyNumberFormat="1" applyFont="1" applyBorder="1" applyAlignment="1" applyProtection="1">
      <alignment horizontal="center"/>
    </xf>
    <xf numFmtId="38" fontId="5" fillId="0" borderId="0" xfId="1" applyFont="1" applyBorder="1" applyAlignment="1"/>
    <xf numFmtId="38" fontId="5" fillId="0" borderId="0" xfId="1" applyFont="1" applyFill="1" applyBorder="1" applyAlignment="1">
      <alignment horizont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5" xfId="0" applyFont="1" applyFill="1" applyBorder="1" applyAlignment="1" applyProtection="1"/>
    <xf numFmtId="0" fontId="11" fillId="0" borderId="0" xfId="0" applyFont="1" applyAlignment="1">
      <alignment horizontal="center"/>
    </xf>
    <xf numFmtId="0" fontId="5" fillId="0" borderId="10" xfId="0" applyFont="1" applyBorder="1" applyAlignment="1">
      <alignment horizontal="left"/>
    </xf>
    <xf numFmtId="0" fontId="6" fillId="0" borderId="0" xfId="0" applyFont="1" applyBorder="1" applyAlignment="1">
      <alignment vertical="center" wrapText="1"/>
    </xf>
    <xf numFmtId="0" fontId="5" fillId="0" borderId="0" xfId="0" applyFont="1" applyFill="1" applyBorder="1" applyAlignment="1"/>
    <xf numFmtId="0" fontId="5" fillId="0" borderId="0" xfId="0" applyFont="1" applyBorder="1" applyAlignment="1">
      <alignment horizontal="center"/>
    </xf>
    <xf numFmtId="0" fontId="5" fillId="0" borderId="0" xfId="0" applyFont="1" applyBorder="1" applyAlignment="1">
      <alignment horizontal="distributed"/>
    </xf>
    <xf numFmtId="0" fontId="5" fillId="0" borderId="0" xfId="0" applyFont="1" applyBorder="1" applyAlignment="1"/>
    <xf numFmtId="0" fontId="5" fillId="0" borderId="14" xfId="0" applyFont="1" applyBorder="1" applyAlignment="1">
      <alignment horizontal="right" vertical="center"/>
    </xf>
    <xf numFmtId="38" fontId="5" fillId="0" borderId="0" xfId="1" applyFont="1" applyBorder="1" applyAlignment="1">
      <alignment horizontal="center"/>
    </xf>
    <xf numFmtId="0" fontId="6" fillId="0" borderId="5" xfId="0" applyFont="1" applyBorder="1"/>
    <xf numFmtId="0" fontId="6" fillId="0" borderId="0" xfId="0" applyFont="1" applyFill="1"/>
    <xf numFmtId="0" fontId="11" fillId="0" borderId="0" xfId="0" applyFont="1" applyFill="1" applyAlignment="1">
      <alignment horizontal="center"/>
    </xf>
    <xf numFmtId="0" fontId="5" fillId="0" borderId="11" xfId="0" applyFont="1" applyFill="1" applyBorder="1" applyAlignment="1" applyProtection="1">
      <alignment horizontal="center" vertical="center"/>
      <protection locked="0"/>
    </xf>
    <xf numFmtId="0" fontId="5" fillId="0" borderId="14" xfId="0" applyFont="1" applyBorder="1" applyAlignment="1" applyProtection="1"/>
    <xf numFmtId="0" fontId="5" fillId="0" borderId="15" xfId="0" applyFont="1" applyBorder="1" applyAlignment="1" applyProtection="1"/>
    <xf numFmtId="38" fontId="5" fillId="0" borderId="15" xfId="1" applyFont="1" applyFill="1" applyBorder="1" applyAlignment="1" applyProtection="1">
      <alignment horizontal="right"/>
    </xf>
    <xf numFmtId="0" fontId="5" fillId="0" borderId="10" xfId="0" applyFont="1" applyFill="1" applyBorder="1" applyAlignment="1" applyProtection="1">
      <alignment horizontal="right"/>
    </xf>
    <xf numFmtId="0" fontId="5" fillId="0" borderId="15" xfId="0" applyFont="1" applyFill="1" applyBorder="1" applyAlignment="1" applyProtection="1">
      <alignment horizontal="left"/>
    </xf>
    <xf numFmtId="0" fontId="5" fillId="0" borderId="15" xfId="0" applyFont="1" applyFill="1" applyBorder="1" applyAlignment="1" applyProtection="1">
      <alignment horizontal="right"/>
    </xf>
    <xf numFmtId="38" fontId="5" fillId="0" borderId="10" xfId="1" applyFont="1" applyFill="1" applyBorder="1" applyAlignment="1" applyProtection="1">
      <alignment horizontal="right"/>
    </xf>
    <xf numFmtId="38" fontId="5" fillId="0" borderId="15" xfId="1" applyFont="1" applyFill="1" applyBorder="1" applyAlignment="1" applyProtection="1">
      <alignment horizontal="left"/>
    </xf>
    <xf numFmtId="0" fontId="8" fillId="0" borderId="0" xfId="0" applyFont="1" applyBorder="1" applyAlignment="1" applyProtection="1"/>
    <xf numFmtId="0" fontId="8" fillId="0" borderId="2" xfId="0" applyFont="1" applyBorder="1" applyAlignment="1" applyProtection="1"/>
    <xf numFmtId="0" fontId="5" fillId="0" borderId="2" xfId="0" applyFont="1" applyBorder="1" applyAlignment="1" applyProtection="1"/>
    <xf numFmtId="0" fontId="5" fillId="0" borderId="14" xfId="0" applyFont="1" applyFill="1" applyBorder="1" applyAlignment="1" applyProtection="1"/>
    <xf numFmtId="0" fontId="12" fillId="0" borderId="15" xfId="0" applyFont="1" applyFill="1" applyBorder="1" applyAlignment="1" applyProtection="1"/>
    <xf numFmtId="0" fontId="12" fillId="0" borderId="10" xfId="0" applyFont="1" applyFill="1" applyBorder="1" applyAlignment="1" applyProtection="1"/>
    <xf numFmtId="0" fontId="5" fillId="0" borderId="10" xfId="0" applyFont="1" applyFill="1" applyBorder="1" applyProtection="1"/>
    <xf numFmtId="0" fontId="5" fillId="0" borderId="10" xfId="0" applyFont="1" applyFill="1" applyBorder="1" applyAlignment="1" applyProtection="1"/>
    <xf numFmtId="0" fontId="5" fillId="0" borderId="14" xfId="0" applyFont="1" applyFill="1" applyBorder="1" applyAlignment="1" applyProtection="1">
      <alignment horizontal="center"/>
    </xf>
    <xf numFmtId="0" fontId="5" fillId="0" borderId="2" xfId="0" applyFont="1" applyFill="1" applyBorder="1" applyAlignment="1" applyProtection="1">
      <alignment horizontal="center"/>
    </xf>
    <xf numFmtId="38" fontId="5" fillId="0" borderId="2" xfId="0" applyNumberFormat="1" applyFont="1" applyFill="1" applyBorder="1" applyAlignment="1" applyProtection="1"/>
    <xf numFmtId="0" fontId="5" fillId="0" borderId="2" xfId="0" applyFont="1" applyFill="1" applyBorder="1" applyProtection="1"/>
    <xf numFmtId="0" fontId="5" fillId="0" borderId="15" xfId="0" applyFont="1" applyFill="1" applyBorder="1" applyProtection="1"/>
    <xf numFmtId="0" fontId="5" fillId="0" borderId="15" xfId="0" applyFont="1" applyFill="1" applyBorder="1" applyAlignment="1" applyProtection="1">
      <alignment horizontal="center"/>
    </xf>
    <xf numFmtId="0" fontId="22" fillId="0" borderId="14" xfId="0" applyFont="1" applyFill="1" applyBorder="1" applyAlignment="1" applyProtection="1">
      <alignment horizontal="center"/>
    </xf>
    <xf numFmtId="0" fontId="5" fillId="0" borderId="0" xfId="0" applyFont="1" applyFill="1" applyBorder="1" applyAlignment="1" applyProtection="1">
      <alignment horizontal="center"/>
    </xf>
    <xf numFmtId="38" fontId="5" fillId="0" borderId="0" xfId="0" applyNumberFormat="1" applyFont="1" applyFill="1" applyBorder="1" applyAlignment="1" applyProtection="1"/>
    <xf numFmtId="0" fontId="5" fillId="0" borderId="0" xfId="0" applyFont="1" applyProtection="1"/>
    <xf numFmtId="0" fontId="16" fillId="0" borderId="0" xfId="0" applyFont="1" applyProtection="1"/>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wrapText="1"/>
    </xf>
    <xf numFmtId="0" fontId="5" fillId="0" borderId="0" xfId="0" applyFont="1" applyFill="1" applyBorder="1" applyAlignment="1" applyProtection="1">
      <alignment horizontal="right"/>
    </xf>
    <xf numFmtId="0" fontId="5" fillId="0" borderId="0" xfId="0" applyFont="1" applyFill="1" applyBorder="1" applyAlignment="1" applyProtection="1"/>
    <xf numFmtId="0" fontId="5" fillId="0" borderId="11" xfId="0" applyFont="1" applyBorder="1"/>
    <xf numFmtId="0" fontId="5" fillId="0" borderId="0" xfId="0" applyFont="1" applyFill="1" applyBorder="1" applyAlignment="1" applyProtection="1">
      <alignment horizontal="left" vertical="top" wrapText="1"/>
    </xf>
    <xf numFmtId="0" fontId="5" fillId="0" borderId="31" xfId="0" applyFont="1" applyFill="1" applyBorder="1" applyAlignment="1" applyProtection="1">
      <alignment horizontal="right"/>
    </xf>
    <xf numFmtId="0" fontId="5" fillId="0" borderId="34" xfId="0" applyFont="1" applyFill="1" applyBorder="1" applyProtection="1"/>
    <xf numFmtId="0" fontId="5" fillId="0" borderId="35" xfId="0" applyFont="1" applyFill="1" applyBorder="1" applyProtection="1"/>
    <xf numFmtId="0" fontId="5" fillId="0" borderId="39" xfId="0" applyFont="1" applyFill="1" applyBorder="1" applyAlignment="1" applyProtection="1">
      <alignment horizontal="right"/>
    </xf>
    <xf numFmtId="0" fontId="5" fillId="0" borderId="42" xfId="0" applyFont="1" applyFill="1" applyBorder="1" applyProtection="1"/>
    <xf numFmtId="0" fontId="5" fillId="0" borderId="1" xfId="0" applyFont="1" applyBorder="1" applyProtection="1"/>
    <xf numFmtId="0" fontId="5" fillId="0" borderId="2" xfId="0" applyFont="1" applyBorder="1" applyProtection="1"/>
    <xf numFmtId="0" fontId="5" fillId="0" borderId="3" xfId="0" applyFont="1" applyBorder="1" applyProtection="1"/>
    <xf numFmtId="0" fontId="5" fillId="0" borderId="8" xfId="0" applyFont="1" applyBorder="1" applyProtection="1"/>
    <xf numFmtId="0" fontId="5" fillId="0" borderId="11" xfId="0" applyFont="1" applyFill="1" applyBorder="1" applyProtection="1">
      <protection locked="0"/>
    </xf>
    <xf numFmtId="0" fontId="5" fillId="0" borderId="8" xfId="0" applyFont="1" applyBorder="1" applyAlignment="1" applyProtection="1">
      <alignment horizontal="right"/>
    </xf>
    <xf numFmtId="0" fontId="5" fillId="0" borderId="9" xfId="0" applyFont="1" applyBorder="1" applyProtection="1"/>
    <xf numFmtId="0" fontId="22" fillId="0" borderId="0" xfId="0" applyFont="1" applyFill="1"/>
    <xf numFmtId="38" fontId="22" fillId="0" borderId="0" xfId="1" applyFont="1" applyBorder="1" applyAlignment="1" applyProtection="1"/>
    <xf numFmtId="0" fontId="22" fillId="0" borderId="0" xfId="0" applyFont="1" applyFill="1" applyBorder="1"/>
    <xf numFmtId="38" fontId="22" fillId="0" borderId="0" xfId="1" applyFont="1" applyBorder="1" applyAlignment="1" applyProtection="1">
      <alignment horizontal="center"/>
    </xf>
    <xf numFmtId="176" fontId="22" fillId="0" borderId="0" xfId="0" applyNumberFormat="1" applyFont="1" applyFill="1" applyAlignment="1">
      <alignment shrinkToFit="1"/>
    </xf>
    <xf numFmtId="176" fontId="5" fillId="0" borderId="0" xfId="0" applyNumberFormat="1" applyFont="1" applyFill="1" applyAlignment="1">
      <alignment shrinkToFit="1"/>
    </xf>
    <xf numFmtId="38" fontId="22" fillId="0" borderId="0" xfId="1" applyFont="1" applyFill="1" applyBorder="1" applyAlignment="1" applyProtection="1"/>
    <xf numFmtId="0" fontId="5" fillId="0" borderId="0" xfId="0" applyFont="1" applyAlignment="1" applyProtection="1">
      <alignment vertical="center"/>
    </xf>
    <xf numFmtId="0" fontId="5" fillId="0" borderId="8" xfId="0" applyFont="1" applyBorder="1" applyAlignment="1" applyProtection="1">
      <alignment horizontal="right" vertical="center"/>
    </xf>
    <xf numFmtId="0" fontId="5" fillId="0" borderId="9" xfId="0" applyFont="1" applyBorder="1" applyAlignment="1" applyProtection="1">
      <alignment vertical="center"/>
    </xf>
    <xf numFmtId="0" fontId="5" fillId="0" borderId="0" xfId="0" applyFont="1" applyFill="1" applyAlignment="1">
      <alignment vertical="center"/>
    </xf>
    <xf numFmtId="0" fontId="12" fillId="0" borderId="8" xfId="0" applyFont="1" applyBorder="1" applyAlignment="1" applyProtection="1">
      <alignment wrapText="1"/>
    </xf>
    <xf numFmtId="0" fontId="12" fillId="0" borderId="0" xfId="0" applyFont="1" applyBorder="1" applyAlignment="1" applyProtection="1">
      <alignment wrapText="1"/>
    </xf>
    <xf numFmtId="0" fontId="5" fillId="0" borderId="43" xfId="0" applyFont="1" applyFill="1" applyBorder="1" applyAlignment="1" applyProtection="1">
      <alignment horizontal="center"/>
      <protection locked="0"/>
    </xf>
    <xf numFmtId="38" fontId="5" fillId="0" borderId="0" xfId="7" applyFont="1" applyFill="1" applyBorder="1" applyAlignment="1" applyProtection="1"/>
    <xf numFmtId="0" fontId="22" fillId="0" borderId="0" xfId="0" applyFont="1" applyFill="1" applyBorder="1" applyProtection="1"/>
    <xf numFmtId="0" fontId="5" fillId="0" borderId="16" xfId="0" applyFont="1" applyFill="1" applyBorder="1" applyAlignment="1" applyProtection="1">
      <alignment horizontal="center"/>
      <protection locked="0"/>
    </xf>
    <xf numFmtId="0" fontId="17" fillId="0" borderId="0" xfId="0" applyFont="1" applyAlignment="1" applyProtection="1"/>
    <xf numFmtId="0" fontId="7" fillId="0" borderId="0" xfId="0" applyFont="1" applyBorder="1" applyAlignment="1" applyProtection="1"/>
    <xf numFmtId="0" fontId="7" fillId="0" borderId="0" xfId="0" applyFont="1" applyBorder="1" applyProtection="1"/>
    <xf numFmtId="0" fontId="5" fillId="0" borderId="77" xfId="0" applyFont="1" applyFill="1" applyBorder="1" applyAlignment="1" applyProtection="1">
      <alignment horizontal="center"/>
      <protection locked="0"/>
    </xf>
    <xf numFmtId="38" fontId="5" fillId="0" borderId="0" xfId="1" applyFont="1" applyBorder="1" applyAlignment="1" applyProtection="1"/>
    <xf numFmtId="0" fontId="5" fillId="0" borderId="11" xfId="0" applyFont="1" applyFill="1" applyBorder="1"/>
    <xf numFmtId="0" fontId="6" fillId="0" borderId="0" xfId="0" applyFont="1" applyBorder="1" applyProtection="1"/>
    <xf numFmtId="0" fontId="5" fillId="0" borderId="0" xfId="0" applyFont="1" applyFill="1" applyProtection="1"/>
    <xf numFmtId="0" fontId="5" fillId="0" borderId="8" xfId="0" applyFont="1" applyFill="1" applyBorder="1" applyProtection="1"/>
    <xf numFmtId="0" fontId="8" fillId="0" borderId="0" xfId="0" applyFont="1" applyFill="1" applyBorder="1" applyAlignment="1" applyProtection="1">
      <alignment horizontal="left" vertical="center"/>
    </xf>
    <xf numFmtId="0" fontId="5" fillId="0" borderId="9" xfId="0" applyFont="1" applyFill="1" applyBorder="1" applyAlignment="1" applyProtection="1">
      <alignment vertical="center"/>
    </xf>
    <xf numFmtId="0" fontId="5" fillId="0" borderId="8" xfId="0" applyFont="1" applyFill="1" applyBorder="1" applyAlignment="1" applyProtection="1">
      <alignment horizontal="right" vertical="center"/>
    </xf>
    <xf numFmtId="0" fontId="5" fillId="0" borderId="0" xfId="0" applyFont="1" applyFill="1" applyBorder="1" applyAlignment="1" applyProtection="1">
      <alignment horizontal="distributed"/>
    </xf>
    <xf numFmtId="38" fontId="5" fillId="0" borderId="0" xfId="1" applyFont="1" applyFill="1" applyBorder="1" applyAlignment="1" applyProtection="1"/>
    <xf numFmtId="0" fontId="8"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38" fontId="22" fillId="0" borderId="0" xfId="1" applyFont="1" applyFill="1" applyBorder="1" applyAlignment="1" applyProtection="1">
      <alignment vertical="center"/>
    </xf>
    <xf numFmtId="0" fontId="5" fillId="0" borderId="9" xfId="0" applyFont="1" applyBorder="1" applyAlignment="1" applyProtection="1"/>
    <xf numFmtId="0" fontId="6" fillId="0" borderId="0" xfId="0" applyFont="1" applyBorder="1" applyAlignment="1" applyProtection="1">
      <alignment vertical="center"/>
    </xf>
    <xf numFmtId="0" fontId="8" fillId="0" borderId="0" xfId="0" applyFont="1" applyBorder="1" applyAlignment="1" applyProtection="1">
      <alignment vertical="center" wrapText="1"/>
    </xf>
    <xf numFmtId="0" fontId="9" fillId="0" borderId="0" xfId="0" applyFont="1" applyAlignment="1" applyProtection="1">
      <alignment vertical="center" wrapText="1"/>
    </xf>
    <xf numFmtId="0" fontId="5" fillId="0" borderId="0" xfId="0" applyFont="1" applyBorder="1" applyAlignment="1" applyProtection="1">
      <alignment horizontal="left"/>
    </xf>
    <xf numFmtId="38" fontId="5" fillId="0" borderId="0" xfId="0" applyNumberFormat="1" applyFont="1"/>
    <xf numFmtId="0" fontId="5" fillId="0" borderId="44" xfId="0" applyFont="1" applyBorder="1" applyProtection="1"/>
    <xf numFmtId="0" fontId="5" fillId="0" borderId="45" xfId="0" applyFont="1" applyBorder="1" applyProtection="1"/>
    <xf numFmtId="0" fontId="5" fillId="0" borderId="46" xfId="0" applyFont="1" applyBorder="1" applyProtection="1"/>
    <xf numFmtId="38" fontId="5" fillId="0" borderId="0" xfId="0" applyNumberFormat="1" applyFont="1" applyAlignment="1">
      <alignment shrinkToFit="1"/>
    </xf>
    <xf numFmtId="49" fontId="8" fillId="0" borderId="0" xfId="0" applyNumberFormat="1" applyFont="1" applyBorder="1" applyAlignment="1" applyProtection="1"/>
    <xf numFmtId="49" fontId="28" fillId="0" borderId="0" xfId="0" applyNumberFormat="1" applyFont="1" applyBorder="1" applyAlignment="1" applyProtection="1">
      <alignment wrapText="1"/>
    </xf>
    <xf numFmtId="0" fontId="29" fillId="0" borderId="0" xfId="0" applyFont="1" applyBorder="1" applyAlignment="1" applyProtection="1">
      <alignment wrapText="1"/>
    </xf>
    <xf numFmtId="0" fontId="29" fillId="0" borderId="0" xfId="0" applyFont="1" applyBorder="1" applyAlignment="1">
      <alignment wrapText="1"/>
    </xf>
    <xf numFmtId="0" fontId="30" fillId="0" borderId="0" xfId="0" applyFont="1" applyFill="1" applyBorder="1" applyAlignment="1">
      <alignment vertical="center"/>
    </xf>
    <xf numFmtId="0" fontId="30" fillId="0" borderId="0" xfId="0" applyFont="1" applyFill="1" applyAlignment="1">
      <alignment vertical="center"/>
    </xf>
    <xf numFmtId="0" fontId="30" fillId="0" borderId="0" xfId="0" applyFont="1" applyFill="1" applyAlignment="1">
      <alignment horizontal="right" vertical="center"/>
    </xf>
    <xf numFmtId="0" fontId="32" fillId="0" borderId="59" xfId="0" applyFont="1" applyFill="1" applyBorder="1" applyAlignment="1">
      <alignment vertical="center" wrapText="1"/>
    </xf>
    <xf numFmtId="0" fontId="32" fillId="0" borderId="70" xfId="0" applyFont="1" applyFill="1" applyBorder="1" applyAlignment="1">
      <alignment horizontal="center" vertical="center" wrapText="1"/>
    </xf>
    <xf numFmtId="177" fontId="19" fillId="0" borderId="71" xfId="0" applyNumberFormat="1" applyFont="1" applyFill="1" applyBorder="1" applyAlignment="1" applyProtection="1">
      <alignment horizontal="left" vertical="center" wrapText="1"/>
      <protection locked="0"/>
    </xf>
    <xf numFmtId="177" fontId="19" fillId="0" borderId="70" xfId="1" applyNumberFormat="1" applyFont="1" applyFill="1" applyBorder="1" applyAlignment="1" applyProtection="1">
      <alignment horizontal="right" vertical="center" wrapText="1"/>
      <protection locked="0"/>
    </xf>
    <xf numFmtId="177" fontId="19" fillId="0" borderId="74" xfId="1" applyNumberFormat="1" applyFont="1" applyFill="1" applyBorder="1" applyAlignment="1" applyProtection="1">
      <alignment horizontal="center" vertical="center" wrapText="1"/>
      <protection locked="0"/>
    </xf>
    <xf numFmtId="177" fontId="30" fillId="0" borderId="71" xfId="1" applyNumberFormat="1" applyFont="1" applyFill="1" applyBorder="1" applyAlignment="1" applyProtection="1">
      <alignment horizontal="right" vertical="center"/>
      <protection locked="0"/>
    </xf>
    <xf numFmtId="177" fontId="30" fillId="0" borderId="72" xfId="0" applyNumberFormat="1" applyFont="1" applyFill="1" applyBorder="1" applyAlignment="1" applyProtection="1">
      <alignment horizontal="right" vertical="center"/>
      <protection locked="0"/>
    </xf>
    <xf numFmtId="177" fontId="30" fillId="0" borderId="70" xfId="0" applyNumberFormat="1" applyFont="1" applyFill="1" applyBorder="1" applyAlignment="1">
      <alignment horizontal="right" vertical="center"/>
    </xf>
    <xf numFmtId="177" fontId="30" fillId="0" borderId="73" xfId="0" applyNumberFormat="1" applyFont="1" applyFill="1" applyBorder="1" applyAlignment="1" applyProtection="1">
      <alignment vertical="center"/>
      <protection locked="0"/>
    </xf>
    <xf numFmtId="177" fontId="30" fillId="0" borderId="0" xfId="0" applyNumberFormat="1" applyFont="1" applyFill="1" applyAlignment="1">
      <alignment vertical="center"/>
    </xf>
    <xf numFmtId="177" fontId="19" fillId="0" borderId="0" xfId="0" applyNumberFormat="1" applyFont="1" applyFill="1" applyBorder="1" applyAlignment="1">
      <alignment horizontal="left" vertical="center" wrapText="1"/>
    </xf>
    <xf numFmtId="177" fontId="19" fillId="0" borderId="0" xfId="1" applyNumberFormat="1" applyFont="1" applyFill="1" applyBorder="1" applyAlignment="1">
      <alignment horizontal="left" vertical="center" wrapText="1"/>
    </xf>
    <xf numFmtId="177" fontId="30" fillId="0" borderId="0" xfId="1" applyNumberFormat="1" applyFont="1" applyFill="1" applyBorder="1" applyAlignment="1">
      <alignment horizontal="right" vertical="center"/>
    </xf>
    <xf numFmtId="177" fontId="30" fillId="0" borderId="0" xfId="0" applyNumberFormat="1" applyFont="1" applyFill="1" applyBorder="1" applyAlignment="1">
      <alignment horizontal="left" vertical="center"/>
    </xf>
    <xf numFmtId="177" fontId="30" fillId="0" borderId="0" xfId="0" applyNumberFormat="1" applyFont="1" applyFill="1" applyBorder="1" applyAlignment="1">
      <alignment horizontal="right" vertical="center"/>
    </xf>
    <xf numFmtId="177" fontId="19" fillId="0" borderId="0" xfId="0" applyNumberFormat="1" applyFont="1" applyFill="1" applyBorder="1" applyAlignment="1">
      <alignment horizontal="left" vertical="center"/>
    </xf>
    <xf numFmtId="177" fontId="30" fillId="0" borderId="0" xfId="0" applyNumberFormat="1" applyFont="1" applyFill="1" applyBorder="1" applyAlignment="1">
      <alignment horizontal="left" vertical="center" wrapText="1"/>
    </xf>
    <xf numFmtId="38" fontId="19" fillId="0" borderId="0" xfId="1" applyFont="1" applyFill="1" applyBorder="1" applyAlignment="1">
      <alignment horizontal="left" vertical="center" wrapText="1"/>
    </xf>
    <xf numFmtId="38" fontId="30" fillId="0" borderId="0" xfId="1" applyFont="1" applyFill="1" applyBorder="1" applyAlignment="1">
      <alignment horizontal="right" vertical="center"/>
    </xf>
    <xf numFmtId="0" fontId="30" fillId="0" borderId="0" xfId="0" applyNumberFormat="1" applyFont="1" applyFill="1" applyBorder="1" applyAlignment="1">
      <alignment horizontal="left" vertical="center"/>
    </xf>
    <xf numFmtId="56" fontId="6" fillId="0" borderId="8" xfId="0" applyNumberFormat="1" applyFont="1" applyBorder="1" applyAlignment="1">
      <alignment horizontal="center"/>
    </xf>
    <xf numFmtId="56" fontId="6" fillId="0" borderId="9" xfId="0" applyNumberFormat="1" applyFont="1" applyBorder="1" applyAlignment="1">
      <alignment horizontal="center"/>
    </xf>
    <xf numFmtId="0" fontId="6" fillId="0" borderId="54" xfId="0" applyFont="1" applyBorder="1"/>
    <xf numFmtId="0" fontId="6" fillId="0" borderId="55" xfId="0" applyFont="1" applyBorder="1"/>
    <xf numFmtId="0" fontId="6" fillId="0" borderId="56" xfId="0" applyFont="1" applyBorder="1" applyAlignment="1">
      <alignment horizontal="center"/>
    </xf>
    <xf numFmtId="0" fontId="6" fillId="0" borderId="56" xfId="0" applyFont="1" applyBorder="1"/>
    <xf numFmtId="0" fontId="6" fillId="0" borderId="57" xfId="0" applyFont="1" applyBorder="1" applyAlignment="1">
      <alignment horizontal="center"/>
    </xf>
    <xf numFmtId="0" fontId="33" fillId="0" borderId="58" xfId="0" applyFont="1" applyFill="1" applyBorder="1" applyAlignment="1">
      <alignment horizontal="center"/>
    </xf>
    <xf numFmtId="0" fontId="5" fillId="0" borderId="0" xfId="3" applyFont="1"/>
    <xf numFmtId="0" fontId="34" fillId="0" borderId="0" xfId="0" applyFont="1" applyFill="1" applyAlignment="1">
      <alignment horizontal="centerContinuous" vertical="center"/>
    </xf>
    <xf numFmtId="0" fontId="5" fillId="0" borderId="0" xfId="0" applyFont="1" applyFill="1" applyAlignment="1">
      <alignment horizontal="centerContinuous"/>
    </xf>
    <xf numFmtId="0" fontId="5" fillId="0" borderId="0" xfId="3" applyFont="1" applyAlignment="1">
      <alignment horizontal="centerContinuous"/>
    </xf>
    <xf numFmtId="0" fontId="25" fillId="0" borderId="0" xfId="0" applyFont="1" applyFill="1" applyAlignment="1">
      <alignment horizontal="left"/>
    </xf>
    <xf numFmtId="0" fontId="34" fillId="0" borderId="0" xfId="0" applyFont="1" applyFill="1" applyAlignment="1">
      <alignment horizontal="left" vertical="center"/>
    </xf>
    <xf numFmtId="0" fontId="35" fillId="0" borderId="0" xfId="3" applyFont="1" applyFill="1" applyAlignment="1">
      <alignment wrapText="1"/>
    </xf>
    <xf numFmtId="0" fontId="35" fillId="0" borderId="0" xfId="3" applyFont="1" applyFill="1" applyAlignment="1"/>
    <xf numFmtId="0" fontId="35" fillId="0" borderId="0" xfId="3" applyFont="1" applyAlignment="1">
      <alignment wrapText="1"/>
    </xf>
    <xf numFmtId="49" fontId="12" fillId="0" borderId="1" xfId="3" applyNumberFormat="1" applyFont="1" applyFill="1" applyBorder="1" applyAlignment="1">
      <alignment horizontal="center" vertical="center" wrapText="1"/>
    </xf>
    <xf numFmtId="49" fontId="12" fillId="0" borderId="6" xfId="3" applyNumberFormat="1" applyFont="1" applyFill="1" applyBorder="1" applyAlignment="1">
      <alignment horizontal="center" vertical="center" wrapText="1"/>
    </xf>
    <xf numFmtId="49" fontId="12" fillId="0" borderId="6" xfId="0" applyNumberFormat="1" applyFont="1" applyBorder="1" applyAlignment="1">
      <alignment horizontal="center" vertical="center" wrapText="1"/>
    </xf>
    <xf numFmtId="0" fontId="8" fillId="0" borderId="11" xfId="0" applyFont="1" applyFill="1" applyBorder="1" applyAlignment="1">
      <alignment horizontal="center" vertical="center" wrapText="1"/>
    </xf>
    <xf numFmtId="0" fontId="6" fillId="0" borderId="51" xfId="0" applyFont="1" applyFill="1" applyBorder="1" applyAlignment="1">
      <alignment horizontal="center" vertical="center"/>
    </xf>
    <xf numFmtId="0" fontId="6" fillId="0" borderId="17" xfId="3" applyFont="1" applyFill="1" applyBorder="1" applyAlignment="1">
      <alignment horizontal="center" vertical="center"/>
    </xf>
    <xf numFmtId="0" fontId="6" fillId="0" borderId="51" xfId="3" applyFont="1" applyFill="1" applyBorder="1" applyAlignment="1">
      <alignment horizontal="center" vertical="center"/>
    </xf>
    <xf numFmtId="0" fontId="6" fillId="0" borderId="52" xfId="0" applyFont="1" applyFill="1" applyBorder="1" applyAlignment="1">
      <alignment horizontal="center" vertical="center"/>
    </xf>
    <xf numFmtId="0" fontId="6" fillId="0" borderId="52" xfId="3" applyFont="1" applyFill="1" applyBorder="1" applyAlignment="1">
      <alignment horizontal="center" vertical="center"/>
    </xf>
    <xf numFmtId="0" fontId="5" fillId="0" borderId="5" xfId="0" applyFont="1" applyFill="1" applyBorder="1" applyAlignment="1"/>
    <xf numFmtId="0" fontId="33" fillId="0" borderId="0" xfId="3" applyFont="1" applyFill="1" applyBorder="1" applyAlignment="1">
      <alignment horizontal="center"/>
    </xf>
    <xf numFmtId="0" fontId="6" fillId="0" borderId="0" xfId="3" applyFont="1" applyFill="1" applyBorder="1"/>
    <xf numFmtId="0" fontId="35" fillId="0" borderId="0" xfId="3" applyFont="1" applyAlignment="1"/>
    <xf numFmtId="0" fontId="6" fillId="0" borderId="0" xfId="3" applyFont="1" applyFill="1" applyBorder="1" applyAlignment="1">
      <alignment vertical="center"/>
    </xf>
    <xf numFmtId="0" fontId="6" fillId="0" borderId="0" xfId="0" applyFont="1" applyFill="1" applyBorder="1" applyAlignment="1">
      <alignment wrapText="1"/>
    </xf>
    <xf numFmtId="0" fontId="6" fillId="0" borderId="14" xfId="0" applyFont="1" applyBorder="1" applyAlignment="1">
      <alignment horizontal="left" vertical="top" wrapText="1"/>
    </xf>
    <xf numFmtId="0" fontId="6" fillId="0" borderId="10" xfId="0" applyFont="1" applyFill="1" applyBorder="1" applyAlignment="1">
      <alignment horizontal="left" vertical="center"/>
    </xf>
    <xf numFmtId="0" fontId="6" fillId="0" borderId="14" xfId="0" applyFont="1" applyFill="1" applyBorder="1" applyAlignment="1">
      <alignment horizontal="left" vertical="top"/>
    </xf>
    <xf numFmtId="0" fontId="6" fillId="0" borderId="0" xfId="0" applyFont="1" applyFill="1" applyBorder="1" applyAlignment="1">
      <alignment vertical="center" wrapText="1"/>
    </xf>
    <xf numFmtId="49" fontId="12"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xf>
    <xf numFmtId="49" fontId="12" fillId="0" borderId="0" xfId="3"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0" fontId="6" fillId="0" borderId="12" xfId="0" applyFont="1" applyFill="1" applyBorder="1" applyAlignment="1">
      <alignment vertical="center"/>
    </xf>
    <xf numFmtId="0" fontId="33" fillId="0" borderId="0" xfId="0" applyFont="1" applyFill="1" applyBorder="1" applyAlignment="1">
      <alignment horizontal="center" vertical="center"/>
    </xf>
    <xf numFmtId="0" fontId="33" fillId="0" borderId="0" xfId="3" applyFont="1" applyFill="1" applyBorder="1" applyAlignment="1">
      <alignment horizontal="center" vertical="center"/>
    </xf>
    <xf numFmtId="0" fontId="6" fillId="0" borderId="0" xfId="0" applyFont="1" applyFill="1" applyBorder="1" applyAlignment="1">
      <alignment vertical="center"/>
    </xf>
    <xf numFmtId="0" fontId="25" fillId="0" borderId="0" xfId="0" applyFont="1" applyBorder="1" applyAlignment="1"/>
    <xf numFmtId="0" fontId="8" fillId="0" borderId="0" xfId="0" applyFont="1" applyBorder="1" applyAlignment="1">
      <alignment horizontal="center" vertical="center" wrapText="1"/>
    </xf>
    <xf numFmtId="0" fontId="8" fillId="0" borderId="14" xfId="0" applyFont="1" applyFill="1" applyBorder="1" applyAlignment="1">
      <alignment horizontal="center" vertical="center" wrapText="1"/>
    </xf>
    <xf numFmtId="0" fontId="6" fillId="0" borderId="11" xfId="3" applyFont="1" applyFill="1" applyBorder="1" applyAlignment="1">
      <alignment horizontal="center" vertical="center"/>
    </xf>
    <xf numFmtId="0" fontId="6" fillId="0" borderId="6" xfId="3" applyFont="1" applyFill="1" applyBorder="1" applyAlignment="1">
      <alignment horizontal="center" vertical="center"/>
    </xf>
    <xf numFmtId="0" fontId="8" fillId="0" borderId="0" xfId="0" applyFont="1" applyFill="1" applyBorder="1" applyAlignment="1">
      <alignment vertical="center" wrapText="1"/>
    </xf>
    <xf numFmtId="0" fontId="6" fillId="0" borderId="14" xfId="3" applyFont="1" applyFill="1" applyBorder="1" applyAlignment="1">
      <alignment horizontal="center" vertical="center"/>
    </xf>
    <xf numFmtId="0" fontId="6" fillId="0" borderId="5" xfId="0" applyFont="1" applyFill="1" applyBorder="1" applyAlignment="1"/>
    <xf numFmtId="0" fontId="22" fillId="0" borderId="0" xfId="0" applyFont="1" applyFill="1" applyBorder="1" applyAlignment="1"/>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0" xfId="0" applyFont="1" applyBorder="1"/>
    <xf numFmtId="0" fontId="6" fillId="0" borderId="0" xfId="3" applyFont="1"/>
    <xf numFmtId="0" fontId="16" fillId="0" borderId="0" xfId="0" applyFont="1" applyFill="1" applyAlignment="1">
      <alignment vertical="top" wrapText="1"/>
    </xf>
    <xf numFmtId="0" fontId="16" fillId="0" borderId="0" xfId="0" applyFont="1"/>
    <xf numFmtId="0" fontId="6" fillId="0" borderId="0" xfId="3" applyFont="1" applyBorder="1"/>
    <xf numFmtId="0" fontId="16" fillId="0" borderId="0" xfId="0" applyFont="1" applyAlignment="1">
      <alignment horizontal="center" vertical="center"/>
    </xf>
    <xf numFmtId="0" fontId="6" fillId="0" borderId="10" xfId="0" applyFont="1" applyBorder="1" applyAlignment="1">
      <alignment horizontal="left" vertical="center"/>
    </xf>
    <xf numFmtId="0" fontId="6" fillId="0" borderId="14" xfId="0" applyFont="1" applyBorder="1" applyAlignment="1">
      <alignment horizontal="left" vertical="top"/>
    </xf>
    <xf numFmtId="0" fontId="6" fillId="0" borderId="12" xfId="0" applyFont="1" applyBorder="1" applyAlignment="1">
      <alignment vertical="center"/>
    </xf>
    <xf numFmtId="38" fontId="5" fillId="0" borderId="0" xfId="2" applyFont="1" applyFill="1" applyBorder="1" applyAlignment="1"/>
    <xf numFmtId="0" fontId="8" fillId="2" borderId="11" xfId="0" applyFont="1" applyFill="1" applyBorder="1" applyAlignment="1">
      <alignment horizontal="center" vertical="center"/>
    </xf>
    <xf numFmtId="0" fontId="5" fillId="0" borderId="0" xfId="0" applyFont="1" applyFill="1" applyBorder="1" applyAlignment="1">
      <alignment horizontal="right" vertical="center"/>
    </xf>
    <xf numFmtId="0" fontId="12" fillId="0" borderId="0" xfId="0" applyFont="1" applyBorder="1" applyAlignment="1">
      <alignment shrinkToFit="1"/>
    </xf>
    <xf numFmtId="0" fontId="12" fillId="0" borderId="0" xfId="0" applyFont="1" applyBorder="1" applyAlignment="1">
      <alignment wrapText="1"/>
    </xf>
    <xf numFmtId="38" fontId="5" fillId="0" borderId="0" xfId="2" applyNumberFormat="1" applyFont="1" applyBorder="1" applyAlignment="1">
      <alignment horizontal="center"/>
    </xf>
    <xf numFmtId="49" fontId="8" fillId="0" borderId="0" xfId="0" applyNumberFormat="1" applyFont="1" applyBorder="1" applyAlignment="1"/>
    <xf numFmtId="49" fontId="28" fillId="0" borderId="0" xfId="0" applyNumberFormat="1" applyFont="1" applyBorder="1" applyAlignment="1">
      <alignment wrapText="1"/>
    </xf>
    <xf numFmtId="0" fontId="9" fillId="0" borderId="0" xfId="0" applyFont="1" applyAlignment="1">
      <alignment horizontal="right"/>
    </xf>
    <xf numFmtId="0" fontId="9" fillId="0" borderId="78" xfId="0" applyFont="1" applyBorder="1"/>
    <xf numFmtId="0" fontId="9" fillId="0" borderId="16" xfId="0" applyFont="1" applyBorder="1"/>
    <xf numFmtId="0" fontId="15" fillId="0" borderId="0" xfId="4" applyFont="1" applyFill="1"/>
    <xf numFmtId="0" fontId="15" fillId="0" borderId="0" xfId="8" applyFont="1" applyFill="1" applyAlignment="1">
      <alignment horizontal="right"/>
    </xf>
    <xf numFmtId="0" fontId="15" fillId="0" borderId="0" xfId="8" applyFont="1" applyFill="1"/>
    <xf numFmtId="0" fontId="15" fillId="0" borderId="0" xfId="4" applyFont="1" applyAlignment="1">
      <alignment horizontal="right"/>
    </xf>
    <xf numFmtId="0" fontId="15" fillId="0" borderId="0" xfId="4" applyFont="1" applyAlignment="1">
      <alignment horizontal="left"/>
    </xf>
    <xf numFmtId="0" fontId="15" fillId="0" borderId="0" xfId="0" applyFont="1"/>
    <xf numFmtId="0" fontId="20" fillId="0" borderId="0" xfId="4" applyFont="1" applyFill="1"/>
    <xf numFmtId="0" fontId="20" fillId="0" borderId="0" xfId="8" applyFont="1" applyFill="1" applyAlignment="1">
      <alignment horizontal="right"/>
    </xf>
    <xf numFmtId="0" fontId="20" fillId="0" borderId="0" xfId="8" applyFont="1" applyFill="1"/>
    <xf numFmtId="0" fontId="20" fillId="0" borderId="0" xfId="4" applyFont="1" applyAlignment="1">
      <alignment horizontal="right"/>
    </xf>
    <xf numFmtId="0" fontId="20" fillId="0" borderId="0" xfId="4" applyFont="1" applyAlignment="1">
      <alignment horizontal="left"/>
    </xf>
    <xf numFmtId="0" fontId="20" fillId="0" borderId="0" xfId="0" applyFont="1"/>
    <xf numFmtId="38" fontId="5" fillId="0" borderId="0" xfId="1" applyFont="1" applyBorder="1" applyAlignment="1">
      <alignment horizontal="left"/>
    </xf>
    <xf numFmtId="0" fontId="22" fillId="0" borderId="0" xfId="0" applyFont="1" applyFill="1" applyAlignment="1">
      <alignment shrinkToFit="1"/>
    </xf>
    <xf numFmtId="0" fontId="5" fillId="0" borderId="0" xfId="0" applyFont="1" applyFill="1" applyAlignment="1">
      <alignment shrinkToFit="1"/>
    </xf>
    <xf numFmtId="0" fontId="5" fillId="0" borderId="13" xfId="0" applyFont="1" applyBorder="1" applyAlignment="1">
      <alignment horizontal="left"/>
    </xf>
    <xf numFmtId="0" fontId="9" fillId="0" borderId="0" xfId="0" applyFont="1" applyAlignment="1">
      <alignment horizontal="center" vertical="center"/>
    </xf>
    <xf numFmtId="0" fontId="9" fillId="0" borderId="6" xfId="0" applyFont="1" applyBorder="1" applyAlignment="1">
      <alignment vertical="center"/>
    </xf>
    <xf numFmtId="0" fontId="9" fillId="0" borderId="14"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 vertical="center"/>
    </xf>
    <xf numFmtId="0" fontId="9" fillId="0" borderId="7" xfId="0" applyFont="1" applyBorder="1" applyAlignment="1">
      <alignment vertical="center"/>
    </xf>
    <xf numFmtId="0" fontId="9" fillId="0" borderId="1" xfId="0" applyFont="1" applyBorder="1" applyAlignment="1">
      <alignment horizontal="center" vertical="center"/>
    </xf>
    <xf numFmtId="0" fontId="9" fillId="0" borderId="15" xfId="0" applyFont="1" applyBorder="1" applyAlignment="1">
      <alignment vertical="center"/>
    </xf>
    <xf numFmtId="0" fontId="9" fillId="0" borderId="6" xfId="0" applyFont="1" applyBorder="1" applyAlignment="1">
      <alignment horizontal="center" vertical="center" wrapText="1"/>
    </xf>
    <xf numFmtId="0" fontId="9" fillId="0" borderId="5" xfId="0" applyFont="1" applyBorder="1" applyAlignment="1">
      <alignment vertical="center"/>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12" xfId="0" applyFont="1" applyBorder="1" applyAlignment="1">
      <alignment vertical="center"/>
    </xf>
    <xf numFmtId="0" fontId="9" fillId="0" borderId="14" xfId="0" applyFont="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horizontal="left" vertical="center" indent="1"/>
    </xf>
    <xf numFmtId="0" fontId="9" fillId="0" borderId="10" xfId="0" applyFont="1" applyBorder="1" applyAlignment="1">
      <alignment horizontal="center" vertical="center"/>
    </xf>
    <xf numFmtId="0" fontId="21" fillId="0" borderId="0" xfId="0" applyFont="1"/>
    <xf numFmtId="0" fontId="21" fillId="0" borderId="0" xfId="0" applyFont="1" applyAlignment="1">
      <alignment horizontal="center"/>
    </xf>
    <xf numFmtId="0" fontId="21" fillId="0" borderId="0" xfId="0" applyFont="1" applyBorder="1" applyProtection="1"/>
    <xf numFmtId="0" fontId="21" fillId="0" borderId="0" xfId="0" applyFont="1" applyFill="1" applyBorder="1" applyAlignment="1">
      <alignment vertical="center"/>
    </xf>
    <xf numFmtId="0" fontId="21" fillId="0" borderId="0" xfId="0" applyFont="1" applyBorder="1"/>
    <xf numFmtId="0" fontId="21" fillId="0" borderId="0" xfId="4" applyFont="1"/>
    <xf numFmtId="0" fontId="21" fillId="0" borderId="0" xfId="0" applyFont="1" applyAlignment="1">
      <alignment horizontal="center" vertical="center"/>
    </xf>
    <xf numFmtId="0" fontId="9" fillId="2" borderId="0" xfId="0" applyFont="1" applyFill="1" applyAlignment="1">
      <alignment horizontal="center"/>
    </xf>
    <xf numFmtId="0" fontId="9" fillId="5" borderId="13" xfId="0" applyFont="1" applyFill="1" applyBorder="1"/>
    <xf numFmtId="0" fontId="5" fillId="0" borderId="13" xfId="0" applyFont="1" applyBorder="1"/>
    <xf numFmtId="0" fontId="5" fillId="0" borderId="0" xfId="0" applyFont="1" applyAlignment="1" applyProtection="1">
      <alignment vertical="center"/>
      <protection locked="0"/>
    </xf>
    <xf numFmtId="0" fontId="5" fillId="0" borderId="0" xfId="0" applyFont="1" applyAlignment="1" applyProtection="1">
      <alignment horizontal="centerContinuous" vertical="center"/>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16" fillId="0" borderId="0" xfId="0" applyFont="1" applyAlignment="1" applyProtection="1">
      <alignment horizontal="centerContinuous" vertical="center"/>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5" fillId="0" borderId="6" xfId="0" applyFont="1" applyBorder="1" applyAlignment="1" applyProtection="1">
      <alignment horizontal="right" vertical="center"/>
      <protection locked="0"/>
    </xf>
    <xf numFmtId="38" fontId="5" fillId="0" borderId="7" xfId="1" applyFont="1" applyBorder="1" applyAlignment="1" applyProtection="1">
      <alignment horizontal="right" vertical="center"/>
      <protection locked="0"/>
    </xf>
    <xf numFmtId="38" fontId="5" fillId="0" borderId="8" xfId="1" applyFont="1" applyBorder="1" applyAlignment="1" applyProtection="1">
      <alignment horizontal="right" vertical="center"/>
      <protection locked="0"/>
    </xf>
    <xf numFmtId="38" fontId="5" fillId="0" borderId="8" xfId="1" applyFont="1" applyBorder="1" applyAlignment="1" applyProtection="1">
      <alignment horizontal="right" vertical="center" shrinkToFit="1"/>
      <protection locked="0"/>
    </xf>
    <xf numFmtId="38" fontId="5" fillId="0" borderId="5" xfId="1" applyFont="1" applyBorder="1" applyAlignment="1" applyProtection="1">
      <alignment horizontal="right" vertical="center"/>
      <protection locked="0"/>
    </xf>
    <xf numFmtId="38" fontId="5" fillId="0" borderId="4" xfId="1" applyFont="1" applyBorder="1" applyAlignment="1" applyProtection="1">
      <alignment horizontal="right" vertical="center"/>
      <protection locked="0"/>
    </xf>
    <xf numFmtId="38" fontId="5" fillId="0" borderId="4" xfId="1" applyFont="1" applyBorder="1" applyAlignment="1" applyProtection="1">
      <alignment horizontal="right" vertical="center" shrinkToFit="1"/>
      <protection locked="0"/>
    </xf>
    <xf numFmtId="0" fontId="5" fillId="0" borderId="14" xfId="0" applyFont="1" applyBorder="1" applyAlignment="1" applyProtection="1">
      <alignment horizontal="centerContinuous" vertical="center"/>
      <protection locked="0"/>
    </xf>
    <xf numFmtId="0" fontId="5" fillId="0" borderId="15" xfId="0" applyFont="1" applyBorder="1" applyAlignment="1" applyProtection="1">
      <alignment horizontal="centerContinuous" vertical="center"/>
      <protection locked="0"/>
    </xf>
    <xf numFmtId="0" fontId="5" fillId="0" borderId="10" xfId="0" applyFont="1" applyBorder="1" applyAlignment="1" applyProtection="1">
      <alignment horizontal="centerContinuous" vertical="center"/>
      <protection locked="0"/>
    </xf>
    <xf numFmtId="0" fontId="5" fillId="0" borderId="10" xfId="0" applyFont="1" applyBorder="1" applyAlignment="1" applyProtection="1">
      <alignmen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3" xfId="0" applyFont="1" applyBorder="1" applyAlignment="1" applyProtection="1">
      <alignment horizontal="right" vertical="center"/>
      <protection locked="0"/>
    </xf>
    <xf numFmtId="0" fontId="5" fillId="0" borderId="9" xfId="0" applyFont="1" applyBorder="1" applyAlignment="1" applyProtection="1">
      <alignment vertical="center"/>
      <protection locked="0"/>
    </xf>
    <xf numFmtId="0" fontId="5" fillId="0" borderId="8" xfId="0" applyFont="1" applyBorder="1" applyAlignment="1" applyProtection="1">
      <alignment horizontal="lef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horizontal="right" vertical="center"/>
      <protection locked="0"/>
    </xf>
    <xf numFmtId="0" fontId="5" fillId="0" borderId="8" xfId="0" applyNumberFormat="1" applyFont="1" applyBorder="1" applyAlignment="1" applyProtection="1">
      <alignment horizontal="left" vertical="center"/>
      <protection locked="0"/>
    </xf>
    <xf numFmtId="0" fontId="5" fillId="0" borderId="0" xfId="0" applyNumberFormat="1" applyFont="1" applyBorder="1" applyAlignment="1" applyProtection="1">
      <alignment vertical="center"/>
      <protection locked="0"/>
    </xf>
    <xf numFmtId="0" fontId="5" fillId="0" borderId="9" xfId="0" applyNumberFormat="1"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7"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38" fontId="5" fillId="0" borderId="8" xfId="1" applyFont="1" applyBorder="1" applyAlignment="1" applyProtection="1">
      <alignment horizontal="right" vertical="center"/>
    </xf>
    <xf numFmtId="38" fontId="5" fillId="0" borderId="4" xfId="1" applyFont="1" applyBorder="1" applyAlignment="1" applyProtection="1">
      <alignment horizontal="right" vertical="center"/>
    </xf>
    <xf numFmtId="38" fontId="5" fillId="0" borderId="7" xfId="1" applyFont="1" applyBorder="1" applyAlignment="1" applyProtection="1">
      <alignment horizontal="right" vertical="center"/>
    </xf>
    <xf numFmtId="38" fontId="5" fillId="0" borderId="5" xfId="1" applyFont="1" applyBorder="1" applyAlignment="1" applyProtection="1">
      <alignment horizontal="right" vertical="center"/>
    </xf>
    <xf numFmtId="38" fontId="5" fillId="0" borderId="11" xfId="1" applyFont="1" applyBorder="1" applyAlignment="1" applyProtection="1">
      <alignment horizontal="right" vertical="center"/>
    </xf>
    <xf numFmtId="0" fontId="5" fillId="8" borderId="9" xfId="0" applyFont="1" applyFill="1" applyBorder="1" applyAlignment="1" applyProtection="1">
      <alignment vertical="center"/>
      <protection locked="0"/>
    </xf>
    <xf numFmtId="0" fontId="5" fillId="8" borderId="0" xfId="0" applyFont="1" applyFill="1" applyBorder="1" applyAlignment="1" applyProtection="1">
      <alignment vertical="center"/>
      <protection locked="0"/>
    </xf>
    <xf numFmtId="38" fontId="5" fillId="8" borderId="9" xfId="1" applyFont="1" applyFill="1" applyBorder="1" applyAlignment="1" applyProtection="1">
      <alignment horizontal="right" vertical="center"/>
      <protection locked="0"/>
    </xf>
    <xf numFmtId="38" fontId="5" fillId="8" borderId="9" xfId="1" applyFont="1" applyFill="1" applyBorder="1" applyAlignment="1" applyProtection="1">
      <alignment vertical="center"/>
      <protection locked="0"/>
    </xf>
    <xf numFmtId="38" fontId="5" fillId="8" borderId="10" xfId="1" applyFont="1" applyFill="1" applyBorder="1" applyAlignment="1" applyProtection="1">
      <alignment vertical="center"/>
      <protection locked="0"/>
    </xf>
    <xf numFmtId="38" fontId="5" fillId="8" borderId="7" xfId="1" applyFont="1" applyFill="1" applyBorder="1" applyAlignment="1" applyProtection="1">
      <alignment horizontal="right" vertical="center"/>
      <protection locked="0"/>
    </xf>
    <xf numFmtId="38" fontId="5" fillId="8" borderId="5" xfId="1" applyFont="1" applyFill="1" applyBorder="1" applyAlignment="1" applyProtection="1">
      <alignment horizontal="right" vertical="center"/>
      <protection locked="0"/>
    </xf>
    <xf numFmtId="38" fontId="5" fillId="8" borderId="8" xfId="1" applyFont="1" applyFill="1" applyBorder="1" applyAlignment="1" applyProtection="1">
      <alignment horizontal="right" vertical="center"/>
      <protection locked="0"/>
    </xf>
    <xf numFmtId="38" fontId="5" fillId="8" borderId="4" xfId="1" applyFont="1" applyFill="1" applyBorder="1" applyAlignment="1" applyProtection="1">
      <alignment horizontal="right" vertical="center"/>
      <protection locked="0"/>
    </xf>
    <xf numFmtId="38" fontId="5" fillId="2" borderId="7" xfId="1" applyFont="1" applyFill="1" applyBorder="1" applyAlignment="1" applyProtection="1">
      <alignment horizontal="right" vertical="center"/>
    </xf>
    <xf numFmtId="38" fontId="5" fillId="2" borderId="5" xfId="1" applyFont="1" applyFill="1" applyBorder="1" applyAlignment="1" applyProtection="1">
      <alignment horizontal="right" vertical="center"/>
    </xf>
    <xf numFmtId="0" fontId="5" fillId="2" borderId="7" xfId="0" applyFont="1" applyFill="1" applyBorder="1" applyAlignment="1" applyProtection="1">
      <alignment horizontal="left" vertical="center" wrapText="1" shrinkToFit="1"/>
    </xf>
    <xf numFmtId="0" fontId="5" fillId="2" borderId="5" xfId="0" applyFont="1" applyFill="1" applyBorder="1" applyAlignment="1" applyProtection="1">
      <alignment horizontal="left" vertical="center" wrapText="1" shrinkToFit="1"/>
    </xf>
    <xf numFmtId="38" fontId="5" fillId="2" borderId="8" xfId="1" applyFont="1" applyFill="1" applyBorder="1" applyAlignment="1" applyProtection="1">
      <alignment horizontal="right" vertical="center"/>
    </xf>
    <xf numFmtId="38" fontId="5" fillId="2" borderId="4" xfId="1" applyFont="1" applyFill="1" applyBorder="1" applyAlignment="1" applyProtection="1">
      <alignment horizontal="right" vertical="center"/>
    </xf>
    <xf numFmtId="38" fontId="5" fillId="5" borderId="8" xfId="1" applyFont="1" applyFill="1" applyBorder="1" applyAlignment="1" applyProtection="1">
      <alignment horizontal="right" vertical="center" shrinkToFit="1"/>
      <protection locked="0"/>
    </xf>
    <xf numFmtId="38" fontId="5" fillId="5" borderId="4" xfId="1" applyFont="1" applyFill="1" applyBorder="1" applyAlignment="1" applyProtection="1">
      <alignment horizontal="right" vertical="center" shrinkToFit="1"/>
      <protection locked="0"/>
    </xf>
    <xf numFmtId="38" fontId="5" fillId="0" borderId="15" xfId="2" applyFont="1" applyFill="1" applyBorder="1" applyAlignment="1" applyProtection="1">
      <alignment horizontal="right"/>
    </xf>
    <xf numFmtId="38" fontId="5" fillId="0" borderId="10" xfId="2" applyFont="1" applyFill="1" applyBorder="1" applyAlignment="1" applyProtection="1">
      <alignment horizontal="right"/>
    </xf>
    <xf numFmtId="38" fontId="5" fillId="0" borderId="15" xfId="2" applyFont="1" applyFill="1" applyBorder="1" applyAlignment="1" applyProtection="1">
      <alignment horizontal="left"/>
    </xf>
    <xf numFmtId="176" fontId="5" fillId="0" borderId="14" xfId="2" applyNumberFormat="1" applyFont="1" applyFill="1" applyBorder="1" applyAlignment="1"/>
    <xf numFmtId="178" fontId="5" fillId="0" borderId="0" xfId="2" applyNumberFormat="1" applyFont="1" applyFill="1" applyBorder="1" applyAlignment="1"/>
    <xf numFmtId="38" fontId="5" fillId="0" borderId="76" xfId="2" applyFont="1" applyFill="1" applyBorder="1" applyAlignment="1">
      <alignment horizontal="right"/>
    </xf>
    <xf numFmtId="38" fontId="22" fillId="0" borderId="0" xfId="2" applyFont="1" applyBorder="1" applyAlignment="1" applyProtection="1"/>
    <xf numFmtId="38" fontId="5" fillId="0" borderId="0" xfId="2" applyNumberFormat="1" applyFont="1" applyBorder="1" applyAlignment="1" applyProtection="1">
      <alignment horizontal="center"/>
    </xf>
    <xf numFmtId="38" fontId="5" fillId="0" borderId="0" xfId="2" applyNumberFormat="1" applyFont="1" applyBorder="1" applyAlignment="1">
      <alignment horizontal="center" vertical="center"/>
    </xf>
    <xf numFmtId="38" fontId="5" fillId="0" borderId="0" xfId="2" applyFont="1" applyBorder="1" applyAlignment="1" applyProtection="1"/>
    <xf numFmtId="38" fontId="5" fillId="0" borderId="0" xfId="2" applyFont="1" applyFill="1" applyBorder="1" applyAlignment="1" applyProtection="1">
      <alignment horizontal="right"/>
    </xf>
    <xf numFmtId="0" fontId="9" fillId="0" borderId="9" xfId="0" applyFont="1" applyBorder="1"/>
    <xf numFmtId="0" fontId="5" fillId="0" borderId="13" xfId="0" applyFont="1" applyBorder="1" applyAlignment="1">
      <alignment shrinkToFit="1"/>
    </xf>
    <xf numFmtId="0" fontId="9" fillId="0" borderId="12" xfId="0" applyFont="1" applyBorder="1"/>
    <xf numFmtId="38" fontId="5" fillId="0" borderId="0" xfId="2" applyFont="1" applyBorder="1" applyAlignment="1">
      <alignment horizontal="center" vertical="center"/>
    </xf>
    <xf numFmtId="38" fontId="5" fillId="0" borderId="0" xfId="2" applyFont="1" applyBorder="1" applyAlignment="1"/>
    <xf numFmtId="0" fontId="38" fillId="0" borderId="0" xfId="0" applyFont="1" applyProtection="1"/>
    <xf numFmtId="0" fontId="39" fillId="0" borderId="8" xfId="0" applyFont="1" applyBorder="1" applyAlignment="1" applyProtection="1">
      <alignment wrapText="1"/>
    </xf>
    <xf numFmtId="0" fontId="38" fillId="0" borderId="0" xfId="0" applyFont="1" applyBorder="1" applyProtection="1"/>
    <xf numFmtId="0" fontId="38" fillId="0" borderId="0" xfId="0" applyFont="1" applyFill="1"/>
    <xf numFmtId="0" fontId="5" fillId="0" borderId="0" xfId="0" applyFont="1" applyFill="1" applyBorder="1" applyAlignment="1">
      <alignment horizontal="left"/>
    </xf>
    <xf numFmtId="0" fontId="6" fillId="0" borderId="0" xfId="0" applyFont="1" applyFill="1" applyBorder="1" applyAlignment="1">
      <alignment vertical="center"/>
    </xf>
    <xf numFmtId="0" fontId="5" fillId="0" borderId="14" xfId="0" applyFont="1" applyBorder="1" applyAlignment="1" applyProtection="1">
      <alignment horizont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8" fillId="0" borderId="0" xfId="0" applyFont="1" applyBorder="1" applyAlignment="1" applyProtection="1"/>
    <xf numFmtId="0" fontId="5" fillId="0" borderId="15" xfId="0" applyFont="1" applyFill="1" applyBorder="1" applyAlignment="1" applyProtection="1">
      <alignment horizontal="right"/>
    </xf>
    <xf numFmtId="0" fontId="8" fillId="0" borderId="0" xfId="0" applyFont="1" applyFill="1" applyBorder="1" applyAlignment="1" applyProtection="1">
      <alignment horizontal="left" vertical="center" wrapText="1"/>
    </xf>
    <xf numFmtId="0" fontId="23" fillId="0" borderId="0" xfId="0" applyFont="1" applyBorder="1" applyAlignment="1">
      <alignment horizontal="left" wrapText="1"/>
    </xf>
    <xf numFmtId="0" fontId="5" fillId="0" borderId="15" xfId="0" applyFont="1" applyFill="1" applyBorder="1" applyAlignment="1">
      <alignment horizontal="center"/>
    </xf>
    <xf numFmtId="0" fontId="5" fillId="0" borderId="10" xfId="0" applyFont="1" applyFill="1" applyBorder="1" applyAlignment="1">
      <alignment horizontal="center"/>
    </xf>
    <xf numFmtId="0" fontId="5" fillId="0" borderId="15" xfId="0" applyFont="1" applyFill="1" applyBorder="1" applyAlignment="1" applyProtection="1"/>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left" vertical="top" wrapText="1"/>
    </xf>
    <xf numFmtId="0" fontId="5" fillId="0" borderId="0" xfId="0" applyFont="1" applyBorder="1" applyAlignment="1" applyProtection="1">
      <alignment horizontal="right" vertical="center"/>
    </xf>
    <xf numFmtId="0" fontId="5" fillId="0" borderId="0" xfId="0" applyFont="1" applyBorder="1" applyAlignment="1" applyProtection="1"/>
    <xf numFmtId="0" fontId="12" fillId="0" borderId="8" xfId="0" applyFont="1" applyBorder="1" applyAlignment="1" applyProtection="1">
      <alignment horizontal="center" wrapText="1"/>
    </xf>
    <xf numFmtId="0" fontId="12" fillId="0" borderId="0" xfId="0" applyFont="1" applyBorder="1" applyAlignment="1" applyProtection="1">
      <alignment horizontal="center" wrapText="1"/>
    </xf>
    <xf numFmtId="0" fontId="5" fillId="0" borderId="0" xfId="0" applyFont="1" applyBorder="1" applyAlignment="1" applyProtection="1">
      <alignment vertical="center"/>
    </xf>
    <xf numFmtId="0" fontId="12" fillId="0" borderId="8" xfId="0" applyFont="1" applyBorder="1" applyAlignment="1">
      <alignment horizontal="center" wrapText="1"/>
    </xf>
    <xf numFmtId="0" fontId="12" fillId="0" borderId="0" xfId="0" applyFont="1" applyBorder="1" applyAlignment="1">
      <alignment horizontal="center" wrapText="1"/>
    </xf>
    <xf numFmtId="0" fontId="6" fillId="0" borderId="0" xfId="0" applyFont="1" applyBorder="1" applyAlignment="1">
      <alignment vertical="center"/>
    </xf>
    <xf numFmtId="0" fontId="22" fillId="0" borderId="0" xfId="0" applyFont="1" applyFill="1" applyBorder="1" applyAlignment="1" applyProtection="1">
      <alignment horizontal="center" vertical="center"/>
    </xf>
    <xf numFmtId="0" fontId="5" fillId="0" borderId="0" xfId="0" applyFont="1" applyFill="1" applyBorder="1" applyAlignment="1" applyProtection="1">
      <alignment horizontal="right"/>
    </xf>
    <xf numFmtId="0" fontId="5" fillId="0" borderId="0" xfId="0" applyFont="1" applyFill="1" applyBorder="1" applyAlignment="1" applyProtection="1">
      <alignment horizontal="center"/>
    </xf>
    <xf numFmtId="0" fontId="5" fillId="0" borderId="0" xfId="0" applyFont="1" applyBorder="1" applyAlignment="1" applyProtection="1">
      <alignment horizontal="distributed"/>
    </xf>
    <xf numFmtId="0" fontId="5" fillId="0" borderId="0" xfId="0" applyFont="1" applyFill="1" applyBorder="1" applyAlignment="1" applyProtection="1">
      <alignment horizontal="distributed"/>
    </xf>
    <xf numFmtId="0" fontId="8" fillId="0" borderId="0" xfId="0" applyFont="1" applyFill="1" applyBorder="1" applyAlignment="1" applyProtection="1">
      <alignment horizontal="left" vertical="center"/>
    </xf>
    <xf numFmtId="38" fontId="5" fillId="0" borderId="0" xfId="2" applyFont="1" applyFill="1" applyBorder="1" applyAlignment="1" applyProtection="1"/>
    <xf numFmtId="38" fontId="22" fillId="0" borderId="0" xfId="2" applyFont="1" applyFill="1" applyBorder="1" applyAlignment="1" applyProtection="1">
      <alignment vertical="center"/>
    </xf>
    <xf numFmtId="38" fontId="22" fillId="0" borderId="0" xfId="2" applyFont="1" applyFill="1" applyBorder="1" applyAlignment="1" applyProtection="1"/>
    <xf numFmtId="38" fontId="5" fillId="0" borderId="0" xfId="2" applyFont="1" applyBorder="1" applyAlignment="1" applyProtection="1">
      <alignment horizontal="center"/>
    </xf>
    <xf numFmtId="38" fontId="22" fillId="0" borderId="0" xfId="2" applyFont="1" applyBorder="1" applyAlignment="1" applyProtection="1">
      <alignment horizontal="center"/>
    </xf>
    <xf numFmtId="38" fontId="22" fillId="0" borderId="0" xfId="2" applyNumberFormat="1" applyFont="1" applyBorder="1" applyAlignment="1" applyProtection="1">
      <alignment horizontal="center"/>
    </xf>
    <xf numFmtId="38" fontId="5" fillId="0" borderId="0" xfId="2" applyFont="1" applyBorder="1" applyAlignment="1" applyProtection="1">
      <alignment horizontal="center" vertical="center"/>
    </xf>
    <xf numFmtId="38" fontId="22" fillId="0" borderId="0" xfId="2" applyNumberFormat="1" applyFont="1" applyFill="1" applyBorder="1" applyAlignment="1" applyProtection="1">
      <alignment horizontal="center"/>
    </xf>
    <xf numFmtId="38" fontId="5" fillId="0" borderId="0" xfId="2" applyFont="1" applyBorder="1" applyAlignment="1" applyProtection="1">
      <alignment horizontal="center" wrapText="1"/>
    </xf>
    <xf numFmtId="0" fontId="5" fillId="0" borderId="0" xfId="0" applyFont="1" applyFill="1" applyBorder="1" applyAlignment="1"/>
    <xf numFmtId="0" fontId="37" fillId="0" borderId="0" xfId="0" applyFont="1" applyFill="1" applyBorder="1" applyProtection="1"/>
    <xf numFmtId="0" fontId="37" fillId="0" borderId="0" xfId="0" applyFont="1" applyBorder="1" applyAlignment="1" applyProtection="1">
      <alignment horizontal="right"/>
    </xf>
    <xf numFmtId="38" fontId="37" fillId="0" borderId="0" xfId="2" applyFont="1" applyBorder="1" applyAlignment="1" applyProtection="1">
      <alignment horizontal="center"/>
    </xf>
    <xf numFmtId="0" fontId="37" fillId="0" borderId="0" xfId="0" applyFont="1" applyBorder="1" applyProtection="1"/>
    <xf numFmtId="0" fontId="37" fillId="0" borderId="0" xfId="0" applyFont="1" applyBorder="1" applyAlignment="1" applyProtection="1">
      <alignment horizontal="center"/>
    </xf>
    <xf numFmtId="0" fontId="37" fillId="0" borderId="0" xfId="0" applyFont="1" applyBorder="1" applyAlignment="1" applyProtection="1"/>
    <xf numFmtId="38" fontId="37" fillId="0" borderId="0" xfId="2" applyNumberFormat="1" applyFont="1" applyBorder="1" applyAlignment="1" applyProtection="1">
      <alignment horizontal="center"/>
    </xf>
    <xf numFmtId="0" fontId="37" fillId="0" borderId="8" xfId="0" applyFont="1" applyBorder="1" applyAlignment="1" applyProtection="1">
      <alignment horizontal="right"/>
    </xf>
    <xf numFmtId="38" fontId="40" fillId="0" borderId="0" xfId="2" applyFont="1" applyFill="1" applyBorder="1" applyAlignment="1" applyProtection="1"/>
    <xf numFmtId="0" fontId="37" fillId="0" borderId="9" xfId="0" applyFont="1" applyBorder="1" applyProtection="1"/>
    <xf numFmtId="0" fontId="37" fillId="0" borderId="0" xfId="0" applyFont="1" applyFill="1"/>
    <xf numFmtId="0" fontId="41" fillId="0" borderId="0" xfId="0" applyFont="1" applyBorder="1" applyAlignment="1" applyProtection="1">
      <alignment wrapText="1"/>
    </xf>
    <xf numFmtId="0" fontId="37" fillId="0" borderId="0" xfId="0" applyFont="1" applyBorder="1" applyAlignment="1" applyProtection="1">
      <alignment horizontal="right" vertical="center"/>
    </xf>
    <xf numFmtId="0" fontId="37" fillId="0" borderId="0" xfId="0" applyFont="1" applyBorder="1" applyAlignment="1" applyProtection="1">
      <alignment horizontal="center" vertical="center"/>
    </xf>
    <xf numFmtId="0" fontId="37" fillId="0" borderId="8" xfId="0" applyFont="1" applyBorder="1" applyAlignment="1" applyProtection="1">
      <alignment horizontal="right" vertical="center"/>
    </xf>
    <xf numFmtId="0" fontId="37" fillId="0" borderId="9" xfId="0" applyFont="1" applyBorder="1" applyAlignment="1" applyProtection="1">
      <alignment vertical="center"/>
    </xf>
    <xf numFmtId="0" fontId="37" fillId="0" borderId="0" xfId="0" applyFont="1" applyBorder="1" applyAlignment="1" applyProtection="1">
      <alignment vertical="center"/>
    </xf>
    <xf numFmtId="0" fontId="43" fillId="0" borderId="0" xfId="0" applyFont="1" applyBorder="1" applyAlignment="1" applyProtection="1">
      <alignment vertical="center"/>
    </xf>
    <xf numFmtId="0" fontId="37" fillId="0" borderId="0" xfId="0" applyFont="1" applyFill="1" applyBorder="1" applyAlignment="1" applyProtection="1">
      <alignment horizontal="left" vertical="top" wrapText="1"/>
    </xf>
    <xf numFmtId="0" fontId="5" fillId="9" borderId="9" xfId="0" applyFont="1" applyFill="1" applyBorder="1" applyProtection="1"/>
    <xf numFmtId="38" fontId="22" fillId="9" borderId="0" xfId="2" applyFont="1" applyFill="1" applyBorder="1" applyAlignment="1" applyProtection="1"/>
    <xf numFmtId="0" fontId="5" fillId="9" borderId="8" xfId="0" applyFont="1" applyFill="1" applyBorder="1" applyAlignment="1" applyProtection="1">
      <alignment horizontal="right"/>
    </xf>
    <xf numFmtId="0" fontId="5" fillId="9" borderId="0" xfId="0" applyFont="1" applyFill="1" applyBorder="1" applyProtection="1"/>
    <xf numFmtId="0" fontId="6" fillId="9" borderId="0" xfId="0" applyFont="1" applyFill="1" applyBorder="1" applyProtection="1"/>
    <xf numFmtId="0" fontId="5" fillId="9" borderId="0" xfId="0" applyFont="1" applyFill="1" applyBorder="1" applyAlignment="1" applyProtection="1"/>
    <xf numFmtId="0" fontId="5" fillId="9" borderId="8" xfId="0" applyFont="1" applyFill="1" applyBorder="1" applyProtection="1"/>
    <xf numFmtId="38" fontId="5" fillId="9" borderId="0" xfId="2" applyFont="1" applyFill="1" applyBorder="1" applyAlignment="1" applyProtection="1"/>
    <xf numFmtId="0" fontId="37" fillId="9" borderId="0" xfId="0" applyFont="1" applyFill="1" applyBorder="1" applyAlignment="1" applyProtection="1"/>
    <xf numFmtId="0" fontId="22" fillId="9" borderId="0" xfId="0" applyFont="1" applyFill="1" applyBorder="1" applyProtection="1"/>
    <xf numFmtId="0" fontId="7" fillId="9" borderId="0" xfId="0" applyFont="1" applyFill="1" applyBorder="1" applyAlignment="1" applyProtection="1"/>
    <xf numFmtId="0" fontId="7" fillId="9" borderId="0" xfId="0" applyFont="1" applyFill="1" applyBorder="1" applyProtection="1"/>
    <xf numFmtId="0" fontId="5" fillId="9" borderId="77" xfId="0" applyFont="1" applyFill="1" applyBorder="1" applyAlignment="1" applyProtection="1">
      <alignment horizontal="center"/>
      <protection locked="0"/>
    </xf>
    <xf numFmtId="0" fontId="5" fillId="9" borderId="0" xfId="0" applyFont="1" applyFill="1" applyBorder="1" applyAlignment="1" applyProtection="1">
      <alignment horizontal="center"/>
    </xf>
    <xf numFmtId="0" fontId="5" fillId="9" borderId="0" xfId="0" applyFont="1" applyFill="1" applyBorder="1" applyAlignment="1" applyProtection="1">
      <alignment horizontal="right"/>
    </xf>
    <xf numFmtId="0" fontId="8" fillId="9" borderId="0" xfId="0" applyFont="1" applyFill="1" applyBorder="1" applyProtection="1"/>
    <xf numFmtId="0" fontId="8" fillId="9" borderId="77" xfId="0" applyFont="1" applyFill="1" applyBorder="1" applyAlignment="1" applyProtection="1">
      <alignment horizontal="center"/>
      <protection locked="0"/>
    </xf>
    <xf numFmtId="0" fontId="44" fillId="9" borderId="0" xfId="0" applyFont="1" applyFill="1" applyBorder="1" applyProtection="1"/>
    <xf numFmtId="0" fontId="5" fillId="4" borderId="9" xfId="0" applyFont="1" applyFill="1" applyBorder="1" applyProtection="1"/>
    <xf numFmtId="0" fontId="22" fillId="4" borderId="0" xfId="0" applyFont="1" applyFill="1" applyBorder="1" applyProtection="1"/>
    <xf numFmtId="0" fontId="5" fillId="4" borderId="8" xfId="0" applyFont="1" applyFill="1" applyBorder="1" applyProtection="1"/>
    <xf numFmtId="0" fontId="5" fillId="4" borderId="0" xfId="0" applyFont="1" applyFill="1" applyBorder="1" applyProtection="1"/>
    <xf numFmtId="0" fontId="5" fillId="4" borderId="0" xfId="0" applyFont="1" applyFill="1" applyBorder="1" applyAlignment="1" applyProtection="1"/>
    <xf numFmtId="0" fontId="5" fillId="4" borderId="0" xfId="0" applyFont="1" applyFill="1" applyBorder="1" applyAlignment="1" applyProtection="1">
      <alignment horizontal="center"/>
    </xf>
    <xf numFmtId="0" fontId="5" fillId="4" borderId="0" xfId="0" applyFont="1" applyFill="1" applyBorder="1" applyAlignment="1" applyProtection="1">
      <alignment horizontal="right"/>
    </xf>
    <xf numFmtId="38" fontId="22" fillId="4" borderId="0" xfId="2" applyFont="1" applyFill="1" applyBorder="1" applyAlignment="1" applyProtection="1"/>
    <xf numFmtId="0" fontId="5" fillId="4" borderId="8" xfId="0" applyFont="1" applyFill="1" applyBorder="1" applyAlignment="1" applyProtection="1">
      <alignment horizontal="right"/>
    </xf>
    <xf numFmtId="0" fontId="17" fillId="4" borderId="0" xfId="0" applyFont="1" applyFill="1" applyAlignment="1" applyProtection="1"/>
    <xf numFmtId="0" fontId="8" fillId="4" borderId="0" xfId="0" applyFont="1" applyFill="1" applyBorder="1" applyAlignment="1" applyProtection="1"/>
    <xf numFmtId="0" fontId="5" fillId="4" borderId="16" xfId="0" applyFont="1" applyFill="1" applyBorder="1" applyAlignment="1" applyProtection="1">
      <alignment horizontal="center"/>
      <protection locked="0"/>
    </xf>
    <xf numFmtId="0" fontId="5" fillId="4" borderId="43" xfId="0" applyFont="1" applyFill="1" applyBorder="1" applyAlignment="1" applyProtection="1">
      <alignment horizontal="center"/>
      <protection locked="0"/>
    </xf>
    <xf numFmtId="0" fontId="5" fillId="4" borderId="9" xfId="0" applyFont="1" applyFill="1" applyBorder="1" applyAlignment="1" applyProtection="1">
      <alignment vertical="center"/>
    </xf>
    <xf numFmtId="0" fontId="5" fillId="4" borderId="8" xfId="0" applyFont="1" applyFill="1" applyBorder="1" applyAlignment="1" applyProtection="1">
      <alignment horizontal="right" vertical="center"/>
    </xf>
    <xf numFmtId="0" fontId="8" fillId="4" borderId="0" xfId="0" applyFont="1" applyFill="1" applyBorder="1" applyProtection="1"/>
    <xf numFmtId="0" fontId="37" fillId="4" borderId="0" xfId="0" applyFont="1" applyFill="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12" fillId="0" borderId="0" xfId="0" applyFont="1" applyFill="1" applyBorder="1" applyAlignment="1" applyProtection="1">
      <alignment horizontal="center" vertical="center" wrapText="1"/>
    </xf>
    <xf numFmtId="0" fontId="5" fillId="0" borderId="8" xfId="0" applyFont="1" applyFill="1" applyBorder="1" applyAlignment="1" applyProtection="1">
      <alignment vertical="center"/>
    </xf>
    <xf numFmtId="38" fontId="5" fillId="0" borderId="0" xfId="2" applyNumberFormat="1" applyFont="1" applyFill="1" applyBorder="1" applyAlignment="1">
      <alignment horizontal="center" vertical="center"/>
    </xf>
    <xf numFmtId="0" fontId="5" fillId="0" borderId="0" xfId="0" applyFont="1" applyFill="1" applyBorder="1" applyAlignment="1">
      <alignment horizontal="center" vertical="center"/>
    </xf>
    <xf numFmtId="0" fontId="12" fillId="0" borderId="0" xfId="0" applyFont="1" applyFill="1" applyBorder="1" applyAlignment="1">
      <alignment vertical="center"/>
    </xf>
    <xf numFmtId="38" fontId="5" fillId="0" borderId="0" xfId="2" applyFont="1" applyFill="1" applyBorder="1" applyAlignment="1">
      <alignment horizontal="center" vertical="center"/>
    </xf>
    <xf numFmtId="0" fontId="12" fillId="0" borderId="0" xfId="0" applyFont="1" applyFill="1" applyBorder="1" applyAlignment="1">
      <alignment horizontal="center" wrapText="1"/>
    </xf>
    <xf numFmtId="0" fontId="12" fillId="0" borderId="8" xfId="0" applyFont="1" applyFill="1" applyBorder="1" applyAlignment="1">
      <alignment horizontal="center" wrapText="1"/>
    </xf>
    <xf numFmtId="0" fontId="5" fillId="0" borderId="0" xfId="0" applyFont="1" applyFill="1" applyBorder="1" applyAlignment="1" applyProtection="1">
      <alignment horizontal="center" shrinkToFit="1"/>
    </xf>
    <xf numFmtId="0" fontId="5" fillId="0" borderId="8" xfId="0" applyFont="1" applyFill="1" applyBorder="1" applyAlignment="1" applyProtection="1">
      <alignment horizontal="center" shrinkToFit="1"/>
    </xf>
    <xf numFmtId="38" fontId="5" fillId="0" borderId="0" xfId="2" applyFont="1" applyFill="1" applyBorder="1" applyAlignment="1" applyProtection="1">
      <alignment horizontal="center"/>
    </xf>
    <xf numFmtId="38" fontId="5" fillId="0" borderId="0" xfId="2" applyFont="1" applyFill="1" applyBorder="1" applyAlignment="1" applyProtection="1">
      <alignment horizontal="center" wrapText="1"/>
    </xf>
    <xf numFmtId="38" fontId="22" fillId="0" borderId="0" xfId="2" applyFont="1" applyFill="1" applyBorder="1" applyAlignment="1" applyProtection="1">
      <alignment horizontal="center"/>
    </xf>
    <xf numFmtId="0" fontId="5" fillId="0" borderId="0" xfId="0" applyFont="1" applyFill="1" applyBorder="1" applyAlignment="1" applyProtection="1">
      <alignment shrinkToFit="1"/>
    </xf>
    <xf numFmtId="0" fontId="5" fillId="0" borderId="8" xfId="0" applyFont="1" applyFill="1" applyBorder="1" applyAlignment="1" applyProtection="1">
      <alignment shrinkToFit="1"/>
    </xf>
    <xf numFmtId="38" fontId="5" fillId="0" borderId="0" xfId="2" applyNumberFormat="1" applyFont="1" applyFill="1" applyBorder="1" applyAlignment="1" applyProtection="1">
      <alignment horizontal="center"/>
    </xf>
    <xf numFmtId="38" fontId="5" fillId="0" borderId="0" xfId="2" applyFont="1" applyFill="1" applyBorder="1" applyAlignment="1" applyProtection="1">
      <alignment horizontal="center" vertical="center"/>
    </xf>
    <xf numFmtId="0" fontId="12" fillId="0" borderId="0" xfId="0" applyFont="1" applyFill="1" applyBorder="1" applyAlignment="1" applyProtection="1">
      <alignment horizontal="center" wrapText="1"/>
    </xf>
    <xf numFmtId="0" fontId="12" fillId="0" borderId="8" xfId="0" applyFont="1" applyFill="1" applyBorder="1" applyAlignment="1" applyProtection="1">
      <alignment horizontal="center" wrapText="1"/>
    </xf>
    <xf numFmtId="0" fontId="45" fillId="0" borderId="0" xfId="0" applyFont="1" applyBorder="1" applyProtection="1"/>
    <xf numFmtId="0" fontId="44" fillId="0" borderId="0" xfId="0" applyFont="1" applyBorder="1" applyProtection="1"/>
    <xf numFmtId="0" fontId="37" fillId="0" borderId="8" xfId="0" applyFont="1" applyBorder="1"/>
    <xf numFmtId="0" fontId="37" fillId="0" borderId="0" xfId="0" applyFont="1" applyBorder="1"/>
    <xf numFmtId="0" fontId="44" fillId="0" borderId="0" xfId="0" applyFont="1" applyBorder="1" applyAlignment="1" applyProtection="1"/>
    <xf numFmtId="0" fontId="44" fillId="0" borderId="2" xfId="0" applyFont="1" applyBorder="1" applyAlignment="1" applyProtection="1"/>
    <xf numFmtId="0" fontId="37" fillId="0" borderId="2" xfId="0" applyFont="1" applyBorder="1" applyAlignment="1" applyProtection="1"/>
    <xf numFmtId="38" fontId="37" fillId="0" borderId="76" xfId="2" applyFont="1" applyFill="1" applyBorder="1" applyAlignment="1">
      <alignment horizontal="right"/>
    </xf>
    <xf numFmtId="0" fontId="37" fillId="0" borderId="53" xfId="0" applyFont="1" applyFill="1" applyBorder="1" applyAlignment="1">
      <alignment horizontal="right"/>
    </xf>
    <xf numFmtId="0" fontId="37" fillId="0" borderId="76" xfId="0" applyFont="1" applyFill="1" applyBorder="1" applyAlignment="1">
      <alignment horizontal="left"/>
    </xf>
    <xf numFmtId="0" fontId="37" fillId="0" borderId="0" xfId="0" applyFont="1" applyFill="1" applyBorder="1" applyAlignment="1" applyProtection="1"/>
    <xf numFmtId="0" fontId="37" fillId="0" borderId="0" xfId="0" applyFont="1" applyBorder="1" applyAlignment="1" applyProtection="1">
      <alignment horizontal="distributed"/>
    </xf>
    <xf numFmtId="0" fontId="44" fillId="0" borderId="0" xfId="0" applyFont="1" applyFill="1" applyBorder="1" applyAlignment="1" applyProtection="1">
      <alignment horizontal="left" vertical="center"/>
    </xf>
    <xf numFmtId="0" fontId="37" fillId="0" borderId="0" xfId="0" applyFont="1" applyProtection="1"/>
    <xf numFmtId="0" fontId="37" fillId="0" borderId="0" xfId="0" applyFont="1" applyFill="1" applyBorder="1" applyAlignment="1" applyProtection="1">
      <alignment horizontal="right"/>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distributed"/>
    </xf>
    <xf numFmtId="38" fontId="37" fillId="0" borderId="0" xfId="2" applyFont="1" applyFill="1" applyBorder="1" applyAlignment="1" applyProtection="1"/>
    <xf numFmtId="0" fontId="44" fillId="0" borderId="0" xfId="0" applyFont="1" applyFill="1" applyBorder="1" applyAlignment="1" applyProtection="1">
      <alignment horizontal="left" vertical="center" wrapText="1"/>
    </xf>
    <xf numFmtId="49" fontId="12" fillId="0" borderId="6" xfId="3" applyNumberFormat="1" applyFont="1" applyBorder="1" applyAlignment="1">
      <alignment horizontal="center" vertical="center" wrapText="1"/>
    </xf>
    <xf numFmtId="0" fontId="8" fillId="0" borderId="11" xfId="0" applyFont="1" applyBorder="1" applyAlignment="1">
      <alignment horizontal="center" vertical="center" wrapText="1"/>
    </xf>
    <xf numFmtId="0" fontId="33" fillId="0" borderId="11" xfId="0" applyFont="1" applyBorder="1" applyAlignment="1">
      <alignment horizontal="center" vertical="center"/>
    </xf>
    <xf numFmtId="0" fontId="33" fillId="0" borderId="11" xfId="3" applyFont="1" applyBorder="1" applyAlignment="1">
      <alignment horizontal="center" vertical="center"/>
    </xf>
    <xf numFmtId="0" fontId="33" fillId="0" borderId="14" xfId="3" applyFont="1" applyBorder="1" applyAlignment="1">
      <alignment horizontal="center" vertical="center"/>
    </xf>
    <xf numFmtId="0" fontId="5" fillId="0" borderId="6" xfId="0" applyFont="1" applyBorder="1" applyAlignment="1">
      <alignment horizontal="left" vertical="top"/>
    </xf>
    <xf numFmtId="0" fontId="33" fillId="0" borderId="8" xfId="0" applyFont="1" applyBorder="1" applyAlignment="1">
      <alignment horizontal="center" vertical="center"/>
    </xf>
    <xf numFmtId="0" fontId="33" fillId="0" borderId="6" xfId="3" applyFont="1" applyBorder="1" applyAlignment="1">
      <alignment horizontal="center" vertical="center"/>
    </xf>
    <xf numFmtId="0" fontId="33" fillId="0" borderId="1" xfId="3" applyFont="1" applyBorder="1" applyAlignment="1">
      <alignment horizontal="center" vertical="center"/>
    </xf>
    <xf numFmtId="0" fontId="22" fillId="0" borderId="5" xfId="0" applyFont="1" applyBorder="1"/>
    <xf numFmtId="0" fontId="5" fillId="0" borderId="7"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9" fillId="0" borderId="13" xfId="0" applyFont="1" applyBorder="1"/>
    <xf numFmtId="0" fontId="9" fillId="0" borderId="0" xfId="0" applyFont="1" applyAlignment="1">
      <alignment horizontal="center"/>
    </xf>
    <xf numFmtId="0" fontId="16" fillId="0" borderId="0" xfId="0" applyFont="1" applyAlignment="1">
      <alignment horizontal="left"/>
    </xf>
    <xf numFmtId="0" fontId="9" fillId="5" borderId="0" xfId="0" applyFont="1" applyFill="1"/>
    <xf numFmtId="0" fontId="5" fillId="0" borderId="0" xfId="0" applyFont="1" applyAlignment="1">
      <alignment shrinkToFit="1"/>
    </xf>
    <xf numFmtId="0" fontId="5" fillId="0" borderId="0" xfId="0" applyFont="1" applyAlignment="1">
      <alignment wrapText="1"/>
    </xf>
    <xf numFmtId="0" fontId="5" fillId="0" borderId="0" xfId="0" applyFont="1" applyBorder="1" applyAlignment="1">
      <alignment horizontal="right"/>
    </xf>
    <xf numFmtId="38" fontId="5" fillId="0" borderId="0" xfId="2" applyFont="1" applyBorder="1" applyAlignment="1">
      <alignment horizontal="center"/>
    </xf>
    <xf numFmtId="38" fontId="5" fillId="3" borderId="0" xfId="2" applyFont="1" applyFill="1" applyBorder="1" applyAlignment="1"/>
    <xf numFmtId="0" fontId="12" fillId="0" borderId="8" xfId="0" applyFont="1" applyBorder="1" applyAlignment="1">
      <alignment horizontal="left" shrinkToFit="1"/>
    </xf>
    <xf numFmtId="0" fontId="12" fillId="0" borderId="0" xfId="0" applyFont="1" applyBorder="1" applyAlignment="1">
      <alignment horizontal="left" shrinkToFit="1"/>
    </xf>
    <xf numFmtId="0" fontId="12" fillId="0" borderId="0" xfId="0" applyFont="1" applyFill="1" applyBorder="1" applyAlignment="1">
      <alignment horizontal="left" vertical="top" wrapText="1"/>
    </xf>
    <xf numFmtId="38" fontId="5" fillId="0" borderId="0" xfId="2" applyFont="1" applyBorder="1" applyAlignment="1">
      <alignment horizontal="right"/>
    </xf>
    <xf numFmtId="0" fontId="12" fillId="0" borderId="0" xfId="0" applyFont="1" applyBorder="1" applyAlignment="1">
      <alignment horizontal="center" wrapText="1" shrinkToFit="1"/>
    </xf>
    <xf numFmtId="0" fontId="12" fillId="0" borderId="0" xfId="0" applyFont="1" applyBorder="1" applyAlignment="1">
      <alignment horizontal="center" shrinkToFit="1"/>
    </xf>
    <xf numFmtId="38" fontId="5" fillId="0" borderId="0" xfId="2" applyFont="1" applyFill="1" applyBorder="1" applyAlignment="1">
      <alignment horizontal="right" wrapText="1"/>
    </xf>
    <xf numFmtId="38" fontId="5" fillId="0" borderId="0" xfId="2" applyFont="1" applyFill="1" applyBorder="1" applyAlignment="1">
      <alignment horizontal="right"/>
    </xf>
    <xf numFmtId="0" fontId="5" fillId="0" borderId="13" xfId="0" applyFont="1" applyFill="1" applyBorder="1" applyAlignment="1">
      <alignment horizontal="center"/>
    </xf>
    <xf numFmtId="0" fontId="5" fillId="0" borderId="0" xfId="0" applyFont="1" applyFill="1" applyBorder="1" applyAlignment="1">
      <alignment horizontal="left"/>
    </xf>
    <xf numFmtId="0" fontId="6" fillId="0" borderId="0" xfId="0" applyFont="1" applyBorder="1" applyAlignment="1">
      <alignment horizontal="left" vertical="center" wrapText="1"/>
    </xf>
    <xf numFmtId="0" fontId="5" fillId="0" borderId="0" xfId="0" applyFont="1" applyFill="1" applyBorder="1" applyAlignment="1">
      <alignment horizontal="left" wrapText="1"/>
    </xf>
    <xf numFmtId="0" fontId="11" fillId="0" borderId="0" xfId="0" applyFont="1" applyBorder="1" applyAlignment="1">
      <alignment horizontal="center"/>
    </xf>
    <xf numFmtId="0" fontId="5" fillId="0" borderId="13" xfId="0" applyFont="1" applyBorder="1" applyAlignment="1">
      <alignment horizontal="left" shrinkToFit="1"/>
    </xf>
    <xf numFmtId="0" fontId="5" fillId="2" borderId="13" xfId="0" applyFont="1" applyFill="1" applyBorder="1" applyAlignment="1">
      <alignment horizontal="center"/>
    </xf>
    <xf numFmtId="0" fontId="5" fillId="0" borderId="13" xfId="0" applyFont="1" applyBorder="1" applyAlignment="1">
      <alignment horizontal="center"/>
    </xf>
    <xf numFmtId="0" fontId="5" fillId="0" borderId="0" xfId="0" applyFont="1" applyBorder="1" applyAlignment="1">
      <alignment horizontal="left" wrapText="1"/>
    </xf>
    <xf numFmtId="38" fontId="5" fillId="0" borderId="0" xfId="2" applyFont="1" applyBorder="1" applyAlignment="1">
      <alignment horizontal="right" wrapText="1"/>
    </xf>
    <xf numFmtId="0" fontId="5" fillId="0" borderId="0" xfId="0" applyFont="1" applyBorder="1" applyAlignment="1">
      <alignment horizontal="left"/>
    </xf>
    <xf numFmtId="0" fontId="12" fillId="0" borderId="0" xfId="0" applyFont="1" applyFill="1" applyBorder="1" applyAlignment="1">
      <alignment horizontal="left" vertical="top"/>
    </xf>
    <xf numFmtId="0" fontId="5" fillId="0" borderId="8" xfId="0" applyFont="1" applyBorder="1" applyAlignment="1">
      <alignment horizontal="center" shrinkToFit="1"/>
    </xf>
    <xf numFmtId="0" fontId="5" fillId="0" borderId="0" xfId="0" applyFont="1" applyBorder="1" applyAlignment="1">
      <alignment horizontal="center" shrinkToFit="1"/>
    </xf>
    <xf numFmtId="38" fontId="12" fillId="2" borderId="0" xfId="6" applyFont="1" applyFill="1" applyBorder="1" applyAlignment="1">
      <alignment horizontal="center" shrinkToFit="1"/>
    </xf>
    <xf numFmtId="0" fontId="15" fillId="0" borderId="0" xfId="0" applyFont="1" applyFill="1" applyBorder="1" applyAlignment="1">
      <alignment horizontal="center"/>
    </xf>
    <xf numFmtId="38" fontId="5" fillId="3" borderId="0" xfId="0" applyNumberFormat="1" applyFont="1" applyFill="1" applyBorder="1" applyAlignment="1">
      <alignment horizontal="right"/>
    </xf>
    <xf numFmtId="0" fontId="5" fillId="3" borderId="0" xfId="0" applyFont="1" applyFill="1" applyBorder="1" applyAlignment="1">
      <alignment horizontal="right"/>
    </xf>
    <xf numFmtId="0" fontId="11" fillId="0" borderId="0" xfId="0" applyFont="1" applyBorder="1" applyAlignment="1" applyProtection="1">
      <alignment horizontal="center"/>
    </xf>
    <xf numFmtId="0" fontId="5" fillId="0" borderId="13" xfId="0" applyFont="1" applyFill="1" applyBorder="1" applyAlignment="1" applyProtection="1">
      <alignment horizontal="center"/>
      <protection locked="0"/>
    </xf>
    <xf numFmtId="0" fontId="5" fillId="0" borderId="0" xfId="0" applyFont="1" applyBorder="1" applyAlignment="1" applyProtection="1">
      <alignment horizontal="left" wrapTex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xf>
    <xf numFmtId="0" fontId="5" fillId="0" borderId="15" xfId="0" applyFont="1" applyBorder="1" applyAlignment="1" applyProtection="1">
      <alignment horizontal="center"/>
    </xf>
    <xf numFmtId="0" fontId="5" fillId="0" borderId="10" xfId="0" applyFont="1" applyBorder="1" applyAlignment="1" applyProtection="1">
      <alignment horizont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5" fillId="0" borderId="10" xfId="0" applyFont="1" applyFill="1" applyBorder="1" applyAlignment="1" applyProtection="1">
      <alignment horizontal="center"/>
    </xf>
    <xf numFmtId="0" fontId="22" fillId="0" borderId="14" xfId="0" applyFont="1" applyFill="1" applyBorder="1" applyAlignment="1" applyProtection="1">
      <alignment horizontal="right"/>
    </xf>
    <xf numFmtId="0" fontId="22" fillId="0" borderId="15" xfId="0" applyFont="1" applyFill="1" applyBorder="1" applyAlignment="1" applyProtection="1">
      <alignment horizontal="right"/>
    </xf>
    <xf numFmtId="38" fontId="22" fillId="0" borderId="14" xfId="1" applyFont="1" applyFill="1" applyBorder="1" applyAlignment="1" applyProtection="1">
      <alignment horizontal="right"/>
    </xf>
    <xf numFmtId="38" fontId="22" fillId="0" borderId="15" xfId="1" applyFont="1" applyFill="1" applyBorder="1" applyAlignment="1" applyProtection="1">
      <alignment horizontal="right"/>
    </xf>
    <xf numFmtId="0" fontId="8" fillId="0" borderId="0" xfId="0" applyFont="1" applyBorder="1" applyAlignment="1" applyProtection="1"/>
    <xf numFmtId="0" fontId="9" fillId="0" borderId="0" xfId="0" applyFont="1" applyAlignment="1" applyProtection="1"/>
    <xf numFmtId="38" fontId="22" fillId="0" borderId="14" xfId="0" applyNumberFormat="1" applyFont="1" applyFill="1" applyBorder="1" applyAlignment="1" applyProtection="1">
      <alignment horizontal="right"/>
    </xf>
    <xf numFmtId="38" fontId="22" fillId="0" borderId="15" xfId="0" applyNumberFormat="1" applyFont="1" applyFill="1" applyBorder="1" applyAlignment="1" applyProtection="1">
      <alignment horizontal="right"/>
    </xf>
    <xf numFmtId="40" fontId="22" fillId="0" borderId="15" xfId="1" applyNumberFormat="1" applyFont="1" applyFill="1" applyBorder="1" applyAlignment="1" applyProtection="1">
      <alignment horizontal="right"/>
    </xf>
    <xf numFmtId="0" fontId="5" fillId="0" borderId="14" xfId="0" applyFont="1" applyFill="1" applyBorder="1" applyAlignment="1" applyProtection="1">
      <alignment horizontal="right"/>
    </xf>
    <xf numFmtId="0" fontId="5" fillId="0" borderId="15" xfId="0" applyFont="1" applyFill="1" applyBorder="1" applyAlignment="1" applyProtection="1">
      <alignment horizontal="right"/>
    </xf>
    <xf numFmtId="38" fontId="22" fillId="0" borderId="14" xfId="0" applyNumberFormat="1" applyFont="1" applyFill="1" applyBorder="1" applyAlignment="1" applyProtection="1"/>
    <xf numFmtId="38" fontId="22" fillId="0" borderId="15" xfId="0" applyNumberFormat="1" applyFont="1" applyFill="1" applyBorder="1" applyAlignment="1" applyProtection="1"/>
    <xf numFmtId="0" fontId="8" fillId="0" borderId="2"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0" fontId="9" fillId="0" borderId="0" xfId="0" applyFont="1" applyBorder="1" applyAlignment="1" applyProtection="1">
      <alignment wrapText="1"/>
    </xf>
    <xf numFmtId="38" fontId="5" fillId="0" borderId="14" xfId="0" applyNumberFormat="1" applyFont="1" applyFill="1" applyBorder="1" applyAlignment="1" applyProtection="1">
      <alignment horizontal="right"/>
      <protection locked="0"/>
    </xf>
    <xf numFmtId="38" fontId="5" fillId="0" borderId="15" xfId="0" applyNumberFormat="1" applyFont="1" applyFill="1" applyBorder="1" applyAlignment="1" applyProtection="1">
      <alignment horizontal="right"/>
      <protection locked="0"/>
    </xf>
    <xf numFmtId="176" fontId="5" fillId="0" borderId="14" xfId="1" applyNumberFormat="1" applyFont="1" applyFill="1" applyBorder="1" applyAlignment="1" applyProtection="1">
      <alignment horizontal="right"/>
      <protection locked="0"/>
    </xf>
    <xf numFmtId="176" fontId="5" fillId="0" borderId="15" xfId="1" applyNumberFormat="1" applyFont="1" applyFill="1" applyBorder="1" applyAlignment="1" applyProtection="1">
      <alignment horizontal="right"/>
      <protection locked="0"/>
    </xf>
    <xf numFmtId="40" fontId="22" fillId="0" borderId="15" xfId="1" applyNumberFormat="1" applyFont="1" applyFill="1" applyBorder="1" applyAlignment="1" applyProtection="1"/>
    <xf numFmtId="40" fontId="22" fillId="0" borderId="15" xfId="0" applyNumberFormat="1" applyFont="1" applyFill="1" applyBorder="1" applyAlignment="1" applyProtection="1"/>
    <xf numFmtId="38" fontId="22" fillId="0" borderId="15" xfId="1" applyNumberFormat="1" applyFont="1" applyFill="1" applyBorder="1" applyAlignment="1" applyProtection="1"/>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52" xfId="0" applyFont="1" applyBorder="1" applyAlignment="1">
      <alignment horizontal="left"/>
    </xf>
    <xf numFmtId="0" fontId="5" fillId="0" borderId="76" xfId="0" applyFont="1" applyBorder="1" applyAlignment="1">
      <alignment horizontal="left"/>
    </xf>
    <xf numFmtId="0" fontId="5" fillId="0" borderId="53" xfId="0" applyFont="1" applyBorder="1" applyAlignment="1">
      <alignment horizontal="left"/>
    </xf>
    <xf numFmtId="0" fontId="5" fillId="0" borderId="52" xfId="0" applyFont="1" applyFill="1" applyBorder="1" applyAlignment="1" applyProtection="1">
      <alignment horizontal="right"/>
      <protection locked="0"/>
    </xf>
    <xf numFmtId="0" fontId="5" fillId="0" borderId="76" xfId="0" applyFont="1" applyFill="1" applyBorder="1" applyAlignment="1" applyProtection="1">
      <alignment horizontal="right"/>
      <protection locked="0"/>
    </xf>
    <xf numFmtId="0" fontId="5" fillId="0" borderId="76" xfId="0" applyFont="1" applyFill="1" applyBorder="1" applyAlignment="1">
      <alignment horizontal="right"/>
    </xf>
    <xf numFmtId="176" fontId="5" fillId="4" borderId="15" xfId="1" applyNumberFormat="1" applyFont="1" applyFill="1" applyBorder="1" applyAlignment="1"/>
    <xf numFmtId="176" fontId="5" fillId="4" borderId="15" xfId="0" applyNumberFormat="1" applyFont="1" applyFill="1" applyBorder="1" applyAlignment="1"/>
    <xf numFmtId="178" fontId="5" fillId="4" borderId="15" xfId="1" applyNumberFormat="1" applyFont="1" applyFill="1" applyBorder="1" applyAlignment="1"/>
    <xf numFmtId="178" fontId="5" fillId="4" borderId="15" xfId="0" applyNumberFormat="1" applyFont="1" applyFill="1" applyBorder="1" applyAlignment="1"/>
    <xf numFmtId="0" fontId="23" fillId="0" borderId="0" xfId="0" applyFont="1" applyBorder="1" applyAlignment="1">
      <alignment horizontal="left"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0" xfId="0" applyFont="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0" xfId="0" applyFont="1" applyFill="1" applyBorder="1" applyAlignment="1">
      <alignment horizontal="center"/>
    </xf>
    <xf numFmtId="0" fontId="8" fillId="0" borderId="0" xfId="0" applyFont="1" applyBorder="1" applyAlignment="1"/>
    <xf numFmtId="0" fontId="9" fillId="0" borderId="0" xfId="0" applyFont="1" applyAlignment="1"/>
    <xf numFmtId="0" fontId="9" fillId="0" borderId="14" xfId="0" applyFont="1" applyBorder="1" applyAlignment="1" applyProtection="1">
      <alignment wrapText="1"/>
    </xf>
    <xf numFmtId="0" fontId="9" fillId="0" borderId="15" xfId="0" applyFont="1" applyBorder="1" applyAlignment="1" applyProtection="1">
      <alignment wrapText="1"/>
    </xf>
    <xf numFmtId="0" fontId="9" fillId="0" borderId="10" xfId="0" applyFont="1" applyBorder="1" applyAlignment="1" applyProtection="1">
      <alignment wrapText="1"/>
    </xf>
    <xf numFmtId="0" fontId="5" fillId="0" borderId="15" xfId="0" applyFont="1" applyFill="1" applyBorder="1" applyAlignment="1" applyProtection="1"/>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5" fillId="0" borderId="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xf>
    <xf numFmtId="0" fontId="8" fillId="0" borderId="8"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23" xfId="0" applyFont="1" applyFill="1" applyBorder="1" applyAlignment="1" applyProtection="1">
      <alignment horizontal="center" wrapText="1"/>
    </xf>
    <xf numFmtId="0" fontId="5" fillId="0" borderId="24" xfId="0" applyFont="1" applyBorder="1" applyAlignment="1" applyProtection="1">
      <alignment horizontal="center" wrapText="1"/>
    </xf>
    <xf numFmtId="0" fontId="5" fillId="0" borderId="25" xfId="0" applyFont="1" applyBorder="1" applyAlignment="1" applyProtection="1">
      <alignment horizontal="center" wrapText="1"/>
    </xf>
    <xf numFmtId="0" fontId="5" fillId="0" borderId="26" xfId="0" applyFont="1" applyFill="1" applyBorder="1" applyAlignment="1" applyProtection="1"/>
    <xf numFmtId="0" fontId="5" fillId="0" borderId="24" xfId="0" applyFont="1" applyFill="1" applyBorder="1" applyAlignment="1" applyProtection="1"/>
    <xf numFmtId="0" fontId="5" fillId="0" borderId="27" xfId="0" applyFont="1" applyFill="1" applyBorder="1" applyAlignment="1" applyProtection="1"/>
    <xf numFmtId="0" fontId="6" fillId="0" borderId="0"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wrapText="1"/>
    </xf>
    <xf numFmtId="0" fontId="5" fillId="0" borderId="12" xfId="0" applyFont="1" applyBorder="1" applyAlignment="1" applyProtection="1">
      <alignment wrapText="1"/>
    </xf>
    <xf numFmtId="0" fontId="8" fillId="0" borderId="20" xfId="0" applyFont="1" applyFill="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36" xfId="0" applyFont="1" applyFill="1" applyBorder="1" applyAlignment="1" applyProtection="1">
      <alignment horizontal="center" wrapText="1"/>
    </xf>
    <xf numFmtId="0" fontId="5" fillId="0" borderId="37" xfId="0" applyFont="1" applyBorder="1" applyAlignment="1" applyProtection="1">
      <alignment horizontal="center" wrapText="1"/>
    </xf>
    <xf numFmtId="0" fontId="5" fillId="0" borderId="38" xfId="0" applyFont="1" applyBorder="1" applyAlignment="1" applyProtection="1">
      <alignment horizontal="center" wrapText="1"/>
    </xf>
    <xf numFmtId="0" fontId="5" fillId="0" borderId="40" xfId="0" applyFont="1" applyFill="1" applyBorder="1" applyAlignment="1" applyProtection="1"/>
    <xf numFmtId="0" fontId="5" fillId="0" borderId="37" xfId="0" applyFont="1" applyFill="1" applyBorder="1" applyAlignment="1" applyProtection="1"/>
    <xf numFmtId="0" fontId="5" fillId="0" borderId="41" xfId="0" applyFont="1" applyFill="1" applyBorder="1" applyAlignment="1" applyProtection="1"/>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1" xfId="0" applyFont="1" applyBorder="1" applyAlignment="1" applyProtection="1">
      <alignment wrapText="1"/>
    </xf>
    <xf numFmtId="0" fontId="5" fillId="0" borderId="22" xfId="0" applyFont="1" applyBorder="1" applyAlignment="1" applyProtection="1">
      <alignment wrapText="1"/>
    </xf>
    <xf numFmtId="0" fontId="5" fillId="0" borderId="28" xfId="0" applyFont="1" applyFill="1" applyBorder="1" applyAlignment="1" applyProtection="1">
      <alignment horizontal="center" wrapText="1"/>
    </xf>
    <xf numFmtId="0" fontId="5" fillId="0" borderId="29" xfId="0" applyFont="1" applyBorder="1" applyAlignment="1" applyProtection="1">
      <alignment horizontal="center" wrapText="1"/>
    </xf>
    <xf numFmtId="0" fontId="5" fillId="0" borderId="30" xfId="0" applyFont="1" applyBorder="1" applyAlignment="1" applyProtection="1">
      <alignment horizontal="center" wrapText="1"/>
    </xf>
    <xf numFmtId="0" fontId="5" fillId="0" borderId="32" xfId="0" applyFont="1" applyFill="1" applyBorder="1" applyAlignment="1" applyProtection="1"/>
    <xf numFmtId="0" fontId="5" fillId="0" borderId="29" xfId="0" applyFont="1" applyFill="1" applyBorder="1" applyAlignment="1" applyProtection="1"/>
    <xf numFmtId="0" fontId="5" fillId="0" borderId="33" xfId="0" applyFont="1" applyFill="1" applyBorder="1" applyAlignment="1" applyProtection="1"/>
    <xf numFmtId="0" fontId="8" fillId="0" borderId="9" xfId="0" applyFont="1" applyBorder="1" applyAlignment="1" applyProtection="1"/>
    <xf numFmtId="0" fontId="5" fillId="0" borderId="0" xfId="0" applyFont="1" applyBorder="1" applyAlignment="1" applyProtection="1">
      <alignment horizontal="right" vertical="center"/>
    </xf>
    <xf numFmtId="0" fontId="5" fillId="0" borderId="9" xfId="0" applyFont="1" applyBorder="1" applyAlignment="1" applyProtection="1">
      <alignment horizontal="right" vertical="center"/>
    </xf>
    <xf numFmtId="38" fontId="22" fillId="0" borderId="0" xfId="1" applyFont="1" applyFill="1" applyBorder="1" applyAlignment="1" applyProtection="1"/>
    <xf numFmtId="0" fontId="5" fillId="0" borderId="8" xfId="0" applyFont="1" applyBorder="1" applyAlignment="1" applyProtection="1">
      <alignment horizontal="left" wrapText="1"/>
    </xf>
    <xf numFmtId="0" fontId="5" fillId="0" borderId="9" xfId="0" applyFont="1" applyBorder="1" applyAlignment="1" applyProtection="1">
      <alignment horizontal="left" wrapText="1"/>
    </xf>
    <xf numFmtId="0" fontId="12" fillId="0" borderId="8" xfId="0" applyFont="1" applyBorder="1" applyAlignment="1" applyProtection="1">
      <alignment horizontal="center" wrapText="1" shrinkToFit="1"/>
    </xf>
    <xf numFmtId="0" fontId="12" fillId="0" borderId="0" xfId="0" applyFont="1" applyBorder="1" applyAlignment="1" applyProtection="1">
      <alignment horizontal="center" shrinkToFit="1"/>
    </xf>
    <xf numFmtId="38" fontId="5" fillId="0" borderId="0" xfId="1" applyFont="1" applyBorder="1" applyAlignment="1" applyProtection="1">
      <alignment horizontal="center" wrapText="1"/>
    </xf>
    <xf numFmtId="38" fontId="5" fillId="0" borderId="0" xfId="1" applyFont="1" applyBorder="1" applyAlignment="1" applyProtection="1">
      <alignment horizontal="center"/>
    </xf>
    <xf numFmtId="0" fontId="5" fillId="0" borderId="0" xfId="0" applyFont="1" applyBorder="1" applyAlignment="1" applyProtection="1"/>
    <xf numFmtId="38" fontId="22" fillId="0" borderId="0" xfId="1" applyNumberFormat="1" applyFont="1" applyBorder="1" applyAlignment="1" applyProtection="1">
      <alignment horizontal="center"/>
    </xf>
    <xf numFmtId="0" fontId="12" fillId="0" borderId="8" xfId="0" applyFont="1" applyBorder="1" applyAlignment="1" applyProtection="1">
      <alignment horizontal="center" shrinkToFit="1"/>
    </xf>
    <xf numFmtId="0" fontId="12" fillId="0" borderId="8" xfId="0" applyFont="1" applyBorder="1" applyAlignment="1" applyProtection="1">
      <alignment horizontal="center" wrapText="1"/>
    </xf>
    <xf numFmtId="0" fontId="12" fillId="0" borderId="0" xfId="0" applyFont="1" applyBorder="1" applyAlignment="1" applyProtection="1">
      <alignment horizontal="center" wrapText="1"/>
    </xf>
    <xf numFmtId="38" fontId="5" fillId="0" borderId="0" xfId="1" applyFont="1" applyBorder="1" applyAlignment="1" applyProtection="1">
      <alignment horizontal="center" vertical="center"/>
    </xf>
    <xf numFmtId="0" fontId="5" fillId="0" borderId="0" xfId="0" applyFont="1" applyBorder="1" applyAlignment="1" applyProtection="1">
      <alignment vertical="center"/>
    </xf>
    <xf numFmtId="38" fontId="22" fillId="0" borderId="0" xfId="1" applyNumberFormat="1" applyFont="1" applyBorder="1" applyAlignment="1" applyProtection="1">
      <alignment horizontal="center" vertical="center"/>
    </xf>
    <xf numFmtId="0" fontId="12" fillId="0" borderId="8" xfId="0" applyFont="1" applyBorder="1" applyAlignment="1">
      <alignment horizontal="left" wrapText="1" shrinkToFit="1"/>
    </xf>
    <xf numFmtId="0" fontId="12" fillId="0" borderId="0" xfId="0" applyFont="1" applyBorder="1" applyAlignment="1">
      <alignment horizontal="left" wrapText="1" shrinkToFit="1"/>
    </xf>
    <xf numFmtId="0" fontId="12" fillId="0" borderId="9" xfId="0" applyFont="1" applyBorder="1" applyAlignment="1">
      <alignment horizontal="left" wrapText="1" shrinkToFit="1"/>
    </xf>
    <xf numFmtId="0" fontId="12" fillId="0" borderId="8" xfId="0" applyFont="1" applyBorder="1" applyAlignment="1">
      <alignment horizontal="center" wrapText="1"/>
    </xf>
    <xf numFmtId="0" fontId="12" fillId="0" borderId="0" xfId="0" applyFont="1" applyBorder="1" applyAlignment="1">
      <alignment horizontal="center" wrapText="1"/>
    </xf>
    <xf numFmtId="38" fontId="5" fillId="0" borderId="0" xfId="1" applyFont="1" applyBorder="1" applyAlignment="1">
      <alignment horizontal="center" vertical="center"/>
    </xf>
    <xf numFmtId="0" fontId="6" fillId="0" borderId="0" xfId="0" applyFont="1" applyBorder="1" applyAlignment="1">
      <alignment vertical="center"/>
    </xf>
    <xf numFmtId="38" fontId="22" fillId="0" borderId="0" xfId="1" applyNumberFormat="1" applyFont="1" applyBorder="1" applyAlignment="1" applyProtection="1">
      <alignment horizontal="center" vertical="center" shrinkToFit="1"/>
    </xf>
    <xf numFmtId="38" fontId="22" fillId="0" borderId="0" xfId="1" applyNumberFormat="1" applyFont="1" applyFill="1" applyBorder="1" applyAlignment="1" applyProtection="1">
      <alignment horizontal="center"/>
    </xf>
    <xf numFmtId="38" fontId="22" fillId="0" borderId="0" xfId="1" applyNumberFormat="1" applyFont="1" applyFill="1" applyBorder="1" applyAlignment="1" applyProtection="1">
      <alignment horizontal="center" vertical="center"/>
    </xf>
    <xf numFmtId="38" fontId="5" fillId="0" borderId="11" xfId="7" applyFont="1" applyFill="1" applyBorder="1" applyAlignment="1" applyProtection="1">
      <alignment horizontal="center"/>
    </xf>
    <xf numFmtId="38" fontId="22" fillId="0" borderId="0" xfId="0" applyNumberFormat="1" applyFont="1" applyBorder="1" applyAlignment="1" applyProtection="1">
      <alignment horizontal="center"/>
    </xf>
    <xf numFmtId="0" fontId="22" fillId="0" borderId="0" xfId="0" applyFont="1" applyBorder="1" applyAlignment="1" applyProtection="1">
      <alignment horizontal="center"/>
    </xf>
    <xf numFmtId="38" fontId="22" fillId="0" borderId="0" xfId="1" applyFont="1" applyFill="1" applyBorder="1" applyAlignment="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right"/>
    </xf>
    <xf numFmtId="0" fontId="7" fillId="0" borderId="0" xfId="0" applyFont="1" applyBorder="1" applyAlignment="1" applyProtection="1">
      <alignment horizontal="distributed"/>
    </xf>
    <xf numFmtId="0" fontId="5" fillId="0" borderId="0" xfId="0" applyFont="1" applyFill="1" applyBorder="1" applyAlignment="1" applyProtection="1">
      <alignment horizontal="right"/>
    </xf>
    <xf numFmtId="0" fontId="12" fillId="0" borderId="0" xfId="0" applyFont="1" applyBorder="1" applyAlignment="1" applyProtection="1">
      <alignment vertical="center" wrapText="1"/>
    </xf>
    <xf numFmtId="0" fontId="12" fillId="0" borderId="9" xfId="0" applyFont="1" applyBorder="1" applyAlignment="1" applyProtection="1">
      <alignment vertical="center" wrapText="1"/>
    </xf>
    <xf numFmtId="0" fontId="5" fillId="0" borderId="0" xfId="0" applyFont="1" applyFill="1" applyBorder="1" applyAlignment="1" applyProtection="1">
      <alignment horizontal="center"/>
    </xf>
    <xf numFmtId="0" fontId="5" fillId="0" borderId="9" xfId="0" applyFont="1" applyFill="1" applyBorder="1" applyAlignment="1" applyProtection="1">
      <alignment horizontal="center"/>
    </xf>
    <xf numFmtId="38" fontId="22" fillId="0" borderId="0" xfId="7" applyFont="1" applyFill="1" applyBorder="1" applyAlignment="1" applyProtection="1"/>
    <xf numFmtId="0" fontId="5" fillId="0" borderId="0" xfId="0" applyFont="1" applyBorder="1" applyAlignment="1" applyProtection="1">
      <alignment horizontal="distributed"/>
    </xf>
    <xf numFmtId="38" fontId="22" fillId="0" borderId="0" xfId="1" applyFont="1" applyBorder="1" applyAlignment="1" applyProtection="1">
      <alignment horizontal="center"/>
    </xf>
    <xf numFmtId="0" fontId="6" fillId="0" borderId="0" xfId="0" applyFont="1" applyBorder="1" applyAlignment="1" applyProtection="1">
      <alignment horizontal="left"/>
    </xf>
    <xf numFmtId="38" fontId="5" fillId="0" borderId="0" xfId="1" applyNumberFormat="1" applyFont="1" applyFill="1" applyBorder="1" applyAlignment="1" applyProtection="1">
      <alignment horizontal="center"/>
      <protection locked="0"/>
    </xf>
    <xf numFmtId="0" fontId="5" fillId="0" borderId="0" xfId="0" applyFont="1" applyFill="1" applyBorder="1" applyAlignment="1" applyProtection="1">
      <alignment horizontal="distributed"/>
    </xf>
    <xf numFmtId="38" fontId="5" fillId="0" borderId="0" xfId="1" applyFont="1" applyFill="1" applyBorder="1" applyAlignment="1" applyProtection="1"/>
    <xf numFmtId="0" fontId="8" fillId="0" borderId="0" xfId="0" applyFont="1" applyFill="1" applyBorder="1" applyAlignment="1" applyProtection="1">
      <alignment horizontal="left" vertical="center"/>
    </xf>
    <xf numFmtId="38" fontId="22" fillId="0" borderId="0" xfId="1" applyFont="1" applyFill="1" applyBorder="1" applyAlignment="1" applyProtection="1">
      <alignment horizontal="right"/>
    </xf>
    <xf numFmtId="0" fontId="8" fillId="0" borderId="47" xfId="0" applyFont="1" applyFill="1" applyBorder="1" applyAlignment="1" applyProtection="1">
      <alignment vertical="center" wrapText="1"/>
    </xf>
    <xf numFmtId="0" fontId="17" fillId="0" borderId="48" xfId="0" applyFont="1" applyFill="1" applyBorder="1" applyAlignment="1" applyProtection="1">
      <alignment vertical="center" wrapText="1"/>
    </xf>
    <xf numFmtId="0" fontId="17" fillId="0" borderId="8"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9" fillId="0" borderId="48" xfId="0" applyFont="1" applyFill="1" applyBorder="1" applyAlignment="1" applyProtection="1">
      <alignment vertical="center" wrapText="1"/>
    </xf>
    <xf numFmtId="177" fontId="5" fillId="0" borderId="48" xfId="0" applyNumberFormat="1" applyFont="1" applyFill="1" applyBorder="1" applyAlignment="1" applyProtection="1"/>
    <xf numFmtId="0" fontId="6" fillId="0" borderId="47" xfId="0" applyFont="1" applyFill="1" applyBorder="1" applyAlignment="1" applyProtection="1">
      <alignment horizontal="left" wrapText="1"/>
    </xf>
    <xf numFmtId="0" fontId="6" fillId="0" borderId="48" xfId="0" applyFont="1" applyFill="1" applyBorder="1" applyAlignment="1" applyProtection="1">
      <alignment horizontal="left" wrapText="1"/>
    </xf>
    <xf numFmtId="0" fontId="6" fillId="0" borderId="49" xfId="0" applyFont="1" applyFill="1" applyBorder="1" applyAlignment="1" applyProtection="1">
      <alignment horizontal="left" wrapText="1"/>
    </xf>
    <xf numFmtId="0" fontId="6" fillId="0" borderId="8"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6" fillId="0" borderId="9" xfId="0" applyFont="1" applyFill="1" applyBorder="1" applyAlignment="1" applyProtection="1">
      <alignment horizontal="left" wrapText="1"/>
    </xf>
    <xf numFmtId="0" fontId="17" fillId="0" borderId="0" xfId="0" applyFont="1" applyFill="1" applyBorder="1" applyAlignment="1" applyProtection="1">
      <alignment horizontal="right" vertical="center" wrapText="1"/>
    </xf>
    <xf numFmtId="0" fontId="9" fillId="0" borderId="0" xfId="0" applyFont="1" applyFill="1" applyBorder="1" applyAlignment="1" applyProtection="1">
      <alignment horizontal="right" vertical="center" wrapText="1"/>
    </xf>
    <xf numFmtId="177" fontId="5" fillId="0" borderId="50" xfId="0" applyNumberFormat="1" applyFont="1" applyFill="1" applyBorder="1" applyAlignment="1" applyProtection="1"/>
    <xf numFmtId="0" fontId="8" fillId="0" borderId="8"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8" fillId="0" borderId="2"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177" fontId="5" fillId="0" borderId="50" xfId="0" applyNumberFormat="1" applyFont="1" applyFill="1" applyBorder="1" applyAlignment="1" applyProtection="1">
      <protection locked="0"/>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10" xfId="0" applyFont="1" applyBorder="1" applyAlignment="1">
      <alignment horizontal="right" vertical="center"/>
    </xf>
    <xf numFmtId="38" fontId="5" fillId="0" borderId="15" xfId="1" applyFont="1" applyBorder="1" applyAlignment="1">
      <alignment vertical="center"/>
    </xf>
    <xf numFmtId="38" fontId="5" fillId="0" borderId="0" xfId="1" applyFont="1" applyFill="1" applyBorder="1" applyAlignment="1">
      <alignment horizontal="center"/>
    </xf>
    <xf numFmtId="0" fontId="5" fillId="0" borderId="0" xfId="0" applyFont="1" applyBorder="1" applyAlignment="1"/>
    <xf numFmtId="38" fontId="5" fillId="0" borderId="0" xfId="1" applyFont="1" applyBorder="1" applyAlignment="1">
      <alignment horizontal="right"/>
    </xf>
    <xf numFmtId="38" fontId="5" fillId="0" borderId="0" xfId="1" applyFont="1" applyBorder="1" applyAlignment="1"/>
    <xf numFmtId="38" fontId="5" fillId="0" borderId="0" xfId="1" applyFont="1" applyBorder="1" applyAlignment="1">
      <alignment horizontal="center"/>
    </xf>
    <xf numFmtId="38" fontId="5" fillId="0" borderId="0" xfId="1" applyNumberFormat="1" applyFont="1" applyBorder="1" applyAlignment="1">
      <alignment horizontal="right"/>
    </xf>
    <xf numFmtId="0" fontId="5" fillId="0" borderId="0" xfId="0" applyFont="1" applyBorder="1" applyAlignment="1">
      <alignment horizontal="distributed" vertical="center"/>
    </xf>
    <xf numFmtId="0" fontId="5" fillId="0" borderId="0" xfId="0" applyFont="1" applyFill="1" applyBorder="1" applyAlignment="1"/>
    <xf numFmtId="38" fontId="5" fillId="0" borderId="0" xfId="1" applyNumberFormat="1" applyFont="1" applyFill="1" applyBorder="1" applyAlignment="1">
      <alignment horizontal="right"/>
    </xf>
    <xf numFmtId="38" fontId="5" fillId="0" borderId="0" xfId="1" applyFont="1" applyFill="1" applyBorder="1" applyAlignment="1"/>
    <xf numFmtId="0" fontId="5" fillId="0" borderId="0" xfId="0" applyFont="1" applyBorder="1" applyAlignment="1">
      <alignment horizontal="center"/>
    </xf>
    <xf numFmtId="0" fontId="5" fillId="0" borderId="0" xfId="0" applyFont="1" applyBorder="1" applyAlignment="1">
      <alignment horizontal="distributed"/>
    </xf>
    <xf numFmtId="0" fontId="6" fillId="0" borderId="0"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right"/>
    </xf>
    <xf numFmtId="0" fontId="9" fillId="0" borderId="2" xfId="0" applyFont="1" applyBorder="1"/>
    <xf numFmtId="0" fontId="9" fillId="0" borderId="13" xfId="0" applyFont="1" applyBorder="1"/>
    <xf numFmtId="0" fontId="5" fillId="0" borderId="3" xfId="0" applyFont="1" applyBorder="1" applyAlignment="1">
      <alignment horizontal="right"/>
    </xf>
    <xf numFmtId="0" fontId="5" fillId="0" borderId="12" xfId="0" applyFont="1" applyBorder="1" applyAlignment="1">
      <alignment horizontal="right"/>
    </xf>
    <xf numFmtId="38" fontId="5" fillId="0" borderId="0" xfId="1" applyFont="1" applyBorder="1" applyAlignment="1">
      <alignment horizontal="left"/>
    </xf>
    <xf numFmtId="0" fontId="11" fillId="0" borderId="0" xfId="0" applyFont="1" applyAlignment="1">
      <alignment horizontal="center"/>
    </xf>
    <xf numFmtId="0" fontId="5" fillId="0" borderId="11" xfId="0" applyFont="1" applyBorder="1" applyAlignment="1">
      <alignment horizontal="center" vertical="center"/>
    </xf>
    <xf numFmtId="0" fontId="5" fillId="0" borderId="14" xfId="0" applyFont="1" applyBorder="1" applyAlignment="1">
      <alignment horizontal="left"/>
    </xf>
    <xf numFmtId="0" fontId="5" fillId="0" borderId="15" xfId="0" applyFont="1" applyBorder="1" applyAlignment="1">
      <alignment horizontal="left"/>
    </xf>
    <xf numFmtId="0" fontId="5" fillId="0" borderId="10" xfId="0" applyFont="1" applyBorder="1" applyAlignment="1">
      <alignment horizontal="left"/>
    </xf>
    <xf numFmtId="0" fontId="5" fillId="0" borderId="15" xfId="0" applyFont="1" applyFill="1" applyBorder="1" applyAlignment="1">
      <alignment horizontal="right"/>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4" xfId="0" applyFont="1" applyFill="1" applyBorder="1" applyAlignment="1">
      <alignment horizontal="right"/>
    </xf>
    <xf numFmtId="0" fontId="5" fillId="0" borderId="15" xfId="0" applyFont="1" applyFill="1" applyBorder="1" applyAlignment="1">
      <alignment horizontal="right" vertical="center"/>
    </xf>
    <xf numFmtId="0" fontId="20" fillId="0" borderId="0" xfId="4" applyFont="1" applyAlignment="1">
      <alignment horizontal="center" vertical="center"/>
    </xf>
    <xf numFmtId="0" fontId="20" fillId="0" borderId="0" xfId="8" applyFont="1" applyFill="1" applyAlignment="1">
      <alignment horizontal="center"/>
    </xf>
    <xf numFmtId="0" fontId="20" fillId="0" borderId="0" xfId="8" applyFont="1" applyAlignment="1">
      <alignment horizontal="left" vertical="center" shrinkToFit="1"/>
    </xf>
    <xf numFmtId="0" fontId="20" fillId="0" borderId="0" xfId="4" applyFont="1" applyFill="1" applyAlignment="1">
      <alignment horizontal="right" vertical="center"/>
    </xf>
    <xf numFmtId="0" fontId="15" fillId="0" borderId="0" xfId="4" applyFont="1" applyAlignment="1">
      <alignment horizontal="center" vertical="center"/>
    </xf>
    <xf numFmtId="0" fontId="15" fillId="0" borderId="0" xfId="8" applyFont="1" applyFill="1" applyAlignment="1">
      <alignment horizontal="center"/>
    </xf>
    <xf numFmtId="0" fontId="15" fillId="0" borderId="0" xfId="8" applyFont="1" applyAlignment="1">
      <alignment horizontal="left" vertical="center" shrinkToFit="1"/>
    </xf>
    <xf numFmtId="0" fontId="15" fillId="0" borderId="0" xfId="4" applyFont="1" applyFill="1" applyAlignment="1">
      <alignment horizontal="right" vertical="center"/>
    </xf>
    <xf numFmtId="0" fontId="9" fillId="6" borderId="8" xfId="0" applyFont="1" applyFill="1" applyBorder="1" applyAlignment="1">
      <alignment horizontal="center" vertical="center"/>
    </xf>
    <xf numFmtId="0" fontId="36" fillId="7" borderId="0" xfId="0" applyFont="1" applyFill="1" applyAlignment="1">
      <alignment horizontal="center" vertical="center"/>
    </xf>
    <xf numFmtId="0" fontId="9" fillId="0" borderId="0" xfId="0" applyFont="1" applyAlignment="1">
      <alignment horizontal="center"/>
    </xf>
    <xf numFmtId="0" fontId="9" fillId="2" borderId="0" xfId="0" applyFont="1" applyFill="1" applyAlignment="1">
      <alignment horizontal="right"/>
    </xf>
    <xf numFmtId="0" fontId="9" fillId="2" borderId="0" xfId="0" applyFont="1" applyFill="1" applyAlignment="1"/>
    <xf numFmtId="0" fontId="5" fillId="0" borderId="8"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5" fillId="0" borderId="13" xfId="0" applyFont="1" applyBorder="1" applyAlignment="1">
      <alignment horizontal="left"/>
    </xf>
    <xf numFmtId="0" fontId="11" fillId="0" borderId="0" xfId="0" applyFont="1" applyFill="1" applyAlignment="1">
      <alignment horizontal="left" vertical="center" shrinkToFit="1"/>
    </xf>
    <xf numFmtId="0" fontId="21" fillId="0" borderId="0" xfId="0" applyFont="1" applyFill="1" applyAlignment="1">
      <alignment horizontal="left" vertical="center" shrinkToFi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6" fillId="0" borderId="1"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11" xfId="0" applyFont="1" applyBorder="1" applyAlignment="1">
      <alignment horizontal="center" wrapText="1"/>
    </xf>
    <xf numFmtId="0" fontId="6" fillId="0" borderId="11" xfId="0" applyFont="1" applyBorder="1" applyAlignment="1">
      <alignment horizontal="center" vertical="center" wrapText="1"/>
    </xf>
    <xf numFmtId="0" fontId="6" fillId="0" borderId="1" xfId="0" applyFont="1" applyFill="1" applyBorder="1" applyAlignment="1">
      <alignment horizontal="left" vertical="top"/>
    </xf>
    <xf numFmtId="0" fontId="6" fillId="0" borderId="4" xfId="0" applyFont="1" applyFill="1" applyBorder="1" applyAlignment="1">
      <alignment horizontal="left" vertical="top"/>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33" fillId="0" borderId="13"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16" fillId="0" borderId="11"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33" fillId="0" borderId="15"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Fill="1" applyBorder="1" applyAlignment="1">
      <alignment horizontal="center" vertical="center"/>
    </xf>
    <xf numFmtId="0" fontId="6" fillId="0" borderId="11" xfId="0" applyFont="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0" xfId="0" applyFont="1" applyBorder="1" applyAlignment="1">
      <alignment horizontal="center" vertical="center"/>
    </xf>
    <xf numFmtId="0" fontId="25" fillId="0" borderId="1" xfId="0" applyFont="1" applyBorder="1" applyAlignment="1">
      <alignment horizontal="center" vertical="center" wrapText="1"/>
    </xf>
    <xf numFmtId="0" fontId="6" fillId="0" borderId="11" xfId="3" applyFont="1" applyFill="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0" xfId="0" applyFont="1" applyAlignment="1">
      <alignment horizontal="center" vertical="center"/>
    </xf>
    <xf numFmtId="0" fontId="6" fillId="0" borderId="11" xfId="3"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33" fillId="0" borderId="15" xfId="0" applyFont="1" applyBorder="1" applyAlignment="1">
      <alignment horizontal="center" vertical="center"/>
    </xf>
    <xf numFmtId="0" fontId="6" fillId="0" borderId="8" xfId="0" applyFont="1" applyBorder="1" applyAlignment="1">
      <alignment horizontal="left" vertical="top"/>
    </xf>
    <xf numFmtId="0" fontId="6" fillId="0" borderId="4" xfId="0" applyFont="1" applyBorder="1" applyAlignment="1">
      <alignment horizontal="left" vertical="top"/>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33" fillId="0" borderId="13" xfId="0" applyFont="1" applyBorder="1" applyAlignment="1">
      <alignment horizontal="center" vertical="center"/>
    </xf>
    <xf numFmtId="0" fontId="6" fillId="0" borderId="8" xfId="0" applyFont="1" applyBorder="1" applyAlignment="1">
      <alignment horizontal="left" vertical="top"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0" xfId="0" applyFont="1" applyBorder="1" applyAlignment="1">
      <alignment horizontal="center"/>
    </xf>
    <xf numFmtId="177" fontId="19" fillId="0" borderId="0" xfId="0" applyNumberFormat="1" applyFont="1" applyFill="1" applyBorder="1" applyAlignment="1">
      <alignment horizontal="left" vertical="center" wrapText="1"/>
    </xf>
    <xf numFmtId="0" fontId="30" fillId="0" borderId="0" xfId="0" applyFont="1" applyFill="1" applyAlignment="1">
      <alignment horizontal="left" vertical="center" wrapText="1"/>
    </xf>
    <xf numFmtId="0" fontId="19" fillId="0" borderId="59"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63" xfId="0" applyFont="1" applyFill="1" applyBorder="1" applyAlignment="1">
      <alignment horizontal="center" vertical="center" wrapText="1"/>
    </xf>
    <xf numFmtId="0" fontId="31" fillId="0" borderId="63" xfId="0" applyFont="1" applyFill="1" applyBorder="1" applyAlignment="1">
      <alignment horizontal="center" vertical="center" wrapText="1"/>
    </xf>
    <xf numFmtId="0" fontId="19" fillId="0" borderId="60" xfId="0" applyFont="1" applyFill="1" applyBorder="1" applyAlignment="1">
      <alignment horizontal="left" vertical="center" wrapText="1"/>
    </xf>
    <xf numFmtId="0" fontId="30" fillId="0" borderId="61" xfId="0" applyFont="1" applyFill="1" applyBorder="1" applyAlignment="1">
      <alignment horizontal="left" vertical="center" wrapText="1"/>
    </xf>
    <xf numFmtId="0" fontId="30" fillId="0" borderId="75" xfId="0" applyFont="1" applyFill="1" applyBorder="1" applyAlignment="1">
      <alignment horizontal="left" vertical="center" wrapText="1"/>
    </xf>
    <xf numFmtId="0" fontId="19" fillId="0" borderId="62"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30" fillId="0" borderId="66" xfId="0" applyFont="1" applyFill="1" applyBorder="1" applyAlignment="1">
      <alignment horizontal="center" vertical="center" wrapText="1"/>
    </xf>
    <xf numFmtId="0" fontId="30" fillId="0" borderId="69" xfId="0" applyFont="1" applyFill="1" applyBorder="1" applyAlignment="1">
      <alignment horizontal="center" vertical="center" wrapText="1"/>
    </xf>
    <xf numFmtId="0" fontId="31" fillId="0" borderId="73"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30" fillId="0" borderId="6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9" fillId="0" borderId="68" xfId="0" applyFont="1" applyFill="1" applyBorder="1" applyAlignment="1">
      <alignment vertical="center" wrapText="1"/>
    </xf>
    <xf numFmtId="0" fontId="31" fillId="0" borderId="71" xfId="0" applyFont="1" applyFill="1" applyBorder="1" applyAlignment="1">
      <alignment vertical="center" wrapText="1"/>
    </xf>
    <xf numFmtId="0" fontId="19" fillId="0" borderId="1" xfId="0" applyFont="1" applyFill="1" applyBorder="1" applyAlignment="1">
      <alignment vertical="center" wrapText="1"/>
    </xf>
    <xf numFmtId="0" fontId="31" fillId="0" borderId="72" xfId="0" applyFont="1" applyFill="1" applyBorder="1" applyAlignment="1">
      <alignment vertical="center" wrapText="1"/>
    </xf>
    <xf numFmtId="176" fontId="22" fillId="0" borderId="0" xfId="1" applyNumberFormat="1" applyFont="1" applyBorder="1" applyAlignment="1" applyProtection="1">
      <alignment horizontal="center" vertical="center" shrinkToFit="1"/>
    </xf>
    <xf numFmtId="0" fontId="45" fillId="0" borderId="0" xfId="0" applyFont="1" applyBorder="1" applyAlignment="1" applyProtection="1"/>
    <xf numFmtId="0" fontId="46" fillId="0" borderId="0" xfId="0" applyFont="1" applyAlignment="1" applyProtection="1"/>
    <xf numFmtId="179" fontId="40" fillId="0" borderId="0" xfId="2" applyNumberFormat="1" applyFont="1" applyFill="1" applyBorder="1" applyAlignment="1" applyProtection="1">
      <alignment vertical="center"/>
    </xf>
    <xf numFmtId="0" fontId="37" fillId="0" borderId="14" xfId="0" applyFont="1" applyFill="1" applyBorder="1" applyAlignment="1">
      <alignment horizontal="center"/>
    </xf>
    <xf numFmtId="0" fontId="37" fillId="0" borderId="15" xfId="0" applyFont="1" applyFill="1" applyBorder="1" applyAlignment="1">
      <alignment horizontal="center"/>
    </xf>
    <xf numFmtId="0" fontId="37" fillId="0" borderId="10" xfId="0" applyFont="1" applyFill="1" applyBorder="1" applyAlignment="1">
      <alignment horizontal="center"/>
    </xf>
    <xf numFmtId="0" fontId="37" fillId="0" borderId="14" xfId="0" applyFont="1" applyFill="1" applyBorder="1" applyAlignment="1" applyProtection="1">
      <alignment horizontal="right"/>
      <protection locked="0"/>
    </xf>
    <xf numFmtId="0" fontId="37" fillId="0" borderId="15" xfId="0" applyFont="1" applyFill="1" applyBorder="1" applyAlignment="1" applyProtection="1">
      <alignment horizontal="right"/>
      <protection locked="0"/>
    </xf>
    <xf numFmtId="0" fontId="37" fillId="0" borderId="15" xfId="0" applyFont="1" applyFill="1" applyBorder="1" applyAlignment="1">
      <alignment horizontal="right"/>
    </xf>
    <xf numFmtId="0" fontId="44" fillId="0" borderId="0" xfId="0" applyFont="1" applyBorder="1" applyAlignment="1" applyProtection="1"/>
    <xf numFmtId="0" fontId="0" fillId="0" borderId="0" xfId="0" applyFont="1" applyAlignment="1" applyProtection="1"/>
    <xf numFmtId="176" fontId="5" fillId="0" borderId="14" xfId="2" applyNumberFormat="1" applyFont="1" applyFill="1" applyBorder="1" applyAlignment="1" applyProtection="1">
      <alignment horizontal="right"/>
      <protection locked="0"/>
    </xf>
    <xf numFmtId="176" fontId="5" fillId="0" borderId="15" xfId="2" applyNumberFormat="1" applyFont="1" applyFill="1" applyBorder="1" applyAlignment="1" applyProtection="1">
      <alignment horizontal="right"/>
      <protection locked="0"/>
    </xf>
    <xf numFmtId="176" fontId="5" fillId="4" borderId="15" xfId="2" applyNumberFormat="1" applyFont="1" applyFill="1" applyBorder="1" applyAlignment="1"/>
    <xf numFmtId="178" fontId="5" fillId="4" borderId="15" xfId="2" applyNumberFormat="1" applyFont="1" applyFill="1" applyBorder="1" applyAlignment="1"/>
    <xf numFmtId="40" fontId="22" fillId="0" borderId="15" xfId="2" applyNumberFormat="1" applyFont="1" applyFill="1" applyBorder="1" applyAlignment="1" applyProtection="1">
      <alignment horizontal="right"/>
    </xf>
    <xf numFmtId="40" fontId="22" fillId="0" borderId="15" xfId="2" applyNumberFormat="1" applyFont="1" applyFill="1" applyBorder="1" applyAlignment="1" applyProtection="1"/>
    <xf numFmtId="38" fontId="22" fillId="0" borderId="15" xfId="2" applyNumberFormat="1" applyFont="1" applyFill="1" applyBorder="1" applyAlignment="1" applyProtection="1"/>
    <xf numFmtId="38" fontId="22" fillId="0" borderId="14" xfId="2" applyFont="1" applyFill="1" applyBorder="1" applyAlignment="1" applyProtection="1">
      <alignment horizontal="right"/>
    </xf>
    <xf numFmtId="38" fontId="22" fillId="0" borderId="15" xfId="2" applyFont="1" applyFill="1" applyBorder="1" applyAlignment="1" applyProtection="1">
      <alignment horizontal="right"/>
    </xf>
    <xf numFmtId="38" fontId="5" fillId="0" borderId="0" xfId="2" applyFont="1" applyBorder="1" applyAlignment="1" applyProtection="1">
      <alignment horizontal="center" wrapText="1"/>
    </xf>
    <xf numFmtId="38" fontId="5" fillId="0" borderId="0" xfId="2" applyFont="1" applyBorder="1" applyAlignment="1" applyProtection="1">
      <alignment horizontal="center"/>
    </xf>
    <xf numFmtId="38" fontId="22" fillId="0" borderId="0" xfId="2" applyNumberFormat="1" applyFont="1" applyBorder="1" applyAlignment="1" applyProtection="1">
      <alignment horizontal="center"/>
    </xf>
    <xf numFmtId="38" fontId="22" fillId="0" borderId="0" xfId="2" applyFont="1" applyFill="1" applyBorder="1" applyAlignment="1" applyProtection="1"/>
    <xf numFmtId="38" fontId="22" fillId="0" borderId="0" xfId="2" applyNumberFormat="1" applyFont="1" applyFill="1" applyBorder="1" applyAlignment="1" applyProtection="1">
      <alignment horizontal="center"/>
    </xf>
    <xf numFmtId="38" fontId="5" fillId="0" borderId="0" xfId="2" applyFont="1" applyBorder="1" applyAlignment="1" applyProtection="1">
      <alignment horizontal="center" vertical="center"/>
    </xf>
    <xf numFmtId="38" fontId="22" fillId="0" borderId="0" xfId="2" applyNumberFormat="1" applyFont="1" applyBorder="1" applyAlignment="1" applyProtection="1">
      <alignment horizontal="center" vertical="center"/>
    </xf>
    <xf numFmtId="38" fontId="40" fillId="0" borderId="0" xfId="2" applyFont="1" applyFill="1" applyBorder="1" applyAlignment="1" applyProtection="1">
      <alignment vertical="center"/>
    </xf>
    <xf numFmtId="38" fontId="22" fillId="0" borderId="0" xfId="2" applyNumberFormat="1" applyFont="1" applyFill="1" applyBorder="1" applyAlignment="1" applyProtection="1">
      <alignment horizontal="center" vertical="center"/>
    </xf>
    <xf numFmtId="0" fontId="37" fillId="0" borderId="0" xfId="0" applyFont="1" applyFill="1" applyBorder="1" applyAlignment="1" applyProtection="1">
      <alignment horizontal="left" vertical="center"/>
    </xf>
    <xf numFmtId="0" fontId="37" fillId="0" borderId="9" xfId="0" applyFont="1" applyFill="1" applyBorder="1" applyAlignment="1" applyProtection="1">
      <alignment horizontal="left" vertical="center"/>
    </xf>
    <xf numFmtId="38" fontId="37" fillId="0" borderId="0" xfId="2" applyFont="1" applyBorder="1" applyAlignment="1" applyProtection="1">
      <alignment horizontal="center" vertical="center"/>
    </xf>
    <xf numFmtId="0" fontId="42" fillId="0" borderId="0" xfId="0" applyFont="1" applyBorder="1" applyAlignment="1" applyProtection="1">
      <alignment vertical="center"/>
    </xf>
    <xf numFmtId="38" fontId="40" fillId="0" borderId="0" xfId="2" applyNumberFormat="1" applyFont="1" applyBorder="1" applyAlignment="1" applyProtection="1">
      <alignment horizontal="center"/>
    </xf>
    <xf numFmtId="38" fontId="22" fillId="0" borderId="0" xfId="2" applyFont="1" applyFill="1" applyBorder="1" applyAlignment="1" applyProtection="1">
      <alignment vertical="center"/>
    </xf>
    <xf numFmtId="0" fontId="37" fillId="0" borderId="0" xfId="0" applyFont="1" applyBorder="1" applyAlignment="1" applyProtection="1">
      <alignment vertical="center"/>
    </xf>
    <xf numFmtId="38" fontId="5" fillId="0" borderId="0" xfId="2" applyNumberFormat="1" applyFont="1" applyFill="1" applyBorder="1" applyAlignment="1" applyProtection="1">
      <alignment horizontal="center"/>
      <protection locked="0"/>
    </xf>
    <xf numFmtId="38" fontId="22" fillId="0" borderId="0" xfId="2" applyFont="1" applyBorder="1" applyAlignment="1" applyProtection="1">
      <alignment horizontal="center"/>
    </xf>
    <xf numFmtId="38" fontId="5" fillId="0" borderId="0" xfId="2" applyFont="1" applyFill="1" applyBorder="1" applyAlignment="1" applyProtection="1"/>
    <xf numFmtId="0" fontId="22" fillId="0" borderId="0" xfId="2" applyNumberFormat="1" applyFont="1" applyFill="1" applyBorder="1" applyAlignment="1" applyProtection="1">
      <alignment horizontal="right"/>
    </xf>
    <xf numFmtId="38" fontId="22" fillId="0" borderId="0" xfId="2" applyFont="1" applyFill="1" applyBorder="1" applyAlignment="1" applyProtection="1">
      <alignment horizontal="right"/>
    </xf>
    <xf numFmtId="0" fontId="5" fillId="0" borderId="14"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8" fillId="0" borderId="0" xfId="0" applyFont="1" applyFill="1" applyBorder="1" applyAlignment="1" applyProtection="1"/>
    <xf numFmtId="0" fontId="8" fillId="0" borderId="9" xfId="0" applyFont="1" applyFill="1" applyBorder="1" applyAlignment="1" applyProtection="1"/>
    <xf numFmtId="0" fontId="5" fillId="0" borderId="0" xfId="0" applyFont="1" applyFill="1" applyBorder="1" applyAlignment="1" applyProtection="1">
      <alignment horizontal="right" vertical="center"/>
    </xf>
    <xf numFmtId="0" fontId="5" fillId="0" borderId="9" xfId="0" applyFont="1" applyFill="1" applyBorder="1" applyAlignment="1" applyProtection="1">
      <alignment horizontal="right" vertical="center"/>
    </xf>
    <xf numFmtId="0" fontId="5" fillId="0" borderId="8" xfId="0" applyFont="1" applyFill="1" applyBorder="1" applyAlignment="1" applyProtection="1">
      <alignment horizontal="left" wrapText="1"/>
    </xf>
    <xf numFmtId="0" fontId="5" fillId="0" borderId="0" xfId="0" applyFont="1" applyFill="1" applyBorder="1" applyAlignment="1" applyProtection="1">
      <alignment horizontal="left" wrapText="1"/>
    </xf>
    <xf numFmtId="0" fontId="5" fillId="0" borderId="9" xfId="0" applyFont="1" applyFill="1" applyBorder="1" applyAlignment="1" applyProtection="1">
      <alignment horizontal="left" wrapText="1"/>
    </xf>
    <xf numFmtId="0" fontId="12" fillId="0" borderId="8" xfId="0" applyFont="1" applyFill="1" applyBorder="1" applyAlignment="1" applyProtection="1">
      <alignment horizontal="center" wrapText="1" shrinkToFit="1"/>
    </xf>
    <xf numFmtId="0" fontId="12" fillId="0" borderId="0" xfId="0" applyFont="1" applyFill="1" applyBorder="1" applyAlignment="1" applyProtection="1">
      <alignment horizontal="center" shrinkToFit="1"/>
    </xf>
    <xf numFmtId="38" fontId="5" fillId="0" borderId="0" xfId="2" applyFont="1" applyFill="1" applyBorder="1" applyAlignment="1" applyProtection="1">
      <alignment horizontal="center" wrapText="1"/>
    </xf>
    <xf numFmtId="38" fontId="5" fillId="0" borderId="0" xfId="2" applyFont="1" applyFill="1" applyBorder="1" applyAlignment="1" applyProtection="1">
      <alignment horizontal="center"/>
    </xf>
    <xf numFmtId="0" fontId="5" fillId="0" borderId="0" xfId="0" applyFont="1" applyFill="1" applyBorder="1" applyAlignment="1" applyProtection="1"/>
    <xf numFmtId="0" fontId="12" fillId="0" borderId="8" xfId="0" applyFont="1" applyFill="1" applyBorder="1" applyAlignment="1" applyProtection="1">
      <alignment horizontal="center" shrinkToFit="1"/>
    </xf>
    <xf numFmtId="0" fontId="12" fillId="0" borderId="8" xfId="0" applyFont="1" applyFill="1" applyBorder="1" applyAlignment="1" applyProtection="1">
      <alignment horizontal="center" wrapText="1"/>
    </xf>
    <xf numFmtId="0" fontId="12" fillId="0" borderId="0" xfId="0" applyFont="1" applyFill="1" applyBorder="1" applyAlignment="1" applyProtection="1">
      <alignment horizontal="center" wrapText="1"/>
    </xf>
    <xf numFmtId="38" fontId="5" fillId="0" borderId="0" xfId="2" applyFont="1" applyFill="1" applyBorder="1" applyAlignment="1" applyProtection="1">
      <alignment horizontal="center" vertical="center"/>
    </xf>
    <xf numFmtId="0" fontId="5" fillId="0" borderId="0" xfId="0" applyFont="1" applyFill="1" applyBorder="1" applyAlignment="1" applyProtection="1">
      <alignment vertical="center"/>
    </xf>
    <xf numFmtId="0" fontId="22" fillId="4" borderId="0" xfId="0" applyFont="1" applyFill="1" applyBorder="1" applyAlignment="1" applyProtection="1">
      <alignment horizontal="center" vertical="center"/>
    </xf>
    <xf numFmtId="0" fontId="22" fillId="4" borderId="0" xfId="0" applyFont="1" applyFill="1" applyBorder="1" applyAlignment="1" applyProtection="1">
      <alignment horizontal="right"/>
    </xf>
    <xf numFmtId="38" fontId="5" fillId="4" borderId="0" xfId="2" applyFont="1" applyFill="1" applyBorder="1" applyAlignment="1" applyProtection="1">
      <alignment horizontal="center"/>
    </xf>
    <xf numFmtId="0" fontId="5" fillId="4" borderId="0" xfId="0" applyFont="1" applyFill="1" applyBorder="1" applyAlignment="1" applyProtection="1">
      <alignment horizontal="center"/>
    </xf>
    <xf numFmtId="0" fontId="5" fillId="4" borderId="9" xfId="0" applyFont="1" applyFill="1" applyBorder="1" applyAlignment="1" applyProtection="1">
      <alignment horizontal="center"/>
    </xf>
    <xf numFmtId="0" fontId="7" fillId="9" borderId="0" xfId="0" applyFont="1" applyFill="1" applyBorder="1" applyAlignment="1" applyProtection="1">
      <alignment horizontal="distributed"/>
    </xf>
    <xf numFmtId="0" fontId="5" fillId="9" borderId="0" xfId="0" applyFont="1" applyFill="1" applyBorder="1" applyAlignment="1" applyProtection="1">
      <alignment horizontal="right"/>
    </xf>
    <xf numFmtId="38" fontId="22" fillId="9" borderId="0" xfId="2" applyNumberFormat="1" applyFont="1" applyFill="1" applyBorder="1" applyAlignment="1" applyProtection="1">
      <alignment horizontal="center"/>
    </xf>
    <xf numFmtId="38" fontId="22" fillId="9" borderId="0" xfId="2" applyFont="1" applyFill="1" applyBorder="1" applyAlignment="1" applyProtection="1"/>
    <xf numFmtId="0" fontId="12" fillId="9" borderId="0" xfId="0" applyFont="1" applyFill="1" applyBorder="1" applyAlignment="1" applyProtection="1">
      <alignment vertical="center" wrapText="1"/>
    </xf>
    <xf numFmtId="0" fontId="12" fillId="9" borderId="9" xfId="0" applyFont="1" applyFill="1" applyBorder="1" applyAlignment="1" applyProtection="1">
      <alignment vertical="center" wrapText="1"/>
    </xf>
    <xf numFmtId="38" fontId="5" fillId="9" borderId="0" xfId="2" applyFont="1" applyFill="1" applyBorder="1" applyAlignment="1" applyProtection="1">
      <alignment horizontal="center"/>
    </xf>
    <xf numFmtId="0" fontId="6" fillId="9" borderId="0" xfId="0" applyFont="1" applyFill="1" applyBorder="1" applyAlignment="1" applyProtection="1">
      <alignment horizontal="left"/>
    </xf>
    <xf numFmtId="38" fontId="5" fillId="9" borderId="0" xfId="2" applyNumberFormat="1" applyFont="1" applyFill="1" applyBorder="1" applyAlignment="1" applyProtection="1">
      <alignment horizontal="center"/>
      <protection locked="0"/>
    </xf>
    <xf numFmtId="38" fontId="37" fillId="0" borderId="0" xfId="2" applyFont="1" applyBorder="1" applyAlignment="1" applyProtection="1">
      <alignment horizontal="center"/>
    </xf>
    <xf numFmtId="0" fontId="37" fillId="0" borderId="0" xfId="0" applyFont="1" applyBorder="1" applyAlignment="1" applyProtection="1">
      <alignment horizontal="distributed"/>
    </xf>
    <xf numFmtId="0" fontId="37" fillId="0" borderId="0" xfId="0" applyFont="1" applyFill="1" applyBorder="1" applyAlignment="1" applyProtection="1">
      <alignment horizontal="left" vertical="top" wrapText="1"/>
    </xf>
    <xf numFmtId="0" fontId="37" fillId="0" borderId="0" xfId="0" applyFont="1" applyFill="1" applyBorder="1" applyAlignment="1" applyProtection="1">
      <alignment horizontal="distributed"/>
    </xf>
    <xf numFmtId="38" fontId="37" fillId="0" borderId="0" xfId="2" applyFont="1" applyFill="1" applyBorder="1" applyAlignment="1" applyProtection="1"/>
    <xf numFmtId="0" fontId="44"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xf>
    <xf numFmtId="0" fontId="5" fillId="0" borderId="3" xfId="0" applyFont="1" applyBorder="1" applyAlignment="1">
      <alignment horizontal="center"/>
    </xf>
    <xf numFmtId="0" fontId="5" fillId="0" borderId="12" xfId="0" applyFont="1" applyBorder="1" applyAlignment="1">
      <alignment horizontal="center"/>
    </xf>
    <xf numFmtId="38" fontId="5" fillId="0" borderId="0" xfId="1" applyFont="1" applyFill="1" applyBorder="1" applyAlignment="1">
      <alignment horizontal="left"/>
    </xf>
  </cellXfs>
  <cellStyles count="11">
    <cellStyle name="桁区切り" xfId="1" builtinId="6"/>
    <cellStyle name="桁区切り 2" xfId="2" xr:uid="{00000000-0005-0000-0000-000001000000}"/>
    <cellStyle name="桁区切り 3" xfId="6" xr:uid="{00000000-0005-0000-0000-000002000000}"/>
    <cellStyle name="桁区切り 3 2" xfId="7" xr:uid="{00000000-0005-0000-0000-000003000000}"/>
    <cellStyle name="標準" xfId="0" builtinId="0"/>
    <cellStyle name="標準 2" xfId="3" xr:uid="{00000000-0005-0000-0000-000005000000}"/>
    <cellStyle name="標準 2 2" xfId="10" xr:uid="{00000000-0005-0000-0000-000006000000}"/>
    <cellStyle name="標準 3" xfId="4" xr:uid="{00000000-0005-0000-0000-000007000000}"/>
    <cellStyle name="標準 3 2" xfId="8" xr:uid="{00000000-0005-0000-0000-000008000000}"/>
    <cellStyle name="標準 3 2 2" xfId="9" xr:uid="{00000000-0005-0000-0000-000009000000}"/>
    <cellStyle name="未定義" xfId="5" xr:uid="{00000000-0005-0000-0000-00000A000000}"/>
  </cellStyles>
  <dxfs count="59">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190508</xdr:colOff>
      <xdr:row>2</xdr:row>
      <xdr:rowOff>157353</xdr:rowOff>
    </xdr:from>
    <xdr:to>
      <xdr:col>12</xdr:col>
      <xdr:colOff>323031</xdr:colOff>
      <xdr:row>18</xdr:row>
      <xdr:rowOff>33130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bwMode="auto">
        <a:xfrm>
          <a:off x="6062878" y="530070"/>
          <a:ext cx="5383696" cy="2658734"/>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a:t>
          </a:r>
          <a:r>
            <a:rPr kumimoji="1" lang="ja-JP" altLang="en-US" sz="1100"/>
            <a:t>作成方法</a:t>
          </a:r>
          <a:r>
            <a:rPr kumimoji="1" lang="en-US" altLang="ja-JP" sz="1100"/>
            <a:t>】</a:t>
          </a:r>
        </a:p>
        <a:p>
          <a:pPr algn="l"/>
          <a:r>
            <a:rPr kumimoji="1" lang="ja-JP" altLang="en-US" sz="1100"/>
            <a:t>①Ｌ２列のプルダウンより研修事業名を選択してください。</a:t>
          </a:r>
          <a:endParaRPr kumimoji="1" lang="en-US" altLang="ja-JP" sz="1100"/>
        </a:p>
        <a:p>
          <a:pPr algn="l"/>
          <a:endParaRPr kumimoji="1" lang="en-US" altLang="ja-JP" sz="1100"/>
        </a:p>
        <a:p>
          <a:pPr algn="l"/>
          <a:r>
            <a:rPr kumimoji="1" lang="ja-JP" altLang="en-US" sz="1100"/>
            <a:t>②研修事業を選択すると第</a:t>
          </a:r>
          <a:r>
            <a:rPr kumimoji="1" lang="en-US" altLang="ja-JP" sz="1100"/>
            <a:t>4</a:t>
          </a:r>
          <a:r>
            <a:rPr kumimoji="1" lang="ja-JP" altLang="en-US" sz="1100"/>
            <a:t>号様式別紙１（所要額調書、対象経費内訳）に選択した事　　　　</a:t>
          </a:r>
          <a:endParaRPr kumimoji="1" lang="en-US" altLang="ja-JP" sz="1100"/>
        </a:p>
        <a:p>
          <a:pPr algn="l"/>
          <a:r>
            <a:rPr kumimoji="1" lang="ja-JP" altLang="en-US" sz="1100"/>
            <a:t>　</a:t>
          </a:r>
          <a:r>
            <a:rPr kumimoji="1" lang="ja-JP" altLang="en-US" sz="1100" baseline="0"/>
            <a:t> </a:t>
          </a:r>
          <a:r>
            <a:rPr kumimoji="1" lang="ja-JP" altLang="en-US" sz="1100"/>
            <a:t>業名がＡ</a:t>
          </a:r>
          <a:r>
            <a:rPr kumimoji="1" lang="en-US" altLang="ja-JP" sz="1100"/>
            <a:t>5</a:t>
          </a:r>
          <a:r>
            <a:rPr kumimoji="1" lang="ja-JP" altLang="en-US" sz="1100"/>
            <a:t>セルに１”選択事業”所要額、</a:t>
          </a:r>
          <a:r>
            <a:rPr kumimoji="1" lang="en-US" altLang="ja-JP" sz="1100"/>
            <a:t>15</a:t>
          </a:r>
          <a:r>
            <a:rPr kumimoji="1" lang="ja-JP" altLang="en-US" sz="1100"/>
            <a:t>列目以降に対象経費の記載項目が出力さ</a:t>
          </a:r>
          <a:endParaRPr kumimoji="1" lang="en-US" altLang="ja-JP" sz="1100"/>
        </a:p>
        <a:p>
          <a:pPr algn="l"/>
          <a:r>
            <a:rPr kumimoji="1" lang="ja-JP" altLang="en-US" sz="1100"/>
            <a:t>　 れますので確認し、記載してください。</a:t>
          </a:r>
          <a:endParaRPr kumimoji="1" lang="en-US" altLang="ja-JP" sz="1100"/>
        </a:p>
        <a:p>
          <a:pPr algn="l"/>
          <a:endParaRPr kumimoji="1" lang="en-US" altLang="ja-JP" sz="1100"/>
        </a:p>
        <a:p>
          <a:pPr algn="l"/>
          <a:r>
            <a:rPr kumimoji="1" lang="ja-JP" altLang="en-US" sz="1100"/>
            <a:t>③別紙２については研修事業毎にシートが分けられておりますので、該当事業のシート</a:t>
          </a:r>
          <a:endParaRPr kumimoji="1" lang="en-US" altLang="ja-JP" sz="1100"/>
        </a:p>
        <a:p>
          <a:pPr algn="l"/>
          <a:r>
            <a:rPr kumimoji="1" lang="ja-JP" altLang="en-US" sz="1100"/>
            <a:t>　  を選択し、記載してください。（研修事業により別紙</a:t>
          </a:r>
          <a:r>
            <a:rPr kumimoji="1" lang="en-US" altLang="ja-JP" sz="1100"/>
            <a:t>2</a:t>
          </a:r>
          <a:r>
            <a:rPr kumimoji="1" lang="ja-JP" altLang="en-US" sz="1100"/>
            <a:t>が複数のシートに分かれている</a:t>
          </a:r>
          <a:endParaRPr kumimoji="1" lang="en-US" altLang="ja-JP" sz="1100"/>
        </a:p>
        <a:p>
          <a:pPr algn="l"/>
          <a:r>
            <a:rPr kumimoji="1" lang="en-US" altLang="ja-JP" sz="1100"/>
            <a:t>     </a:t>
          </a:r>
          <a:r>
            <a:rPr kumimoji="1" lang="ja-JP" altLang="en-US" sz="1100"/>
            <a:t>事業があります）</a:t>
          </a:r>
          <a:endParaRPr kumimoji="1" lang="en-US" altLang="ja-JP" sz="1100"/>
        </a:p>
        <a:p>
          <a:pPr algn="l"/>
          <a:endParaRPr kumimoji="1" lang="en-US" altLang="ja-JP" sz="1100"/>
        </a:p>
        <a:p>
          <a:pPr algn="l"/>
          <a:r>
            <a:rPr kumimoji="1" lang="ja-JP" altLang="en-US" sz="1100"/>
            <a:t>④収入支出決算書抄本につきましては規定の様式はありません。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33617</xdr:colOff>
      <xdr:row>0</xdr:row>
      <xdr:rowOff>201706</xdr:rowOff>
    </xdr:from>
    <xdr:to>
      <xdr:col>11</xdr:col>
      <xdr:colOff>941294</xdr:colOff>
      <xdr:row>4</xdr:row>
      <xdr:rowOff>190500</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bwMode="auto">
        <a:xfrm>
          <a:off x="6835588" y="201706"/>
          <a:ext cx="5838265" cy="9525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eaLnBrk="1" fontAlgn="auto" latinLnBrk="0" hangingPunct="1"/>
          <a:r>
            <a:rPr kumimoji="1" lang="ja-JP" altLang="ja-JP" sz="1400">
              <a:effectLst/>
              <a:latin typeface="+mn-lt"/>
              <a:ea typeface="+mn-ea"/>
              <a:cs typeface="+mn-cs"/>
            </a:rPr>
            <a:t>・青色セルが入力必要箇所です。</a:t>
          </a:r>
          <a:endParaRPr lang="ja-JP" altLang="ja-JP" sz="1400">
            <a:effectLst/>
          </a:endParaRPr>
        </a:p>
        <a:p>
          <a:r>
            <a:rPr kumimoji="1" lang="ja-JP" altLang="ja-JP" sz="1400">
              <a:effectLst/>
              <a:latin typeface="+mn-lt"/>
              <a:ea typeface="+mn-ea"/>
              <a:cs typeface="+mn-cs"/>
            </a:rPr>
            <a:t>・黄色セルについては計算式が　入っているため記載不要。</a:t>
          </a:r>
          <a:endParaRPr lang="ja-JP" altLang="ja-JP" sz="1400">
            <a:effectLst/>
          </a:endParaRPr>
        </a:p>
        <a:p>
          <a:r>
            <a:rPr kumimoji="1" lang="ja-JP" altLang="ja-JP" sz="1400">
              <a:effectLst/>
              <a:latin typeface="+mn-lt"/>
              <a:ea typeface="+mn-ea"/>
              <a:cs typeface="+mn-cs"/>
            </a:rPr>
            <a:t>・オレンジセルについては”手入力して下さい</a:t>
          </a:r>
          <a:r>
            <a:rPr kumimoji="1" lang="en-US" altLang="ja-JP" sz="1400">
              <a:effectLst/>
              <a:latin typeface="+mn-lt"/>
              <a:ea typeface="+mn-ea"/>
              <a:cs typeface="+mn-cs"/>
            </a:rPr>
            <a:t>"</a:t>
          </a:r>
          <a:r>
            <a:rPr kumimoji="1" lang="ja-JP" altLang="ja-JP" sz="1400">
              <a:effectLst/>
              <a:latin typeface="+mn-lt"/>
              <a:ea typeface="+mn-ea"/>
              <a:cs typeface="+mn-cs"/>
            </a:rPr>
            <a:t>と記載の場合以外は記載不要。</a:t>
          </a:r>
          <a:endParaRPr lang="ja-JP" altLang="ja-JP" sz="1400">
            <a:effectLst/>
          </a:endParaRPr>
        </a:p>
        <a:p>
          <a:pPr algn="l"/>
          <a:endParaRPr kumimoji="1" lang="ja-JP" altLang="en-US" sz="1100"/>
        </a:p>
      </xdr:txBody>
    </xdr:sp>
    <xdr:clientData/>
  </xdr:twoCellAnchor>
  <xdr:twoCellAnchor>
    <xdr:from>
      <xdr:col>6</xdr:col>
      <xdr:colOff>851647</xdr:colOff>
      <xdr:row>19</xdr:row>
      <xdr:rowOff>0</xdr:rowOff>
    </xdr:from>
    <xdr:to>
      <xdr:col>11</xdr:col>
      <xdr:colOff>356987</xdr:colOff>
      <xdr:row>26</xdr:row>
      <xdr:rowOff>134471</xdr:rowOff>
    </xdr:to>
    <xdr:sp macro="" textlink="">
      <xdr:nvSpPr>
        <xdr:cNvPr id="5" name="角丸四角形 4">
          <a:extLst>
            <a:ext uri="{FF2B5EF4-FFF2-40B4-BE49-F238E27FC236}">
              <a16:creationId xmlns:a16="http://schemas.microsoft.com/office/drawing/2014/main" id="{00000000-0008-0000-0A00-000005000000}"/>
            </a:ext>
          </a:extLst>
        </xdr:cNvPr>
        <xdr:cNvSpPr/>
      </xdr:nvSpPr>
      <xdr:spPr bwMode="auto">
        <a:xfrm>
          <a:off x="7653618" y="4885765"/>
          <a:ext cx="4435928" cy="1546412"/>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400"/>
            <a:t>・青色セルが入力必要箇所です。</a:t>
          </a:r>
          <a:endParaRPr kumimoji="1" lang="en-US" altLang="ja-JP" sz="1400"/>
        </a:p>
        <a:p>
          <a:pPr algn="l"/>
          <a:endParaRPr kumimoji="1" lang="en-US" altLang="ja-JP" sz="1400"/>
        </a:p>
        <a:p>
          <a:pPr algn="l"/>
          <a:r>
            <a:rPr kumimoji="1" lang="ja-JP" altLang="en-US" sz="1400"/>
            <a:t>・行が足りない場合は、挿入により適宜追加して下さい。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85725</xdr:colOff>
      <xdr:row>119</xdr:row>
      <xdr:rowOff>28575</xdr:rowOff>
    </xdr:from>
    <xdr:to>
      <xdr:col>16</xdr:col>
      <xdr:colOff>47625</xdr:colOff>
      <xdr:row>122</xdr:row>
      <xdr:rowOff>180975</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2295525" y="20602575"/>
          <a:ext cx="217170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対象外</a:t>
          </a:r>
        </a:p>
      </xdr:txBody>
    </xdr:sp>
    <xdr:clientData/>
  </xdr:twoCellAnchor>
  <xdr:twoCellAnchor>
    <xdr:from>
      <xdr:col>8</xdr:col>
      <xdr:colOff>123825</xdr:colOff>
      <xdr:row>124</xdr:row>
      <xdr:rowOff>76200</xdr:rowOff>
    </xdr:from>
    <xdr:to>
      <xdr:col>16</xdr:col>
      <xdr:colOff>85725</xdr:colOff>
      <xdr:row>129</xdr:row>
      <xdr:rowOff>0</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2333625" y="21507450"/>
          <a:ext cx="2171700" cy="781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対象外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K27"/>
  <sheetViews>
    <sheetView zoomScale="90" zoomScaleNormal="90" workbookViewId="0">
      <selection activeCell="B12" sqref="B12"/>
    </sheetView>
  </sheetViews>
  <sheetFormatPr defaultRowHeight="13.5"/>
  <cols>
    <col min="1" max="1" width="1.875" style="153" customWidth="1"/>
    <col min="2" max="2" width="69" style="153" customWidth="1"/>
    <col min="3" max="10" width="9.25" style="153" customWidth="1"/>
    <col min="11" max="11" width="10" style="153" bestFit="1" customWidth="1"/>
    <col min="12" max="16384" width="9" style="153"/>
  </cols>
  <sheetData>
    <row r="1" spans="2:11" ht="14.25">
      <c r="B1" s="114" t="s">
        <v>499</v>
      </c>
    </row>
    <row r="2" spans="2:11">
      <c r="B2" s="411"/>
      <c r="C2" s="412" t="s">
        <v>476</v>
      </c>
      <c r="D2" s="413"/>
      <c r="E2" s="413"/>
      <c r="F2" s="414"/>
      <c r="G2" s="412" t="s">
        <v>483</v>
      </c>
      <c r="H2" s="413"/>
      <c r="I2" s="413"/>
      <c r="J2" s="414"/>
      <c r="K2" s="415" t="s">
        <v>484</v>
      </c>
    </row>
    <row r="3" spans="2:11" ht="27">
      <c r="B3" s="416"/>
      <c r="C3" s="417" t="s">
        <v>477</v>
      </c>
      <c r="D3" s="418"/>
      <c r="F3" s="419" t="s">
        <v>482</v>
      </c>
      <c r="G3" s="417" t="s">
        <v>485</v>
      </c>
      <c r="H3" s="418"/>
      <c r="J3" s="419" t="s">
        <v>482</v>
      </c>
      <c r="K3" s="411" t="s">
        <v>481</v>
      </c>
    </row>
    <row r="4" spans="2:11">
      <c r="B4" s="420"/>
      <c r="C4" s="421"/>
      <c r="D4" s="415" t="s">
        <v>478</v>
      </c>
      <c r="E4" s="415" t="s">
        <v>479</v>
      </c>
      <c r="F4" s="422"/>
      <c r="G4" s="421"/>
      <c r="H4" s="415" t="s">
        <v>478</v>
      </c>
      <c r="I4" s="415" t="s">
        <v>479</v>
      </c>
      <c r="J4" s="422"/>
      <c r="K4" s="423"/>
    </row>
    <row r="5" spans="2:11">
      <c r="B5" s="424" t="s">
        <v>467</v>
      </c>
      <c r="C5" s="425"/>
      <c r="D5" s="425"/>
      <c r="E5" s="425"/>
      <c r="F5" s="425"/>
      <c r="G5" s="425"/>
      <c r="H5" s="425"/>
      <c r="I5" s="425"/>
      <c r="J5" s="425"/>
      <c r="K5" s="426"/>
    </row>
    <row r="6" spans="2:11">
      <c r="B6" s="427" t="s">
        <v>486</v>
      </c>
      <c r="C6" s="415" t="s">
        <v>480</v>
      </c>
      <c r="D6" s="415" t="s">
        <v>480</v>
      </c>
      <c r="E6" s="415" t="s">
        <v>480</v>
      </c>
      <c r="F6" s="425"/>
      <c r="G6" s="415" t="s">
        <v>480</v>
      </c>
      <c r="H6" s="415" t="s">
        <v>480</v>
      </c>
      <c r="I6" s="415" t="s">
        <v>480</v>
      </c>
      <c r="J6" s="425"/>
      <c r="K6" s="428" t="s">
        <v>500</v>
      </c>
    </row>
    <row r="7" spans="2:11">
      <c r="B7" s="427" t="s">
        <v>487</v>
      </c>
      <c r="C7" s="415" t="s">
        <v>480</v>
      </c>
      <c r="D7" s="415" t="s">
        <v>480</v>
      </c>
      <c r="E7" s="415" t="s">
        <v>480</v>
      </c>
      <c r="F7" s="425"/>
      <c r="G7" s="415" t="s">
        <v>480</v>
      </c>
      <c r="H7" s="415" t="s">
        <v>480</v>
      </c>
      <c r="I7" s="415" t="s">
        <v>480</v>
      </c>
      <c r="J7" s="425"/>
      <c r="K7" s="428" t="s">
        <v>500</v>
      </c>
    </row>
    <row r="8" spans="2:11">
      <c r="B8" s="427" t="s">
        <v>488</v>
      </c>
      <c r="C8" s="415" t="s">
        <v>480</v>
      </c>
      <c r="D8" s="415" t="s">
        <v>480</v>
      </c>
      <c r="E8" s="415" t="s">
        <v>480</v>
      </c>
      <c r="F8" s="425"/>
      <c r="G8" s="415" t="s">
        <v>480</v>
      </c>
      <c r="H8" s="415" t="s">
        <v>480</v>
      </c>
      <c r="I8" s="415" t="s">
        <v>480</v>
      </c>
      <c r="J8" s="425"/>
      <c r="K8" s="428" t="s">
        <v>500</v>
      </c>
    </row>
    <row r="9" spans="2:11">
      <c r="B9" s="427" t="s">
        <v>489</v>
      </c>
      <c r="C9" s="425"/>
      <c r="D9" s="425"/>
      <c r="E9" s="425"/>
      <c r="F9" s="425"/>
      <c r="G9" s="425"/>
      <c r="H9" s="425"/>
      <c r="I9" s="425"/>
      <c r="J9" s="425"/>
      <c r="K9" s="426"/>
    </row>
    <row r="10" spans="2:11">
      <c r="B10" s="427" t="s">
        <v>468</v>
      </c>
      <c r="C10" s="415" t="s">
        <v>480</v>
      </c>
      <c r="D10" s="415" t="s">
        <v>480</v>
      </c>
      <c r="E10" s="415" t="s">
        <v>480</v>
      </c>
      <c r="F10" s="415"/>
      <c r="G10" s="415" t="s">
        <v>480</v>
      </c>
      <c r="H10" s="415" t="s">
        <v>480</v>
      </c>
      <c r="I10" s="415" t="s">
        <v>480</v>
      </c>
      <c r="J10" s="415"/>
      <c r="K10" s="428" t="s">
        <v>500</v>
      </c>
    </row>
    <row r="11" spans="2:11">
      <c r="B11" s="427" t="s">
        <v>469</v>
      </c>
      <c r="C11" s="415" t="s">
        <v>480</v>
      </c>
      <c r="D11" s="415" t="s">
        <v>480</v>
      </c>
      <c r="E11" s="415" t="s">
        <v>480</v>
      </c>
      <c r="F11" s="415" t="s">
        <v>480</v>
      </c>
      <c r="G11" s="415" t="s">
        <v>480</v>
      </c>
      <c r="H11" s="415" t="s">
        <v>480</v>
      </c>
      <c r="I11" s="415" t="s">
        <v>480</v>
      </c>
      <c r="J11" s="415" t="s">
        <v>480</v>
      </c>
      <c r="K11" s="428" t="s">
        <v>500</v>
      </c>
    </row>
    <row r="12" spans="2:11">
      <c r="B12" s="427" t="s">
        <v>490</v>
      </c>
      <c r="C12" s="415" t="s">
        <v>480</v>
      </c>
      <c r="D12" s="415" t="s">
        <v>480</v>
      </c>
      <c r="E12" s="415" t="s">
        <v>480</v>
      </c>
      <c r="F12" s="425"/>
      <c r="G12" s="415" t="s">
        <v>480</v>
      </c>
      <c r="H12" s="415" t="s">
        <v>480</v>
      </c>
      <c r="I12" s="415" t="s">
        <v>480</v>
      </c>
      <c r="J12" s="425"/>
      <c r="K12" s="428" t="s">
        <v>480</v>
      </c>
    </row>
    <row r="13" spans="2:11">
      <c r="B13" s="427" t="s">
        <v>491</v>
      </c>
      <c r="C13" s="415"/>
      <c r="D13" s="415"/>
      <c r="E13" s="415"/>
      <c r="F13" s="425"/>
      <c r="G13" s="415"/>
      <c r="H13" s="415"/>
      <c r="I13" s="415"/>
      <c r="J13" s="425"/>
      <c r="K13" s="426"/>
    </row>
    <row r="14" spans="2:11">
      <c r="B14" s="427" t="s">
        <v>470</v>
      </c>
      <c r="C14" s="415" t="s">
        <v>480</v>
      </c>
      <c r="D14" s="415" t="s">
        <v>480</v>
      </c>
      <c r="E14" s="415" t="s">
        <v>480</v>
      </c>
      <c r="F14" s="425"/>
      <c r="G14" s="415" t="s">
        <v>480</v>
      </c>
      <c r="H14" s="415" t="s">
        <v>480</v>
      </c>
      <c r="I14" s="415" t="s">
        <v>480</v>
      </c>
      <c r="J14" s="425"/>
      <c r="K14" s="428" t="s">
        <v>480</v>
      </c>
    </row>
    <row r="15" spans="2:11">
      <c r="B15" s="427" t="s">
        <v>471</v>
      </c>
      <c r="C15" s="415" t="s">
        <v>480</v>
      </c>
      <c r="D15" s="415" t="s">
        <v>480</v>
      </c>
      <c r="E15" s="415" t="s">
        <v>480</v>
      </c>
      <c r="F15" s="425"/>
      <c r="G15" s="415" t="s">
        <v>480</v>
      </c>
      <c r="H15" s="415" t="s">
        <v>480</v>
      </c>
      <c r="I15" s="415" t="s">
        <v>480</v>
      </c>
      <c r="J15" s="425"/>
      <c r="K15" s="428" t="s">
        <v>480</v>
      </c>
    </row>
    <row r="16" spans="2:11">
      <c r="B16" s="427" t="s">
        <v>492</v>
      </c>
      <c r="C16" s="415" t="s">
        <v>480</v>
      </c>
      <c r="D16" s="415" t="s">
        <v>480</v>
      </c>
      <c r="E16" s="415" t="s">
        <v>480</v>
      </c>
      <c r="F16" s="425"/>
      <c r="G16" s="415" t="s">
        <v>480</v>
      </c>
      <c r="H16" s="415" t="s">
        <v>480</v>
      </c>
      <c r="I16" s="415" t="s">
        <v>480</v>
      </c>
      <c r="J16" s="425"/>
      <c r="K16" s="428" t="s">
        <v>480</v>
      </c>
    </row>
    <row r="17" spans="2:11">
      <c r="B17" s="427" t="s">
        <v>493</v>
      </c>
      <c r="C17" s="415" t="s">
        <v>480</v>
      </c>
      <c r="D17" s="415" t="s">
        <v>480</v>
      </c>
      <c r="E17" s="415" t="s">
        <v>480</v>
      </c>
      <c r="F17" s="425"/>
      <c r="G17" s="415" t="s">
        <v>480</v>
      </c>
      <c r="H17" s="415" t="s">
        <v>480</v>
      </c>
      <c r="I17" s="415" t="s">
        <v>480</v>
      </c>
      <c r="J17" s="425"/>
      <c r="K17" s="428" t="s">
        <v>500</v>
      </c>
    </row>
    <row r="18" spans="2:11">
      <c r="B18" s="427" t="s">
        <v>494</v>
      </c>
      <c r="C18" s="415" t="s">
        <v>480</v>
      </c>
      <c r="D18" s="415" t="s">
        <v>480</v>
      </c>
      <c r="E18" s="415" t="s">
        <v>480</v>
      </c>
      <c r="F18" s="425"/>
      <c r="G18" s="415" t="s">
        <v>480</v>
      </c>
      <c r="H18" s="415" t="s">
        <v>480</v>
      </c>
      <c r="I18" s="415" t="s">
        <v>480</v>
      </c>
      <c r="J18" s="425"/>
      <c r="K18" s="428" t="s">
        <v>480</v>
      </c>
    </row>
    <row r="19" spans="2:11">
      <c r="B19" s="427" t="s">
        <v>495</v>
      </c>
      <c r="C19" s="425"/>
      <c r="D19" s="425"/>
      <c r="E19" s="425"/>
      <c r="F19" s="425"/>
      <c r="G19" s="425"/>
      <c r="H19" s="425"/>
      <c r="I19" s="425"/>
      <c r="J19" s="425"/>
      <c r="K19" s="426"/>
    </row>
    <row r="20" spans="2:11">
      <c r="B20" s="427" t="s">
        <v>472</v>
      </c>
      <c r="C20" s="415" t="s">
        <v>480</v>
      </c>
      <c r="D20" s="415" t="s">
        <v>480</v>
      </c>
      <c r="E20" s="415" t="s">
        <v>480</v>
      </c>
      <c r="F20" s="425"/>
      <c r="G20" s="415" t="s">
        <v>480</v>
      </c>
      <c r="H20" s="415" t="s">
        <v>480</v>
      </c>
      <c r="I20" s="415" t="s">
        <v>480</v>
      </c>
      <c r="J20" s="425"/>
      <c r="K20" s="428" t="s">
        <v>480</v>
      </c>
    </row>
    <row r="21" spans="2:11">
      <c r="B21" s="427" t="s">
        <v>473</v>
      </c>
      <c r="C21" s="415" t="s">
        <v>480</v>
      </c>
      <c r="D21" s="415" t="s">
        <v>480</v>
      </c>
      <c r="E21" s="415" t="s">
        <v>480</v>
      </c>
      <c r="F21" s="425"/>
      <c r="G21" s="415" t="s">
        <v>480</v>
      </c>
      <c r="H21" s="415" t="s">
        <v>480</v>
      </c>
      <c r="I21" s="415" t="s">
        <v>480</v>
      </c>
      <c r="J21" s="425"/>
      <c r="K21" s="428" t="s">
        <v>480</v>
      </c>
    </row>
    <row r="22" spans="2:11">
      <c r="B22" s="427" t="s">
        <v>498</v>
      </c>
      <c r="C22" s="415" t="s">
        <v>480</v>
      </c>
      <c r="D22" s="415" t="s">
        <v>480</v>
      </c>
      <c r="E22" s="415" t="s">
        <v>480</v>
      </c>
      <c r="F22" s="425"/>
      <c r="G22" s="415" t="s">
        <v>480</v>
      </c>
      <c r="H22" s="415" t="s">
        <v>480</v>
      </c>
      <c r="I22" s="415" t="s">
        <v>480</v>
      </c>
      <c r="J22" s="425"/>
      <c r="K22" s="428" t="s">
        <v>480</v>
      </c>
    </row>
    <row r="23" spans="2:11">
      <c r="B23" s="424"/>
      <c r="C23" s="425"/>
      <c r="D23" s="425"/>
      <c r="E23" s="425"/>
      <c r="F23" s="425"/>
      <c r="G23" s="425"/>
      <c r="H23" s="425"/>
      <c r="I23" s="425"/>
      <c r="J23" s="425"/>
      <c r="K23" s="426"/>
    </row>
    <row r="24" spans="2:11">
      <c r="B24" s="424" t="s">
        <v>474</v>
      </c>
      <c r="C24" s="425"/>
      <c r="D24" s="425"/>
      <c r="E24" s="425"/>
      <c r="F24" s="425"/>
      <c r="G24" s="425"/>
      <c r="H24" s="425"/>
      <c r="I24" s="425"/>
      <c r="J24" s="425"/>
      <c r="K24" s="426"/>
    </row>
    <row r="25" spans="2:11">
      <c r="B25" s="427" t="s">
        <v>475</v>
      </c>
      <c r="C25" s="425"/>
      <c r="D25" s="425"/>
      <c r="E25" s="425"/>
      <c r="F25" s="425"/>
      <c r="G25" s="425"/>
      <c r="H25" s="425"/>
      <c r="I25" s="425"/>
      <c r="J25" s="425"/>
      <c r="K25" s="428"/>
    </row>
    <row r="26" spans="2:11">
      <c r="B26" s="427" t="s">
        <v>496</v>
      </c>
      <c r="C26" s="415" t="s">
        <v>480</v>
      </c>
      <c r="D26" s="415" t="s">
        <v>480</v>
      </c>
      <c r="E26" s="415" t="s">
        <v>480</v>
      </c>
      <c r="F26" s="415" t="s">
        <v>480</v>
      </c>
      <c r="G26" s="415" t="s">
        <v>480</v>
      </c>
      <c r="H26" s="415" t="s">
        <v>480</v>
      </c>
      <c r="I26" s="415" t="s">
        <v>480</v>
      </c>
      <c r="J26" s="415" t="s">
        <v>480</v>
      </c>
      <c r="K26" s="428" t="s">
        <v>500</v>
      </c>
    </row>
    <row r="27" spans="2:11">
      <c r="B27" s="427" t="s">
        <v>497</v>
      </c>
      <c r="C27" s="415" t="s">
        <v>480</v>
      </c>
      <c r="D27" s="415" t="s">
        <v>480</v>
      </c>
      <c r="E27" s="415" t="s">
        <v>480</v>
      </c>
      <c r="F27" s="415" t="s">
        <v>480</v>
      </c>
      <c r="G27" s="415" t="s">
        <v>480</v>
      </c>
      <c r="H27" s="415" t="s">
        <v>480</v>
      </c>
      <c r="I27" s="415" t="s">
        <v>480</v>
      </c>
      <c r="J27" s="415" t="s">
        <v>480</v>
      </c>
      <c r="K27" s="428" t="s">
        <v>500</v>
      </c>
    </row>
  </sheetData>
  <phoneticPr fontId="3"/>
  <printOptions horizontalCentered="1"/>
  <pageMargins left="0.51181102362204722" right="0.51181102362204722" top="0.74803149606299213" bottom="0.74803149606299213" header="0.31496062992125984" footer="0.31496062992125984"/>
  <pageSetup paperSize="9"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3">
    <tabColor rgb="FFFFC000"/>
    <pageSetUpPr fitToPage="1"/>
  </sheetPr>
  <dimension ref="A1:M90"/>
  <sheetViews>
    <sheetView view="pageBreakPreview" zoomScaleNormal="100" zoomScaleSheetLayoutView="100" workbookViewId="0"/>
  </sheetViews>
  <sheetFormatPr defaultRowHeight="13.5" outlineLevelCol="1"/>
  <cols>
    <col min="1" max="1" width="24.625" style="439" customWidth="1"/>
    <col min="2" max="12" width="12.875" style="439" customWidth="1"/>
    <col min="13" max="13" width="11.875" style="439" customWidth="1" outlineLevel="1"/>
    <col min="14" max="257" width="9" style="439"/>
    <col min="258" max="258" width="14.375" style="439" customWidth="1"/>
    <col min="259" max="267" width="9.125" style="439" customWidth="1"/>
    <col min="268" max="268" width="12" style="439" customWidth="1"/>
    <col min="269" max="269" width="11.875" style="439" customWidth="1"/>
    <col min="270" max="513" width="9" style="439"/>
    <col min="514" max="514" width="14.375" style="439" customWidth="1"/>
    <col min="515" max="523" width="9.125" style="439" customWidth="1"/>
    <col min="524" max="524" width="12" style="439" customWidth="1"/>
    <col min="525" max="525" width="11.875" style="439" customWidth="1"/>
    <col min="526" max="769" width="9" style="439"/>
    <col min="770" max="770" width="14.375" style="439" customWidth="1"/>
    <col min="771" max="779" width="9.125" style="439" customWidth="1"/>
    <col min="780" max="780" width="12" style="439" customWidth="1"/>
    <col min="781" max="781" width="11.875" style="439" customWidth="1"/>
    <col min="782" max="1025" width="9" style="439"/>
    <col min="1026" max="1026" width="14.375" style="439" customWidth="1"/>
    <col min="1027" max="1035" width="9.125" style="439" customWidth="1"/>
    <col min="1036" max="1036" width="12" style="439" customWidth="1"/>
    <col min="1037" max="1037" width="11.875" style="439" customWidth="1"/>
    <col min="1038" max="1281" width="9" style="439"/>
    <col min="1282" max="1282" width="14.375" style="439" customWidth="1"/>
    <col min="1283" max="1291" width="9.125" style="439" customWidth="1"/>
    <col min="1292" max="1292" width="12" style="439" customWidth="1"/>
    <col min="1293" max="1293" width="11.875" style="439" customWidth="1"/>
    <col min="1294" max="1537" width="9" style="439"/>
    <col min="1538" max="1538" width="14.375" style="439" customWidth="1"/>
    <col min="1539" max="1547" width="9.125" style="439" customWidth="1"/>
    <col min="1548" max="1548" width="12" style="439" customWidth="1"/>
    <col min="1549" max="1549" width="11.875" style="439" customWidth="1"/>
    <col min="1550" max="1793" width="9" style="439"/>
    <col min="1794" max="1794" width="14.375" style="439" customWidth="1"/>
    <col min="1795" max="1803" width="9.125" style="439" customWidth="1"/>
    <col min="1804" max="1804" width="12" style="439" customWidth="1"/>
    <col min="1805" max="1805" width="11.875" style="439" customWidth="1"/>
    <col min="1806" max="2049" width="9" style="439"/>
    <col min="2050" max="2050" width="14.375" style="439" customWidth="1"/>
    <col min="2051" max="2059" width="9.125" style="439" customWidth="1"/>
    <col min="2060" max="2060" width="12" style="439" customWidth="1"/>
    <col min="2061" max="2061" width="11.875" style="439" customWidth="1"/>
    <col min="2062" max="2305" width="9" style="439"/>
    <col min="2306" max="2306" width="14.375" style="439" customWidth="1"/>
    <col min="2307" max="2315" width="9.125" style="439" customWidth="1"/>
    <col min="2316" max="2316" width="12" style="439" customWidth="1"/>
    <col min="2317" max="2317" width="11.875" style="439" customWidth="1"/>
    <col min="2318" max="2561" width="9" style="439"/>
    <col min="2562" max="2562" width="14.375" style="439" customWidth="1"/>
    <col min="2563" max="2571" width="9.125" style="439" customWidth="1"/>
    <col min="2572" max="2572" width="12" style="439" customWidth="1"/>
    <col min="2573" max="2573" width="11.875" style="439" customWidth="1"/>
    <col min="2574" max="2817" width="9" style="439"/>
    <col min="2818" max="2818" width="14.375" style="439" customWidth="1"/>
    <col min="2819" max="2827" width="9.125" style="439" customWidth="1"/>
    <col min="2828" max="2828" width="12" style="439" customWidth="1"/>
    <col min="2829" max="2829" width="11.875" style="439" customWidth="1"/>
    <col min="2830" max="3073" width="9" style="439"/>
    <col min="3074" max="3074" width="14.375" style="439" customWidth="1"/>
    <col min="3075" max="3083" width="9.125" style="439" customWidth="1"/>
    <col min="3084" max="3084" width="12" style="439" customWidth="1"/>
    <col min="3085" max="3085" width="11.875" style="439" customWidth="1"/>
    <col min="3086" max="3329" width="9" style="439"/>
    <col min="3330" max="3330" width="14.375" style="439" customWidth="1"/>
    <col min="3331" max="3339" width="9.125" style="439" customWidth="1"/>
    <col min="3340" max="3340" width="12" style="439" customWidth="1"/>
    <col min="3341" max="3341" width="11.875" style="439" customWidth="1"/>
    <col min="3342" max="3585" width="9" style="439"/>
    <col min="3586" max="3586" width="14.375" style="439" customWidth="1"/>
    <col min="3587" max="3595" width="9.125" style="439" customWidth="1"/>
    <col min="3596" max="3596" width="12" style="439" customWidth="1"/>
    <col min="3597" max="3597" width="11.875" style="439" customWidth="1"/>
    <col min="3598" max="3841" width="9" style="439"/>
    <col min="3842" max="3842" width="14.375" style="439" customWidth="1"/>
    <col min="3843" max="3851" width="9.125" style="439" customWidth="1"/>
    <col min="3852" max="3852" width="12" style="439" customWidth="1"/>
    <col min="3853" max="3853" width="11.875" style="439" customWidth="1"/>
    <col min="3854" max="4097" width="9" style="439"/>
    <col min="4098" max="4098" width="14.375" style="439" customWidth="1"/>
    <col min="4099" max="4107" width="9.125" style="439" customWidth="1"/>
    <col min="4108" max="4108" width="12" style="439" customWidth="1"/>
    <col min="4109" max="4109" width="11.875" style="439" customWidth="1"/>
    <col min="4110" max="4353" width="9" style="439"/>
    <col min="4354" max="4354" width="14.375" style="439" customWidth="1"/>
    <col min="4355" max="4363" width="9.125" style="439" customWidth="1"/>
    <col min="4364" max="4364" width="12" style="439" customWidth="1"/>
    <col min="4365" max="4365" width="11.875" style="439" customWidth="1"/>
    <col min="4366" max="4609" width="9" style="439"/>
    <col min="4610" max="4610" width="14.375" style="439" customWidth="1"/>
    <col min="4611" max="4619" width="9.125" style="439" customWidth="1"/>
    <col min="4620" max="4620" width="12" style="439" customWidth="1"/>
    <col min="4621" max="4621" width="11.875" style="439" customWidth="1"/>
    <col min="4622" max="4865" width="9" style="439"/>
    <col min="4866" max="4866" width="14.375" style="439" customWidth="1"/>
    <col min="4867" max="4875" width="9.125" style="439" customWidth="1"/>
    <col min="4876" max="4876" width="12" style="439" customWidth="1"/>
    <col min="4877" max="4877" width="11.875" style="439" customWidth="1"/>
    <col min="4878" max="5121" width="9" style="439"/>
    <col min="5122" max="5122" width="14.375" style="439" customWidth="1"/>
    <col min="5123" max="5131" width="9.125" style="439" customWidth="1"/>
    <col min="5132" max="5132" width="12" style="439" customWidth="1"/>
    <col min="5133" max="5133" width="11.875" style="439" customWidth="1"/>
    <col min="5134" max="5377" width="9" style="439"/>
    <col min="5378" max="5378" width="14.375" style="439" customWidth="1"/>
    <col min="5379" max="5387" width="9.125" style="439" customWidth="1"/>
    <col min="5388" max="5388" width="12" style="439" customWidth="1"/>
    <col min="5389" max="5389" width="11.875" style="439" customWidth="1"/>
    <col min="5390" max="5633" width="9" style="439"/>
    <col min="5634" max="5634" width="14.375" style="439" customWidth="1"/>
    <col min="5635" max="5643" width="9.125" style="439" customWidth="1"/>
    <col min="5644" max="5644" width="12" style="439" customWidth="1"/>
    <col min="5645" max="5645" width="11.875" style="439" customWidth="1"/>
    <col min="5646" max="5889" width="9" style="439"/>
    <col min="5890" max="5890" width="14.375" style="439" customWidth="1"/>
    <col min="5891" max="5899" width="9.125" style="439" customWidth="1"/>
    <col min="5900" max="5900" width="12" style="439" customWidth="1"/>
    <col min="5901" max="5901" width="11.875" style="439" customWidth="1"/>
    <col min="5902" max="6145" width="9" style="439"/>
    <col min="6146" max="6146" width="14.375" style="439" customWidth="1"/>
    <col min="6147" max="6155" width="9.125" style="439" customWidth="1"/>
    <col min="6156" max="6156" width="12" style="439" customWidth="1"/>
    <col min="6157" max="6157" width="11.875" style="439" customWidth="1"/>
    <col min="6158" max="6401" width="9" style="439"/>
    <col min="6402" max="6402" width="14.375" style="439" customWidth="1"/>
    <col min="6403" max="6411" width="9.125" style="439" customWidth="1"/>
    <col min="6412" max="6412" width="12" style="439" customWidth="1"/>
    <col min="6413" max="6413" width="11.875" style="439" customWidth="1"/>
    <col min="6414" max="6657" width="9" style="439"/>
    <col min="6658" max="6658" width="14.375" style="439" customWidth="1"/>
    <col min="6659" max="6667" width="9.125" style="439" customWidth="1"/>
    <col min="6668" max="6668" width="12" style="439" customWidth="1"/>
    <col min="6669" max="6669" width="11.875" style="439" customWidth="1"/>
    <col min="6670" max="6913" width="9" style="439"/>
    <col min="6914" max="6914" width="14.375" style="439" customWidth="1"/>
    <col min="6915" max="6923" width="9.125" style="439" customWidth="1"/>
    <col min="6924" max="6924" width="12" style="439" customWidth="1"/>
    <col min="6925" max="6925" width="11.875" style="439" customWidth="1"/>
    <col min="6926" max="7169" width="9" style="439"/>
    <col min="7170" max="7170" width="14.375" style="439" customWidth="1"/>
    <col min="7171" max="7179" width="9.125" style="439" customWidth="1"/>
    <col min="7180" max="7180" width="12" style="439" customWidth="1"/>
    <col min="7181" max="7181" width="11.875" style="439" customWidth="1"/>
    <col min="7182" max="7425" width="9" style="439"/>
    <col min="7426" max="7426" width="14.375" style="439" customWidth="1"/>
    <col min="7427" max="7435" width="9.125" style="439" customWidth="1"/>
    <col min="7436" max="7436" width="12" style="439" customWidth="1"/>
    <col min="7437" max="7437" width="11.875" style="439" customWidth="1"/>
    <col min="7438" max="7681" width="9" style="439"/>
    <col min="7682" max="7682" width="14.375" style="439" customWidth="1"/>
    <col min="7683" max="7691" width="9.125" style="439" customWidth="1"/>
    <col min="7692" max="7692" width="12" style="439" customWidth="1"/>
    <col min="7693" max="7693" width="11.875" style="439" customWidth="1"/>
    <col min="7694" max="7937" width="9" style="439"/>
    <col min="7938" max="7938" width="14.375" style="439" customWidth="1"/>
    <col min="7939" max="7947" width="9.125" style="439" customWidth="1"/>
    <col min="7948" max="7948" width="12" style="439" customWidth="1"/>
    <col min="7949" max="7949" width="11.875" style="439" customWidth="1"/>
    <col min="7950" max="8193" width="9" style="439"/>
    <col min="8194" max="8194" width="14.375" style="439" customWidth="1"/>
    <col min="8195" max="8203" width="9.125" style="439" customWidth="1"/>
    <col min="8204" max="8204" width="12" style="439" customWidth="1"/>
    <col min="8205" max="8205" width="11.875" style="439" customWidth="1"/>
    <col min="8206" max="8449" width="9" style="439"/>
    <col min="8450" max="8450" width="14.375" style="439" customWidth="1"/>
    <col min="8451" max="8459" width="9.125" style="439" customWidth="1"/>
    <col min="8460" max="8460" width="12" style="439" customWidth="1"/>
    <col min="8461" max="8461" width="11.875" style="439" customWidth="1"/>
    <col min="8462" max="8705" width="9" style="439"/>
    <col min="8706" max="8706" width="14.375" style="439" customWidth="1"/>
    <col min="8707" max="8715" width="9.125" style="439" customWidth="1"/>
    <col min="8716" max="8716" width="12" style="439" customWidth="1"/>
    <col min="8717" max="8717" width="11.875" style="439" customWidth="1"/>
    <col min="8718" max="8961" width="9" style="439"/>
    <col min="8962" max="8962" width="14.375" style="439" customWidth="1"/>
    <col min="8963" max="8971" width="9.125" style="439" customWidth="1"/>
    <col min="8972" max="8972" width="12" style="439" customWidth="1"/>
    <col min="8973" max="8973" width="11.875" style="439" customWidth="1"/>
    <col min="8974" max="9217" width="9" style="439"/>
    <col min="9218" max="9218" width="14.375" style="439" customWidth="1"/>
    <col min="9219" max="9227" width="9.125" style="439" customWidth="1"/>
    <col min="9228" max="9228" width="12" style="439" customWidth="1"/>
    <col min="9229" max="9229" width="11.875" style="439" customWidth="1"/>
    <col min="9230" max="9473" width="9" style="439"/>
    <col min="9474" max="9474" width="14.375" style="439" customWidth="1"/>
    <col min="9475" max="9483" width="9.125" style="439" customWidth="1"/>
    <col min="9484" max="9484" width="12" style="439" customWidth="1"/>
    <col min="9485" max="9485" width="11.875" style="439" customWidth="1"/>
    <col min="9486" max="9729" width="9" style="439"/>
    <col min="9730" max="9730" width="14.375" style="439" customWidth="1"/>
    <col min="9731" max="9739" width="9.125" style="439" customWidth="1"/>
    <col min="9740" max="9740" width="12" style="439" customWidth="1"/>
    <col min="9741" max="9741" width="11.875" style="439" customWidth="1"/>
    <col min="9742" max="9985" width="9" style="439"/>
    <col min="9986" max="9986" width="14.375" style="439" customWidth="1"/>
    <col min="9987" max="9995" width="9.125" style="439" customWidth="1"/>
    <col min="9996" max="9996" width="12" style="439" customWidth="1"/>
    <col min="9997" max="9997" width="11.875" style="439" customWidth="1"/>
    <col min="9998" max="10241" width="9" style="439"/>
    <col min="10242" max="10242" width="14.375" style="439" customWidth="1"/>
    <col min="10243" max="10251" width="9.125" style="439" customWidth="1"/>
    <col min="10252" max="10252" width="12" style="439" customWidth="1"/>
    <col min="10253" max="10253" width="11.875" style="439" customWidth="1"/>
    <col min="10254" max="10497" width="9" style="439"/>
    <col min="10498" max="10498" width="14.375" style="439" customWidth="1"/>
    <col min="10499" max="10507" width="9.125" style="439" customWidth="1"/>
    <col min="10508" max="10508" width="12" style="439" customWidth="1"/>
    <col min="10509" max="10509" width="11.875" style="439" customWidth="1"/>
    <col min="10510" max="10753" width="9" style="439"/>
    <col min="10754" max="10754" width="14.375" style="439" customWidth="1"/>
    <col min="10755" max="10763" width="9.125" style="439" customWidth="1"/>
    <col min="10764" max="10764" width="12" style="439" customWidth="1"/>
    <col min="10765" max="10765" width="11.875" style="439" customWidth="1"/>
    <col min="10766" max="11009" width="9" style="439"/>
    <col min="11010" max="11010" width="14.375" style="439" customWidth="1"/>
    <col min="11011" max="11019" width="9.125" style="439" customWidth="1"/>
    <col min="11020" max="11020" width="12" style="439" customWidth="1"/>
    <col min="11021" max="11021" width="11.875" style="439" customWidth="1"/>
    <col min="11022" max="11265" width="9" style="439"/>
    <col min="11266" max="11266" width="14.375" style="439" customWidth="1"/>
    <col min="11267" max="11275" width="9.125" style="439" customWidth="1"/>
    <col min="11276" max="11276" width="12" style="439" customWidth="1"/>
    <col min="11277" max="11277" width="11.875" style="439" customWidth="1"/>
    <col min="11278" max="11521" width="9" style="439"/>
    <col min="11522" max="11522" width="14.375" style="439" customWidth="1"/>
    <col min="11523" max="11531" width="9.125" style="439" customWidth="1"/>
    <col min="11532" max="11532" width="12" style="439" customWidth="1"/>
    <col min="11533" max="11533" width="11.875" style="439" customWidth="1"/>
    <col min="11534" max="11777" width="9" style="439"/>
    <col min="11778" max="11778" width="14.375" style="439" customWidth="1"/>
    <col min="11779" max="11787" width="9.125" style="439" customWidth="1"/>
    <col min="11788" max="11788" width="12" style="439" customWidth="1"/>
    <col min="11789" max="11789" width="11.875" style="439" customWidth="1"/>
    <col min="11790" max="12033" width="9" style="439"/>
    <col min="12034" max="12034" width="14.375" style="439" customWidth="1"/>
    <col min="12035" max="12043" width="9.125" style="439" customWidth="1"/>
    <col min="12044" max="12044" width="12" style="439" customWidth="1"/>
    <col min="12045" max="12045" width="11.875" style="439" customWidth="1"/>
    <col min="12046" max="12289" width="9" style="439"/>
    <col min="12290" max="12290" width="14.375" style="439" customWidth="1"/>
    <col min="12291" max="12299" width="9.125" style="439" customWidth="1"/>
    <col min="12300" max="12300" width="12" style="439" customWidth="1"/>
    <col min="12301" max="12301" width="11.875" style="439" customWidth="1"/>
    <col min="12302" max="12545" width="9" style="439"/>
    <col min="12546" max="12546" width="14.375" style="439" customWidth="1"/>
    <col min="12547" max="12555" width="9.125" style="439" customWidth="1"/>
    <col min="12556" max="12556" width="12" style="439" customWidth="1"/>
    <col min="12557" max="12557" width="11.875" style="439" customWidth="1"/>
    <col min="12558" max="12801" width="9" style="439"/>
    <col min="12802" max="12802" width="14.375" style="439" customWidth="1"/>
    <col min="12803" max="12811" width="9.125" style="439" customWidth="1"/>
    <col min="12812" max="12812" width="12" style="439" customWidth="1"/>
    <col min="12813" max="12813" width="11.875" style="439" customWidth="1"/>
    <col min="12814" max="13057" width="9" style="439"/>
    <col min="13058" max="13058" width="14.375" style="439" customWidth="1"/>
    <col min="13059" max="13067" width="9.125" style="439" customWidth="1"/>
    <col min="13068" max="13068" width="12" style="439" customWidth="1"/>
    <col min="13069" max="13069" width="11.875" style="439" customWidth="1"/>
    <col min="13070" max="13313" width="9" style="439"/>
    <col min="13314" max="13314" width="14.375" style="439" customWidth="1"/>
    <col min="13315" max="13323" width="9.125" style="439" customWidth="1"/>
    <col min="13324" max="13324" width="12" style="439" customWidth="1"/>
    <col min="13325" max="13325" width="11.875" style="439" customWidth="1"/>
    <col min="13326" max="13569" width="9" style="439"/>
    <col min="13570" max="13570" width="14.375" style="439" customWidth="1"/>
    <col min="13571" max="13579" width="9.125" style="439" customWidth="1"/>
    <col min="13580" max="13580" width="12" style="439" customWidth="1"/>
    <col min="13581" max="13581" width="11.875" style="439" customWidth="1"/>
    <col min="13582" max="13825" width="9" style="439"/>
    <col min="13826" max="13826" width="14.375" style="439" customWidth="1"/>
    <col min="13827" max="13835" width="9.125" style="439" customWidth="1"/>
    <col min="13836" max="13836" width="12" style="439" customWidth="1"/>
    <col min="13837" max="13837" width="11.875" style="439" customWidth="1"/>
    <col min="13838" max="14081" width="9" style="439"/>
    <col min="14082" max="14082" width="14.375" style="439" customWidth="1"/>
    <col min="14083" max="14091" width="9.125" style="439" customWidth="1"/>
    <col min="14092" max="14092" width="12" style="439" customWidth="1"/>
    <col min="14093" max="14093" width="11.875" style="439" customWidth="1"/>
    <col min="14094" max="14337" width="9" style="439"/>
    <col min="14338" max="14338" width="14.375" style="439" customWidth="1"/>
    <col min="14339" max="14347" width="9.125" style="439" customWidth="1"/>
    <col min="14348" max="14348" width="12" style="439" customWidth="1"/>
    <col min="14349" max="14349" width="11.875" style="439" customWidth="1"/>
    <col min="14350" max="14593" width="9" style="439"/>
    <col min="14594" max="14594" width="14.375" style="439" customWidth="1"/>
    <col min="14595" max="14603" width="9.125" style="439" customWidth="1"/>
    <col min="14604" max="14604" width="12" style="439" customWidth="1"/>
    <col min="14605" max="14605" width="11.875" style="439" customWidth="1"/>
    <col min="14606" max="14849" width="9" style="439"/>
    <col min="14850" max="14850" width="14.375" style="439" customWidth="1"/>
    <col min="14851" max="14859" width="9.125" style="439" customWidth="1"/>
    <col min="14860" max="14860" width="12" style="439" customWidth="1"/>
    <col min="14861" max="14861" width="11.875" style="439" customWidth="1"/>
    <col min="14862" max="15105" width="9" style="439"/>
    <col min="15106" max="15106" width="14.375" style="439" customWidth="1"/>
    <col min="15107" max="15115" width="9.125" style="439" customWidth="1"/>
    <col min="15116" max="15116" width="12" style="439" customWidth="1"/>
    <col min="15117" max="15117" width="11.875" style="439" customWidth="1"/>
    <col min="15118" max="15361" width="9" style="439"/>
    <col min="15362" max="15362" width="14.375" style="439" customWidth="1"/>
    <col min="15363" max="15371" width="9.125" style="439" customWidth="1"/>
    <col min="15372" max="15372" width="12" style="439" customWidth="1"/>
    <col min="15373" max="15373" width="11.875" style="439" customWidth="1"/>
    <col min="15374" max="15617" width="9" style="439"/>
    <col min="15618" max="15618" width="14.375" style="439" customWidth="1"/>
    <col min="15619" max="15627" width="9.125" style="439" customWidth="1"/>
    <col min="15628" max="15628" width="12" style="439" customWidth="1"/>
    <col min="15629" max="15629" width="11.875" style="439" customWidth="1"/>
    <col min="15630" max="15873" width="9" style="439"/>
    <col min="15874" max="15874" width="14.375" style="439" customWidth="1"/>
    <col min="15875" max="15883" width="9.125" style="439" customWidth="1"/>
    <col min="15884" max="15884" width="12" style="439" customWidth="1"/>
    <col min="15885" max="15885" width="11.875" style="439" customWidth="1"/>
    <col min="15886" max="16129" width="9" style="439"/>
    <col min="16130" max="16130" width="14.375" style="439" customWidth="1"/>
    <col min="16131" max="16139" width="9.125" style="439" customWidth="1"/>
    <col min="16140" max="16140" width="12" style="439" customWidth="1"/>
    <col min="16141" max="16141" width="11.875" style="439" customWidth="1"/>
    <col min="16142" max="16384" width="9" style="439"/>
  </cols>
  <sheetData>
    <row r="1" spans="1:13" ht="16.5" customHeight="1">
      <c r="A1" s="439" t="s">
        <v>539</v>
      </c>
    </row>
    <row r="2" spans="1:13" ht="13.5" customHeight="1"/>
    <row r="3" spans="1:13" ht="23.25" customHeight="1">
      <c r="A3" s="443" t="s">
        <v>540</v>
      </c>
      <c r="B3" s="440"/>
      <c r="C3" s="440"/>
      <c r="D3" s="440"/>
      <c r="E3" s="440"/>
      <c r="F3" s="440"/>
      <c r="G3" s="440"/>
      <c r="H3" s="440"/>
      <c r="I3" s="440"/>
      <c r="J3" s="440"/>
      <c r="K3" s="440"/>
      <c r="L3" s="440"/>
    </row>
    <row r="4" spans="1:13" ht="23.25" customHeight="1">
      <c r="A4" s="440"/>
      <c r="B4" s="440"/>
      <c r="C4" s="440"/>
      <c r="D4" s="440"/>
      <c r="E4" s="440"/>
      <c r="F4" s="440"/>
      <c r="G4" s="440"/>
      <c r="H4" s="440"/>
      <c r="I4" s="440"/>
      <c r="J4" s="440"/>
      <c r="K4" s="440"/>
      <c r="L4" s="440"/>
      <c r="M4" s="439" t="str">
        <f>第4号様式!L2</f>
        <v>臨床研修事業</v>
      </c>
    </row>
    <row r="5" spans="1:13" ht="23.25" customHeight="1">
      <c r="A5" s="439" t="str">
        <f>CONCATENATE(1,"　",第4号様式!L2,"所要額")</f>
        <v>1　臨床研修事業所要額</v>
      </c>
    </row>
    <row r="6" spans="1:13" ht="17.25" customHeight="1">
      <c r="A6" s="952" t="s">
        <v>169</v>
      </c>
      <c r="B6" s="954" t="s">
        <v>37</v>
      </c>
      <c r="C6" s="444" t="s">
        <v>35</v>
      </c>
      <c r="D6" s="954" t="s">
        <v>36</v>
      </c>
      <c r="E6" s="444" t="s">
        <v>39</v>
      </c>
      <c r="F6" s="954" t="s">
        <v>38</v>
      </c>
      <c r="G6" s="954" t="s">
        <v>66</v>
      </c>
      <c r="H6" s="950" t="s">
        <v>544</v>
      </c>
      <c r="I6" s="950" t="s">
        <v>545</v>
      </c>
      <c r="J6" s="955" t="s">
        <v>543</v>
      </c>
      <c r="K6" s="950" t="s">
        <v>546</v>
      </c>
      <c r="L6" s="950" t="s">
        <v>547</v>
      </c>
    </row>
    <row r="7" spans="1:13" ht="17.25" customHeight="1">
      <c r="A7" s="953"/>
      <c r="B7" s="951"/>
      <c r="C7" s="445" t="s">
        <v>298</v>
      </c>
      <c r="D7" s="951"/>
      <c r="E7" s="445" t="s">
        <v>40</v>
      </c>
      <c r="F7" s="951"/>
      <c r="G7" s="951"/>
      <c r="H7" s="951"/>
      <c r="I7" s="951"/>
      <c r="J7" s="956"/>
      <c r="K7" s="951"/>
      <c r="L7" s="951"/>
    </row>
    <row r="8" spans="1:13" ht="17.25" customHeight="1">
      <c r="A8" s="953"/>
      <c r="B8" s="951"/>
      <c r="C8" s="445" t="s">
        <v>299</v>
      </c>
      <c r="D8" s="951"/>
      <c r="E8" s="445" t="s">
        <v>300</v>
      </c>
      <c r="F8" s="951"/>
      <c r="G8" s="951"/>
      <c r="H8" s="951"/>
      <c r="I8" s="951"/>
      <c r="J8" s="956"/>
      <c r="K8" s="951"/>
      <c r="L8" s="951"/>
    </row>
    <row r="9" spans="1:13" ht="17.25" customHeight="1">
      <c r="A9" s="446"/>
      <c r="B9" s="447" t="s">
        <v>34</v>
      </c>
      <c r="C9" s="448" t="s">
        <v>43</v>
      </c>
      <c r="D9" s="448" t="s">
        <v>63</v>
      </c>
      <c r="E9" s="448" t="s">
        <v>41</v>
      </c>
      <c r="F9" s="447" t="s">
        <v>42</v>
      </c>
      <c r="G9" s="447" t="s">
        <v>535</v>
      </c>
      <c r="H9" s="447" t="s">
        <v>552</v>
      </c>
      <c r="I9" s="447" t="s">
        <v>551</v>
      </c>
      <c r="J9" s="447" t="s">
        <v>550</v>
      </c>
      <c r="K9" s="447" t="s">
        <v>549</v>
      </c>
      <c r="L9" s="447" t="s">
        <v>553</v>
      </c>
    </row>
    <row r="10" spans="1:13" ht="16.5" customHeight="1">
      <c r="A10" s="449"/>
      <c r="B10" s="449" t="s">
        <v>33</v>
      </c>
      <c r="C10" s="449" t="s">
        <v>33</v>
      </c>
      <c r="D10" s="449" t="s">
        <v>33</v>
      </c>
      <c r="E10" s="449" t="s">
        <v>33</v>
      </c>
      <c r="F10" s="449" t="s">
        <v>33</v>
      </c>
      <c r="G10" s="449" t="s">
        <v>33</v>
      </c>
      <c r="H10" s="449" t="s">
        <v>548</v>
      </c>
      <c r="I10" s="449" t="s">
        <v>33</v>
      </c>
      <c r="J10" s="449" t="s">
        <v>33</v>
      </c>
      <c r="K10" s="449" t="s">
        <v>33</v>
      </c>
      <c r="L10" s="449" t="s">
        <v>33</v>
      </c>
    </row>
    <row r="11" spans="1:13" ht="29.25" customHeight="1">
      <c r="A11" s="474" t="str">
        <f>IFERROR(VLOOKUP(第4号様式!$L$2,様式リスト!$B$6:$BZ$8,'第4号様式別紙1（精算書、対象経費内訳）'!M11,0),"")</f>
        <v>教育指導経費</v>
      </c>
      <c r="B11" s="450"/>
      <c r="C11" s="451"/>
      <c r="D11" s="476" t="str">
        <f>IF(B11="","",B11-C11)</f>
        <v/>
      </c>
      <c r="E11" s="451">
        <f>E90</f>
        <v>0</v>
      </c>
      <c r="F11" s="452" t="str">
        <f>IF(E11="","",VLOOKUP($M$4,様式リスト!$B$6:$CB$8,78,0))</f>
        <v>"手入力して下さい"</v>
      </c>
      <c r="G11" s="478">
        <f>IF(F11="","",MIN(F11,D11))</f>
        <v>0</v>
      </c>
      <c r="H11" s="478">
        <f>IF(G11="","",IF(OR($M$4=様式リスト!$B$13,$M$4=様式リスト!$B$14),MIN(G11,E11)*0.5,MIN(G11,E11)))</f>
        <v>0</v>
      </c>
      <c r="I11" s="478" t="str">
        <f>IF(D11="","",ROUNDDOWN(MIN(D11,H11),-3))</f>
        <v/>
      </c>
      <c r="J11" s="450"/>
      <c r="K11" s="450"/>
      <c r="L11" s="478" t="str">
        <f>IF(J11="","",K11-(MIN(I11,J11)))</f>
        <v/>
      </c>
      <c r="M11" s="439">
        <v>76</v>
      </c>
    </row>
    <row r="12" spans="1:13" ht="29.25" customHeight="1">
      <c r="A12" s="475" t="str">
        <f>IFERROR(VLOOKUP(第4号様式!$L$2,様式リスト!$B$6:$BZ$8,'第4号様式別紙1（精算書、対象経費内訳）'!M12,0),"")</f>
        <v>地域協議会経費</v>
      </c>
      <c r="B12" s="453"/>
      <c r="C12" s="454"/>
      <c r="D12" s="477" t="str">
        <f>IF(B12="","",B12-C12)</f>
        <v/>
      </c>
      <c r="E12" s="454"/>
      <c r="F12" s="455" t="str">
        <f>IF(E12="","",VLOOKUP($M$4,様式リスト!$B$6:$CB$8,79,0))</f>
        <v/>
      </c>
      <c r="G12" s="479" t="str">
        <f>IF(F12="","",MIN(F12,D12))</f>
        <v/>
      </c>
      <c r="H12" s="479" t="str">
        <f>IF(G12="","",IF(OR($M$4=様式リスト!$B$13,$M$4=様式リスト!$B$14),MIN(G12,E12)*0.5,MIN(G12,E12)))</f>
        <v/>
      </c>
      <c r="I12" s="479" t="str">
        <f>IF(D12="","",ROUNDDOWN(MIN(D12,H12),-3))</f>
        <v/>
      </c>
      <c r="J12" s="453"/>
      <c r="K12" s="453"/>
      <c r="L12" s="479" t="str">
        <f>IF(J12="","",K12-(MIN(I12,J12)))</f>
        <v/>
      </c>
      <c r="M12" s="439">
        <v>77</v>
      </c>
    </row>
    <row r="13" spans="1:13" ht="24" customHeight="1">
      <c r="A13" s="441" t="s">
        <v>290</v>
      </c>
      <c r="B13" s="480" t="str">
        <f>IF(SUM(B11:B12)=0,"",SUM(B11:B12))</f>
        <v/>
      </c>
      <c r="C13" s="480" t="str">
        <f t="shared" ref="C13:L13" si="0">IF(SUM(C11:C12)=0,"",SUM(C11:C12))</f>
        <v/>
      </c>
      <c r="D13" s="480" t="str">
        <f t="shared" si="0"/>
        <v/>
      </c>
      <c r="E13" s="480" t="str">
        <f t="shared" si="0"/>
        <v/>
      </c>
      <c r="F13" s="480" t="str">
        <f>IF(SUM(F11:F12)=0,"",SUM(F11:F12))</f>
        <v/>
      </c>
      <c r="G13" s="480" t="str">
        <f>IF(SUM(G11:G12)=0,"",SUM(G11:G12))</f>
        <v/>
      </c>
      <c r="H13" s="480" t="str">
        <f>IF(SUM(H11:H12)=0,"",SUM(H11:H12))</f>
        <v/>
      </c>
      <c r="I13" s="480" t="str">
        <f t="shared" si="0"/>
        <v/>
      </c>
      <c r="J13" s="480" t="str">
        <f t="shared" si="0"/>
        <v/>
      </c>
      <c r="K13" s="480" t="str">
        <f t="shared" si="0"/>
        <v/>
      </c>
      <c r="L13" s="480" t="str">
        <f t="shared" si="0"/>
        <v/>
      </c>
    </row>
    <row r="14" spans="1:13" ht="23.1" customHeight="1"/>
    <row r="15" spans="1:13" ht="23.25" customHeight="1">
      <c r="A15" s="439" t="s">
        <v>462</v>
      </c>
    </row>
    <row r="16" spans="1:13" ht="22.5" customHeight="1">
      <c r="A16" s="456" t="s">
        <v>64</v>
      </c>
      <c r="B16" s="457"/>
      <c r="C16" s="457"/>
      <c r="D16" s="456" t="s">
        <v>301</v>
      </c>
      <c r="E16" s="458"/>
      <c r="F16" s="456" t="s">
        <v>302</v>
      </c>
      <c r="G16" s="457"/>
      <c r="H16" s="457"/>
      <c r="I16" s="457"/>
      <c r="J16" s="457"/>
      <c r="K16" s="457"/>
      <c r="L16" s="459"/>
    </row>
    <row r="17" spans="1:13" ht="15.75" customHeight="1">
      <c r="A17" s="947"/>
      <c r="B17" s="948"/>
      <c r="C17" s="949"/>
      <c r="D17" s="463"/>
      <c r="E17" s="464" t="s">
        <v>33</v>
      </c>
      <c r="F17" s="461"/>
      <c r="G17" s="461"/>
      <c r="H17" s="461"/>
      <c r="I17" s="461"/>
      <c r="J17" s="461"/>
      <c r="K17" s="461"/>
      <c r="L17" s="465"/>
    </row>
    <row r="18" spans="1:13" ht="15.75" customHeight="1">
      <c r="A18" s="941" t="str">
        <f>IFERROR(VLOOKUP(第4号様式!$L$2,様式リスト!$B$6:$BZ$8,'第4号様式別紙1（精算書、対象経費内訳）'!M18,0),"")</f>
        <v>（Ⅰ　教育指導経費）</v>
      </c>
      <c r="B18" s="942"/>
      <c r="C18" s="943"/>
      <c r="D18" s="467"/>
      <c r="E18" s="468"/>
      <c r="F18" s="442"/>
      <c r="G18" s="442"/>
      <c r="H18" s="442"/>
      <c r="I18" s="442"/>
      <c r="J18" s="442"/>
      <c r="K18" s="442"/>
      <c r="L18" s="465"/>
      <c r="M18" s="439">
        <v>4</v>
      </c>
    </row>
    <row r="19" spans="1:13" ht="15.75" customHeight="1">
      <c r="A19" s="941" t="str">
        <f>IFERROR(VLOOKUP(第4号様式!$L$2,様式リスト!$B$6:$BZ$8,'第4号様式別紙1（精算書、対象経費内訳）'!M19,0),"")</f>
        <v>１　研修管理委員会等経費</v>
      </c>
      <c r="B19" s="942"/>
      <c r="C19" s="943"/>
      <c r="D19" s="467"/>
      <c r="E19" s="468"/>
      <c r="F19" s="442"/>
      <c r="G19" s="442"/>
      <c r="H19" s="442"/>
      <c r="I19" s="442"/>
      <c r="J19" s="442"/>
      <c r="K19" s="442"/>
      <c r="L19" s="465"/>
      <c r="M19" s="439">
        <v>5</v>
      </c>
    </row>
    <row r="20" spans="1:13" ht="15.75" customHeight="1">
      <c r="A20" s="941" t="str">
        <f>IFERROR(VLOOKUP(第4号様式!$L$2,様式リスト!$B$6:$BZ$8,'第4号様式別紙1（精算書、対象経費内訳）'!M20,0),"")</f>
        <v>諸謝金</v>
      </c>
      <c r="B20" s="942"/>
      <c r="C20" s="943"/>
      <c r="D20" s="467"/>
      <c r="E20" s="465"/>
      <c r="F20" s="442"/>
      <c r="G20" s="442"/>
      <c r="H20" s="442"/>
      <c r="I20" s="442"/>
      <c r="J20" s="442"/>
      <c r="K20" s="442"/>
      <c r="L20" s="465"/>
      <c r="M20" s="439">
        <v>6</v>
      </c>
    </row>
    <row r="21" spans="1:13" ht="15.75" customHeight="1">
      <c r="A21" s="941" t="str">
        <f>IFERROR(VLOOKUP(第4号様式!$L$2,様式リスト!$B$6:$BZ$8,'第4号様式別紙1（精算書、対象経費内訳）'!M21,0),"")</f>
        <v>旅費</v>
      </c>
      <c r="B21" s="942"/>
      <c r="C21" s="943"/>
      <c r="D21" s="467"/>
      <c r="E21" s="465"/>
      <c r="F21" s="442"/>
      <c r="G21" s="442"/>
      <c r="H21" s="442"/>
      <c r="I21" s="442"/>
      <c r="J21" s="442"/>
      <c r="K21" s="442"/>
      <c r="L21" s="465"/>
      <c r="M21" s="439">
        <v>7</v>
      </c>
    </row>
    <row r="22" spans="1:13" ht="15.75" customHeight="1">
      <c r="A22" s="941" t="str">
        <f>IFERROR(VLOOKUP(第4号様式!$L$2,様式リスト!$B$6:$BZ$8,'第4号様式別紙1（精算書、対象経費内訳）'!M22,0),"")</f>
        <v>消耗品費</v>
      </c>
      <c r="B22" s="942"/>
      <c r="C22" s="943"/>
      <c r="D22" s="467"/>
      <c r="E22" s="465"/>
      <c r="F22" s="442"/>
      <c r="G22" s="442"/>
      <c r="H22" s="442"/>
      <c r="I22" s="442"/>
      <c r="J22" s="442"/>
      <c r="K22" s="442"/>
      <c r="L22" s="465"/>
      <c r="M22" s="439">
        <v>8</v>
      </c>
    </row>
    <row r="23" spans="1:13" ht="15.75" customHeight="1">
      <c r="A23" s="941" t="str">
        <f>IFERROR(VLOOKUP(第4号様式!$L$2,様式リスト!$B$6:$BZ$8,'第4号様式別紙1（精算書、対象経費内訳）'!M23,0),"")</f>
        <v>印刷製本費</v>
      </c>
      <c r="B23" s="942"/>
      <c r="C23" s="943"/>
      <c r="D23" s="467"/>
      <c r="E23" s="465"/>
      <c r="F23" s="442"/>
      <c r="G23" s="442"/>
      <c r="H23" s="442"/>
      <c r="I23" s="442"/>
      <c r="J23" s="442"/>
      <c r="K23" s="442"/>
      <c r="L23" s="465"/>
      <c r="M23" s="439">
        <v>9</v>
      </c>
    </row>
    <row r="24" spans="1:13" ht="15.75" customHeight="1">
      <c r="A24" s="941" t="str">
        <f>IFERROR(VLOOKUP(第4号様式!$L$2,様式リスト!$B$6:$BZ$8,'第4号様式別紙1（精算書、対象経費内訳）'!M24,0),"")</f>
        <v>通信運搬費</v>
      </c>
      <c r="B24" s="942"/>
      <c r="C24" s="943"/>
      <c r="D24" s="467"/>
      <c r="E24" s="465"/>
      <c r="F24" s="442"/>
      <c r="G24" s="442"/>
      <c r="H24" s="442"/>
      <c r="I24" s="442"/>
      <c r="J24" s="442"/>
      <c r="K24" s="442"/>
      <c r="L24" s="465"/>
      <c r="M24" s="439">
        <v>10</v>
      </c>
    </row>
    <row r="25" spans="1:13" ht="15.75" customHeight="1">
      <c r="A25" s="941" t="str">
        <f>IFERROR(VLOOKUP(第4号様式!$L$2,様式リスト!$B$6:$BZ$8,'第4号様式別紙1（精算書、対象経費内訳）'!M25,0),"")</f>
        <v>会議費</v>
      </c>
      <c r="B25" s="942"/>
      <c r="C25" s="943"/>
      <c r="D25" s="467"/>
      <c r="E25" s="465"/>
      <c r="F25" s="442"/>
      <c r="G25" s="442"/>
      <c r="H25" s="442"/>
      <c r="I25" s="442"/>
      <c r="J25" s="442"/>
      <c r="K25" s="442"/>
      <c r="L25" s="465"/>
      <c r="M25" s="439">
        <v>11</v>
      </c>
    </row>
    <row r="26" spans="1:13" ht="15.75" customHeight="1">
      <c r="A26" s="941" t="str">
        <f>IFERROR(VLOOKUP(第4号様式!$L$2,様式リスト!$B$6:$BZ$8,'第4号様式別紙1（精算書、対象経費内訳）'!M26,0),"")</f>
        <v xml:space="preserve"> </v>
      </c>
      <c r="B26" s="942"/>
      <c r="C26" s="943"/>
      <c r="D26" s="467"/>
      <c r="E26" s="465"/>
      <c r="F26" s="442"/>
      <c r="G26" s="442"/>
      <c r="H26" s="442"/>
      <c r="I26" s="442"/>
      <c r="J26" s="442"/>
      <c r="K26" s="442"/>
      <c r="L26" s="465"/>
      <c r="M26" s="439">
        <v>12</v>
      </c>
    </row>
    <row r="27" spans="1:13" ht="15.75" customHeight="1">
      <c r="A27" s="941" t="str">
        <f>IFERROR(VLOOKUP(第4号様式!$L$2,様式リスト!$B$6:$BZ$8,'第4号様式別紙1（精算書、対象経費内訳）'!M27,0),"")</f>
        <v>２　プログラム責任者人件費（プログラム管理に係るもの）</v>
      </c>
      <c r="B27" s="942"/>
      <c r="C27" s="943"/>
      <c r="D27" s="467"/>
      <c r="E27" s="465"/>
      <c r="F27" s="442"/>
      <c r="G27" s="442"/>
      <c r="H27" s="442"/>
      <c r="I27" s="442"/>
      <c r="J27" s="442"/>
      <c r="K27" s="442"/>
      <c r="L27" s="465"/>
      <c r="M27" s="439">
        <v>13</v>
      </c>
    </row>
    <row r="28" spans="1:13" ht="15.75" customHeight="1">
      <c r="A28" s="941" t="str">
        <f>IFERROR(VLOOKUP(第4号様式!$L$2,様式リスト!$B$6:$BZ$8,'第4号様式別紙1（精算書、対象経費内訳）'!M28,0),"")</f>
        <v>職員基本給</v>
      </c>
      <c r="B28" s="942"/>
      <c r="C28" s="943"/>
      <c r="D28" s="467"/>
      <c r="E28" s="465"/>
      <c r="F28" s="442"/>
      <c r="G28" s="442"/>
      <c r="H28" s="442"/>
      <c r="I28" s="442"/>
      <c r="J28" s="442"/>
      <c r="K28" s="442"/>
      <c r="L28" s="465"/>
      <c r="M28" s="439">
        <v>14</v>
      </c>
    </row>
    <row r="29" spans="1:13" ht="15.75" customHeight="1">
      <c r="A29" s="941" t="str">
        <f>IFERROR(VLOOKUP(第4号様式!$L$2,様式リスト!$B$6:$BZ$8,'第4号様式別紙1（精算書、対象経費内訳）'!M29,0),"")</f>
        <v>職員諸手当</v>
      </c>
      <c r="B29" s="942"/>
      <c r="C29" s="943"/>
      <c r="D29" s="467"/>
      <c r="E29" s="465"/>
      <c r="F29" s="442"/>
      <c r="G29" s="442"/>
      <c r="H29" s="442"/>
      <c r="I29" s="442"/>
      <c r="J29" s="442"/>
      <c r="K29" s="442"/>
      <c r="L29" s="465"/>
      <c r="M29" s="439">
        <v>15</v>
      </c>
    </row>
    <row r="30" spans="1:13" ht="15.75" customHeight="1">
      <c r="A30" s="941" t="str">
        <f>IFERROR(VLOOKUP(第4号様式!$L$2,様式リスト!$B$6:$BZ$8,'第4号様式別紙1（精算書、対象経費内訳）'!M30,0),"")</f>
        <v>　</v>
      </c>
      <c r="B30" s="942"/>
      <c r="C30" s="943"/>
      <c r="D30" s="467"/>
      <c r="E30" s="465"/>
      <c r="F30" s="442"/>
      <c r="G30" s="442"/>
      <c r="H30" s="442"/>
      <c r="I30" s="442"/>
      <c r="J30" s="442"/>
      <c r="K30" s="442"/>
      <c r="L30" s="465"/>
      <c r="M30" s="439">
        <v>16</v>
      </c>
    </row>
    <row r="31" spans="1:13" ht="15.75" customHeight="1">
      <c r="A31" s="941" t="str">
        <f>IFERROR(VLOOKUP(第4号様式!$L$2,様式リスト!$B$6:$BZ$8,'第4号様式別紙1（精算書、対象経費内訳）'!M31,0),"")</f>
        <v>３　指導医及びプログラム責任者の補助者雇上経費</v>
      </c>
      <c r="B31" s="942"/>
      <c r="C31" s="943"/>
      <c r="D31" s="467"/>
      <c r="E31" s="465"/>
      <c r="F31" s="442"/>
      <c r="G31" s="442"/>
      <c r="H31" s="442"/>
      <c r="I31" s="442"/>
      <c r="J31" s="442"/>
      <c r="K31" s="442"/>
      <c r="L31" s="465"/>
      <c r="M31" s="439">
        <v>17</v>
      </c>
    </row>
    <row r="32" spans="1:13" ht="15.75" customHeight="1">
      <c r="A32" s="941" t="str">
        <f>IFERROR(VLOOKUP(第4号様式!$L$2,様式リスト!$B$6:$BZ$8,'第4号様式別紙1（精算書、対象経費内訳）'!M32,0),"")</f>
        <v>職員諸手当（非常勤）</v>
      </c>
      <c r="B32" s="942"/>
      <c r="C32" s="943"/>
      <c r="D32" s="467"/>
      <c r="E32" s="465"/>
      <c r="F32" s="442"/>
      <c r="G32" s="442"/>
      <c r="H32" s="442"/>
      <c r="I32" s="442"/>
      <c r="J32" s="442"/>
      <c r="K32" s="442"/>
      <c r="L32" s="465"/>
      <c r="M32" s="439">
        <v>18</v>
      </c>
    </row>
    <row r="33" spans="1:13" ht="15.75" customHeight="1">
      <c r="A33" s="941" t="str">
        <f>IFERROR(VLOOKUP(第4号様式!$L$2,様式リスト!$B$6:$BZ$8,'第4号様式別紙1（精算書、対象経費内訳）'!M33,0),"")</f>
        <v>非常勤職員手当</v>
      </c>
      <c r="B33" s="942"/>
      <c r="C33" s="943"/>
      <c r="D33" s="467"/>
      <c r="E33" s="465"/>
      <c r="F33" s="442"/>
      <c r="G33" s="442"/>
      <c r="H33" s="442"/>
      <c r="I33" s="442"/>
      <c r="J33" s="442"/>
      <c r="K33" s="442"/>
      <c r="L33" s="465"/>
      <c r="M33" s="439">
        <v>19</v>
      </c>
    </row>
    <row r="34" spans="1:13" ht="15.75" customHeight="1">
      <c r="A34" s="941" t="str">
        <f>IFERROR(VLOOKUP(第4号様式!$L$2,様式リスト!$B$6:$BZ$8,'第4号様式別紙1（精算書、対象経費内訳）'!M34,0),"")</f>
        <v>　</v>
      </c>
      <c r="B34" s="942"/>
      <c r="C34" s="943"/>
      <c r="D34" s="467"/>
      <c r="E34" s="465"/>
      <c r="F34" s="442"/>
      <c r="G34" s="442"/>
      <c r="H34" s="442"/>
      <c r="I34" s="442"/>
      <c r="J34" s="442"/>
      <c r="K34" s="442"/>
      <c r="L34" s="465"/>
      <c r="M34" s="439">
        <v>20</v>
      </c>
    </row>
    <row r="35" spans="1:13" ht="15.75" customHeight="1">
      <c r="A35" s="941" t="str">
        <f>IFERROR(VLOOKUP(第4号様式!$L$2,様式リスト!$B$6:$BZ$8,'第4号様式別紙1（精算書、対象経費内訳）'!M35,0),"")</f>
        <v>４　通信運搬費</v>
      </c>
      <c r="B35" s="942"/>
      <c r="C35" s="943"/>
      <c r="D35" s="467"/>
      <c r="E35" s="465"/>
      <c r="F35" s="442"/>
      <c r="G35" s="442"/>
      <c r="H35" s="442"/>
      <c r="I35" s="442"/>
      <c r="J35" s="442"/>
      <c r="K35" s="442"/>
      <c r="L35" s="465"/>
      <c r="M35" s="439">
        <v>21</v>
      </c>
    </row>
    <row r="36" spans="1:13" ht="15.75" customHeight="1">
      <c r="A36" s="941" t="str">
        <f>IFERROR(VLOOKUP(第4号様式!$L$2,様式リスト!$B$6:$BZ$8,'第4号様式別紙1（精算書、対象経費内訳）'!M36,0),"")</f>
        <v>　</v>
      </c>
      <c r="B36" s="942"/>
      <c r="C36" s="943"/>
      <c r="D36" s="467"/>
      <c r="E36" s="465"/>
      <c r="F36" s="442"/>
      <c r="G36" s="442"/>
      <c r="H36" s="442"/>
      <c r="I36" s="442"/>
      <c r="J36" s="442"/>
      <c r="K36" s="442"/>
      <c r="L36" s="465"/>
      <c r="M36" s="439">
        <v>22</v>
      </c>
    </row>
    <row r="37" spans="1:13" ht="15.75" customHeight="1">
      <c r="A37" s="941" t="str">
        <f>IFERROR(VLOOKUP(第4号様式!$L$2,様式リスト!$B$6:$BZ$8,'第4号様式別紙1（精算書、対象経費内訳）'!M37,0),"")</f>
        <v>５　指導医、プログラム責任者（研修医指導分）にかかる経費</v>
      </c>
      <c r="B37" s="942"/>
      <c r="C37" s="943"/>
      <c r="D37" s="467"/>
      <c r="E37" s="465"/>
      <c r="F37" s="442"/>
      <c r="G37" s="442"/>
      <c r="H37" s="442"/>
      <c r="I37" s="442"/>
      <c r="J37" s="442"/>
      <c r="K37" s="442"/>
      <c r="L37" s="465"/>
      <c r="M37" s="439">
        <v>23</v>
      </c>
    </row>
    <row r="38" spans="1:13" ht="15.75" customHeight="1">
      <c r="A38" s="941" t="str">
        <f>IFERROR(VLOOKUP(第4号様式!$L$2,様式リスト!$B$6:$BZ$8,'第4号様式別紙1（精算書、対象経費内訳）'!M38,0),"")</f>
        <v>職員基本給</v>
      </c>
      <c r="B38" s="942"/>
      <c r="C38" s="943"/>
      <c r="D38" s="467"/>
      <c r="E38" s="465"/>
      <c r="F38" s="442"/>
      <c r="G38" s="442"/>
      <c r="H38" s="442"/>
      <c r="I38" s="442"/>
      <c r="J38" s="442"/>
      <c r="K38" s="442"/>
      <c r="L38" s="465"/>
      <c r="M38" s="439">
        <v>24</v>
      </c>
    </row>
    <row r="39" spans="1:13" ht="15.75" customHeight="1">
      <c r="A39" s="941" t="str">
        <f>IFERROR(VLOOKUP(第4号様式!$L$2,様式リスト!$B$6:$BZ$8,'第4号様式別紙1（精算書、対象経費内訳）'!M39,0),"")</f>
        <v>職員諸手当</v>
      </c>
      <c r="B39" s="942"/>
      <c r="C39" s="943"/>
      <c r="D39" s="467"/>
      <c r="E39" s="465"/>
      <c r="F39" s="442"/>
      <c r="G39" s="442"/>
      <c r="H39" s="442"/>
      <c r="I39" s="442"/>
      <c r="J39" s="442"/>
      <c r="K39" s="442"/>
      <c r="L39" s="465"/>
      <c r="M39" s="439">
        <v>25</v>
      </c>
    </row>
    <row r="40" spans="1:13" ht="15.75" customHeight="1">
      <c r="A40" s="941" t="str">
        <f>IFERROR(VLOOKUP(第4号様式!$L$2,様式リスト!$B$6:$BZ$8,'第4号様式別紙1（精算書、対象経費内訳）'!M40,0),"")</f>
        <v>非常勤職員手当</v>
      </c>
      <c r="B40" s="942"/>
      <c r="C40" s="943"/>
      <c r="D40" s="467"/>
      <c r="E40" s="465"/>
      <c r="F40" s="442"/>
      <c r="G40" s="442"/>
      <c r="H40" s="442"/>
      <c r="I40" s="442"/>
      <c r="J40" s="442"/>
      <c r="K40" s="442"/>
      <c r="L40" s="465"/>
      <c r="M40" s="439">
        <v>26</v>
      </c>
    </row>
    <row r="41" spans="1:13" ht="15.75" customHeight="1">
      <c r="A41" s="941" t="str">
        <f>IFERROR(VLOOKUP(第4号様式!$L$2,様式リスト!$B$6:$BZ$8,'第4号様式別紙1（精算書、対象経費内訳）'!M41,0),"")</f>
        <v>諸謝金</v>
      </c>
      <c r="B41" s="942"/>
      <c r="C41" s="943"/>
      <c r="D41" s="467"/>
      <c r="E41" s="465"/>
      <c r="F41" s="442"/>
      <c r="G41" s="442"/>
      <c r="H41" s="442"/>
      <c r="I41" s="442"/>
      <c r="J41" s="442"/>
      <c r="K41" s="442"/>
      <c r="L41" s="465"/>
      <c r="M41" s="439">
        <v>27</v>
      </c>
    </row>
    <row r="42" spans="1:13" ht="15.75" customHeight="1">
      <c r="A42" s="941" t="str">
        <f>IFERROR(VLOOKUP(第4号様式!$L$2,様式リスト!$B$6:$BZ$8,'第4号様式別紙1（精算書、対象経費内訳）'!M42,0),"")</f>
        <v>　</v>
      </c>
      <c r="B42" s="942"/>
      <c r="C42" s="943"/>
      <c r="D42" s="467"/>
      <c r="E42" s="465"/>
      <c r="F42" s="442"/>
      <c r="G42" s="442"/>
      <c r="H42" s="442"/>
      <c r="I42" s="442"/>
      <c r="J42" s="442"/>
      <c r="K42" s="442"/>
      <c r="L42" s="465"/>
      <c r="M42" s="439">
        <v>28</v>
      </c>
    </row>
    <row r="43" spans="1:13" ht="15.75" customHeight="1">
      <c r="A43" s="941" t="str">
        <f>IFERROR(VLOOKUP(第4号様式!$L$2,様式リスト!$B$6:$BZ$8,'第4号様式別紙1（精算書、対象経費内訳）'!M43,0),"")</f>
        <v>６　情報収集及び学会等出席経費</v>
      </c>
      <c r="B43" s="942"/>
      <c r="C43" s="943"/>
      <c r="D43" s="467"/>
      <c r="E43" s="465"/>
      <c r="F43" s="442"/>
      <c r="G43" s="442"/>
      <c r="H43" s="442"/>
      <c r="I43" s="442"/>
      <c r="J43" s="442"/>
      <c r="K43" s="442"/>
      <c r="L43" s="465"/>
      <c r="M43" s="439">
        <v>29</v>
      </c>
    </row>
    <row r="44" spans="1:13" ht="15.75" customHeight="1">
      <c r="A44" s="941" t="str">
        <f>IFERROR(VLOOKUP(第4号様式!$L$2,様式リスト!$B$6:$BZ$8,'第4号様式別紙1（精算書、対象経費内訳）'!M44,0),"")</f>
        <v>旅費</v>
      </c>
      <c r="B44" s="942"/>
      <c r="C44" s="943"/>
      <c r="D44" s="467"/>
      <c r="E44" s="465"/>
      <c r="F44" s="442"/>
      <c r="G44" s="442"/>
      <c r="H44" s="442"/>
      <c r="I44" s="442"/>
      <c r="J44" s="442"/>
      <c r="K44" s="442"/>
      <c r="L44" s="465"/>
      <c r="M44" s="439">
        <v>30</v>
      </c>
    </row>
    <row r="45" spans="1:13" ht="15.75" customHeight="1">
      <c r="A45" s="941" t="str">
        <f>IFERROR(VLOOKUP(第4号様式!$L$2,様式リスト!$B$6:$BZ$8,'第4号様式別紙1（精算書、対象経費内訳）'!M45,0),"")</f>
        <v>備品費（図書）</v>
      </c>
      <c r="B45" s="942"/>
      <c r="C45" s="943"/>
      <c r="D45" s="467"/>
      <c r="E45" s="465"/>
      <c r="F45" s="442"/>
      <c r="G45" s="442"/>
      <c r="H45" s="442"/>
      <c r="I45" s="442"/>
      <c r="J45" s="442"/>
      <c r="K45" s="442"/>
      <c r="L45" s="465"/>
      <c r="M45" s="439">
        <v>31</v>
      </c>
    </row>
    <row r="46" spans="1:13" ht="15.75" customHeight="1">
      <c r="A46" s="941" t="str">
        <f>IFERROR(VLOOKUP(第4号様式!$L$2,様式リスト!$B$6:$BZ$8,'第4号様式別紙1（精算書、対象経費内訳）'!M46,0),"")</f>
        <v>消耗品（教材等材料費を含む）</v>
      </c>
      <c r="B46" s="942"/>
      <c r="C46" s="943"/>
      <c r="D46" s="467"/>
      <c r="E46" s="465"/>
      <c r="F46" s="442"/>
      <c r="G46" s="442"/>
      <c r="H46" s="442"/>
      <c r="I46" s="442"/>
      <c r="J46" s="442"/>
      <c r="K46" s="442"/>
      <c r="L46" s="465"/>
      <c r="M46" s="439">
        <v>32</v>
      </c>
    </row>
    <row r="47" spans="1:13" ht="15.75" customHeight="1">
      <c r="A47" s="941" t="str">
        <f>IFERROR(VLOOKUP(第4号様式!$L$2,様式リスト!$B$6:$BZ$8,'第4号様式別紙1（精算書、対象経費内訳）'!M47,0),"")</f>
        <v>　</v>
      </c>
      <c r="B47" s="942"/>
      <c r="C47" s="943"/>
      <c r="D47" s="467"/>
      <c r="E47" s="465"/>
      <c r="F47" s="442"/>
      <c r="G47" s="442"/>
      <c r="H47" s="442"/>
      <c r="I47" s="442"/>
      <c r="J47" s="442"/>
      <c r="K47" s="442"/>
      <c r="L47" s="465"/>
      <c r="M47" s="439">
        <v>33</v>
      </c>
    </row>
    <row r="48" spans="1:13" ht="15.75" customHeight="1">
      <c r="A48" s="941" t="str">
        <f>IFERROR(VLOOKUP(第4号様式!$L$2,様式リスト!$B$6:$BZ$8,'第4号様式別紙1（精算書、対象経費内訳）'!M48,0),"")</f>
        <v>７　剖検経費</v>
      </c>
      <c r="B48" s="942"/>
      <c r="C48" s="943"/>
      <c r="D48" s="467"/>
      <c r="E48" s="465"/>
      <c r="F48" s="442"/>
      <c r="G48" s="442"/>
      <c r="H48" s="442"/>
      <c r="I48" s="442"/>
      <c r="J48" s="442"/>
      <c r="K48" s="442"/>
      <c r="L48" s="465"/>
      <c r="M48" s="439">
        <v>34</v>
      </c>
    </row>
    <row r="49" spans="1:13" ht="15.75" customHeight="1">
      <c r="A49" s="941" t="str">
        <f>IFERROR(VLOOKUP(第4号様式!$L$2,様式リスト!$B$6:$BZ$8,'第4号様式別紙1（精算書、対象経費内訳）'!M49,0),"")</f>
        <v>諸謝金（臨床研修病院のみ）</v>
      </c>
      <c r="B49" s="942"/>
      <c r="C49" s="943"/>
      <c r="D49" s="467"/>
      <c r="E49" s="465"/>
      <c r="F49" s="442"/>
      <c r="G49" s="442"/>
      <c r="H49" s="442"/>
      <c r="I49" s="442"/>
      <c r="J49" s="442"/>
      <c r="K49" s="442"/>
      <c r="L49" s="465"/>
      <c r="M49" s="439">
        <v>35</v>
      </c>
    </row>
    <row r="50" spans="1:13" ht="15.75" customHeight="1">
      <c r="A50" s="941" t="str">
        <f>IFERROR(VLOOKUP(第4号様式!$L$2,様式リスト!$B$6:$BZ$8,'第4号様式別紙1（精算書、対象経費内訳）'!M50,0),"")</f>
        <v>旅費（臨床研修病院のみ）</v>
      </c>
      <c r="B50" s="942"/>
      <c r="C50" s="943"/>
      <c r="D50" s="467"/>
      <c r="E50" s="465"/>
      <c r="F50" s="442"/>
      <c r="G50" s="442"/>
      <c r="H50" s="442"/>
      <c r="I50" s="442"/>
      <c r="J50" s="442"/>
      <c r="K50" s="442"/>
      <c r="L50" s="465"/>
      <c r="M50" s="439">
        <v>36</v>
      </c>
    </row>
    <row r="51" spans="1:13" ht="15.75" customHeight="1">
      <c r="A51" s="941" t="str">
        <f>IFERROR(VLOOKUP(第4号様式!$L$2,様式リスト!$B$6:$BZ$8,'第4号様式別紙1（精算書、対象経費内訳）'!M51,0),"")</f>
        <v>消耗品費</v>
      </c>
      <c r="B51" s="942"/>
      <c r="C51" s="943"/>
      <c r="D51" s="467"/>
      <c r="E51" s="465"/>
      <c r="F51" s="442"/>
      <c r="G51" s="442"/>
      <c r="H51" s="442"/>
      <c r="I51" s="442"/>
      <c r="J51" s="442"/>
      <c r="K51" s="442"/>
      <c r="L51" s="465"/>
      <c r="M51" s="439">
        <v>37</v>
      </c>
    </row>
    <row r="52" spans="1:13" ht="15.75" customHeight="1">
      <c r="A52" s="941" t="str">
        <f>IFERROR(VLOOKUP(第4号様式!$L$2,様式リスト!$B$6:$BZ$8,'第4号様式別紙1（精算書、対象経費内訳）'!M52,0),"")</f>
        <v>　</v>
      </c>
      <c r="B52" s="942"/>
      <c r="C52" s="943"/>
      <c r="D52" s="467"/>
      <c r="E52" s="465"/>
      <c r="F52" s="442"/>
      <c r="G52" s="442"/>
      <c r="H52" s="442"/>
      <c r="I52" s="442"/>
      <c r="J52" s="442"/>
      <c r="K52" s="442"/>
      <c r="L52" s="465"/>
      <c r="M52" s="439">
        <v>38</v>
      </c>
    </row>
    <row r="53" spans="1:13" ht="15.75" customHeight="1">
      <c r="A53" s="941" t="str">
        <f>IFERROR(VLOOKUP(第4号様式!$L$2,様式リスト!$B$6:$BZ$8,'第4号様式別紙1（精算書、対象経費内訳）'!M53,0),"")</f>
        <v>８へき地診療所等の研修経費</v>
      </c>
      <c r="B53" s="942"/>
      <c r="C53" s="943"/>
      <c r="D53" s="467"/>
      <c r="E53" s="465"/>
      <c r="F53" s="442"/>
      <c r="G53" s="442"/>
      <c r="H53" s="442"/>
      <c r="I53" s="442"/>
      <c r="J53" s="442"/>
      <c r="K53" s="442"/>
      <c r="L53" s="465"/>
      <c r="M53" s="439">
        <v>39</v>
      </c>
    </row>
    <row r="54" spans="1:13" ht="15.75" customHeight="1">
      <c r="A54" s="941" t="str">
        <f>IFERROR(VLOOKUP(第4号様式!$L$2,様式リスト!$B$6:$BZ$8,'第4号様式別紙1（精算書、対象経費内訳）'!M54,0),"")</f>
        <v>旅費</v>
      </c>
      <c r="B54" s="942"/>
      <c r="C54" s="943"/>
      <c r="D54" s="467"/>
      <c r="E54" s="465"/>
      <c r="F54" s="442"/>
      <c r="G54" s="442"/>
      <c r="H54" s="442"/>
      <c r="I54" s="442"/>
      <c r="J54" s="442"/>
      <c r="K54" s="442"/>
      <c r="L54" s="465"/>
      <c r="M54" s="439">
        <v>40</v>
      </c>
    </row>
    <row r="55" spans="1:13" ht="15.75" customHeight="1">
      <c r="A55" s="941" t="str">
        <f>IFERROR(VLOOKUP(第4号様式!$L$2,様式リスト!$B$6:$BZ$8,'第4号様式別紙1（精算書、対象経費内訳）'!M55,0),"")</f>
        <v>　</v>
      </c>
      <c r="B55" s="942"/>
      <c r="C55" s="943"/>
      <c r="D55" s="467"/>
      <c r="E55" s="465"/>
      <c r="F55" s="442"/>
      <c r="G55" s="442"/>
      <c r="H55" s="442"/>
      <c r="I55" s="442"/>
      <c r="J55" s="442"/>
      <c r="K55" s="442"/>
      <c r="L55" s="465"/>
      <c r="M55" s="439">
        <v>41</v>
      </c>
    </row>
    <row r="56" spans="1:13" ht="15.75" customHeight="1">
      <c r="A56" s="941" t="str">
        <f>IFERROR(VLOOKUP(第4号様式!$L$2,様式リスト!$B$6:$BZ$8,'第4号様式別紙1（精算書、対象経費内訳）'!M56,0),"")</f>
        <v>９　産婦人科宿日直研修事業費、小児科宿日直研修事業費</v>
      </c>
      <c r="B56" s="942"/>
      <c r="C56" s="943"/>
      <c r="D56" s="467"/>
      <c r="E56" s="465"/>
      <c r="F56" s="442"/>
      <c r="G56" s="442"/>
      <c r="H56" s="442"/>
      <c r="I56" s="442"/>
      <c r="J56" s="442"/>
      <c r="K56" s="442"/>
      <c r="L56" s="465"/>
      <c r="M56" s="439">
        <v>42</v>
      </c>
    </row>
    <row r="57" spans="1:13" ht="15.75" customHeight="1">
      <c r="A57" s="941" t="str">
        <f>IFERROR(VLOOKUP(第4号様式!$L$2,様式リスト!$B$6:$BZ$8,'第4号様式別紙1（精算書、対象経費内訳）'!M57,0),"")</f>
        <v>宿日直手当</v>
      </c>
      <c r="B57" s="942"/>
      <c r="C57" s="943"/>
      <c r="D57" s="467"/>
      <c r="E57" s="465"/>
      <c r="F57" s="442"/>
      <c r="G57" s="442"/>
      <c r="H57" s="442"/>
      <c r="I57" s="442"/>
      <c r="J57" s="442"/>
      <c r="K57" s="442"/>
      <c r="L57" s="465"/>
      <c r="M57" s="439">
        <v>43</v>
      </c>
    </row>
    <row r="58" spans="1:13" ht="15.75" customHeight="1">
      <c r="A58" s="941" t="str">
        <f>IFERROR(VLOOKUP(第4号様式!$L$2,様式リスト!$B$6:$BZ$8,'第4号様式別紙1（精算書、対象経費内訳）'!M58,0),"")</f>
        <v>（１）産婦人科</v>
      </c>
      <c r="B58" s="942"/>
      <c r="C58" s="943"/>
      <c r="D58" s="467"/>
      <c r="E58" s="465"/>
      <c r="F58" s="442"/>
      <c r="G58" s="442"/>
      <c r="H58" s="442"/>
      <c r="I58" s="442"/>
      <c r="J58" s="442"/>
      <c r="K58" s="442"/>
      <c r="L58" s="465"/>
      <c r="M58" s="439">
        <v>44</v>
      </c>
    </row>
    <row r="59" spans="1:13" ht="15.75" customHeight="1">
      <c r="A59" s="941" t="str">
        <f>IFERROR(VLOOKUP(第4号様式!$L$2,様式リスト!$B$6:$BZ$8,'第4号様式別紙1（精算書、対象経費内訳）'!M59,0),"")</f>
        <v>（２）小児科</v>
      </c>
      <c r="B59" s="942"/>
      <c r="C59" s="943"/>
      <c r="D59" s="467"/>
      <c r="E59" s="465"/>
      <c r="F59" s="442"/>
      <c r="G59" s="442"/>
      <c r="H59" s="442"/>
      <c r="I59" s="442"/>
      <c r="J59" s="442"/>
      <c r="K59" s="442"/>
      <c r="L59" s="465"/>
      <c r="M59" s="439">
        <v>45</v>
      </c>
    </row>
    <row r="60" spans="1:13" ht="15.75" customHeight="1">
      <c r="A60" s="941" t="str">
        <f>IFERROR(VLOOKUP(第4号様式!$L$2,様式リスト!$B$6:$BZ$8,'第4号様式別紙1（精算書、対象経費内訳）'!M60,0),"")</f>
        <v>【オンコール手当】</v>
      </c>
      <c r="B60" s="942"/>
      <c r="C60" s="943"/>
      <c r="D60" s="467"/>
      <c r="E60" s="465"/>
      <c r="F60" s="442"/>
      <c r="G60" s="442"/>
      <c r="H60" s="442"/>
      <c r="I60" s="442"/>
      <c r="J60" s="442"/>
      <c r="K60" s="442"/>
      <c r="L60" s="465"/>
      <c r="M60" s="439">
        <v>46</v>
      </c>
    </row>
    <row r="61" spans="1:13" ht="15.75" customHeight="1">
      <c r="A61" s="941" t="str">
        <f>IFERROR(VLOOKUP(第4号様式!$L$2,様式リスト!$B$6:$BZ$8,'第4号様式別紙1（精算書、対象経費内訳）'!M61,0),"")</f>
        <v>　</v>
      </c>
      <c r="B61" s="942"/>
      <c r="C61" s="943"/>
      <c r="D61" s="467"/>
      <c r="E61" s="465"/>
      <c r="F61" s="442"/>
      <c r="G61" s="442"/>
      <c r="H61" s="442"/>
      <c r="I61" s="442"/>
      <c r="J61" s="442"/>
      <c r="K61" s="442"/>
      <c r="L61" s="465"/>
      <c r="M61" s="439">
        <v>47</v>
      </c>
    </row>
    <row r="62" spans="1:13" ht="15.75" customHeight="1">
      <c r="A62" s="941" t="str">
        <f>IFERROR(VLOOKUP(第4号様式!$L$2,様式リスト!$B$6:$BZ$8,'第4号様式別紙1（精算書、対象経費内訳）'!M62,0),"")</f>
        <v>　</v>
      </c>
      <c r="B62" s="942"/>
      <c r="C62" s="943"/>
      <c r="D62" s="467"/>
      <c r="E62" s="465"/>
      <c r="F62" s="442"/>
      <c r="G62" s="442"/>
      <c r="H62" s="442"/>
      <c r="I62" s="442"/>
      <c r="J62" s="442"/>
      <c r="K62" s="442"/>
      <c r="L62" s="465"/>
      <c r="M62" s="439">
        <v>48</v>
      </c>
    </row>
    <row r="63" spans="1:13" ht="15.75" customHeight="1">
      <c r="A63" s="941" t="str">
        <f>IFERROR(VLOOKUP(第4号様式!$L$2,様式リスト!$B$6:$BZ$8,'第4号様式別紙1（精算書、対象経費内訳）'!M63,0),"")</f>
        <v>（Ⅱ　協議会開催経費）</v>
      </c>
      <c r="B63" s="942"/>
      <c r="C63" s="943"/>
      <c r="D63" s="467"/>
      <c r="E63" s="465"/>
      <c r="F63" s="442"/>
      <c r="G63" s="442"/>
      <c r="H63" s="442"/>
      <c r="I63" s="442"/>
      <c r="J63" s="442"/>
      <c r="K63" s="442"/>
      <c r="L63" s="465"/>
      <c r="M63" s="439">
        <v>49</v>
      </c>
    </row>
    <row r="64" spans="1:13" ht="15.75" customHeight="1">
      <c r="A64" s="941" t="str">
        <f>IFERROR(VLOOKUP(第4号様式!$L$2,様式リスト!$B$6:$BZ$8,'第4号様式別紙1（精算書、対象経費内訳）'!M64,0),"")</f>
        <v>職員諸手当（非常勤）</v>
      </c>
      <c r="B64" s="942"/>
      <c r="C64" s="943"/>
      <c r="D64" s="467"/>
      <c r="E64" s="465"/>
      <c r="F64" s="442"/>
      <c r="G64" s="442"/>
      <c r="H64" s="442"/>
      <c r="I64" s="442"/>
      <c r="J64" s="442"/>
      <c r="K64" s="442"/>
      <c r="L64" s="465"/>
      <c r="M64" s="439">
        <v>50</v>
      </c>
    </row>
    <row r="65" spans="1:13" ht="15.75" customHeight="1">
      <c r="A65" s="941" t="str">
        <f>IFERROR(VLOOKUP(第4号様式!$L$2,様式リスト!$B$6:$BZ$8,'第4号様式別紙1（精算書、対象経費内訳）'!M65,0),"")</f>
        <v>非常勤職員手当</v>
      </c>
      <c r="B65" s="942"/>
      <c r="C65" s="943"/>
      <c r="D65" s="467"/>
      <c r="E65" s="465"/>
      <c r="F65" s="442"/>
      <c r="G65" s="442"/>
      <c r="H65" s="442"/>
      <c r="I65" s="442"/>
      <c r="J65" s="442"/>
      <c r="K65" s="442"/>
      <c r="L65" s="465"/>
      <c r="M65" s="439">
        <v>51</v>
      </c>
    </row>
    <row r="66" spans="1:13" ht="15.75" customHeight="1">
      <c r="A66" s="941" t="str">
        <f>IFERROR(VLOOKUP(第4号様式!$L$2,様式リスト!$B$6:$BZ$8,'第4号様式別紙1（精算書、対象経費内訳）'!M66,0),"")</f>
        <v>（事務補助者雇上経費）</v>
      </c>
      <c r="B66" s="942"/>
      <c r="C66" s="943"/>
      <c r="D66" s="467"/>
      <c r="E66" s="465"/>
      <c r="F66" s="442"/>
      <c r="G66" s="442"/>
      <c r="H66" s="442"/>
      <c r="I66" s="442"/>
      <c r="J66" s="442"/>
      <c r="K66" s="442"/>
      <c r="L66" s="465"/>
      <c r="M66" s="439">
        <v>52</v>
      </c>
    </row>
    <row r="67" spans="1:13" ht="15.75" customHeight="1">
      <c r="A67" s="941" t="str">
        <f>IFERROR(VLOOKUP(第4号様式!$L$2,様式リスト!$B$6:$BZ$8,'第4号様式別紙1（精算書、対象経費内訳）'!M67,0),"")</f>
        <v>諸謝金</v>
      </c>
      <c r="B67" s="942"/>
      <c r="C67" s="943"/>
      <c r="D67" s="467"/>
      <c r="E67" s="465"/>
      <c r="F67" s="442"/>
      <c r="G67" s="442"/>
      <c r="H67" s="442"/>
      <c r="I67" s="442"/>
      <c r="J67" s="442"/>
      <c r="K67" s="442"/>
      <c r="L67" s="465"/>
      <c r="M67" s="439">
        <v>53</v>
      </c>
    </row>
    <row r="68" spans="1:13" ht="15.75" customHeight="1">
      <c r="A68" s="941" t="str">
        <f>IFERROR(VLOOKUP(第4号様式!$L$2,様式リスト!$B$6:$BZ$8,'第4号様式別紙1（精算書、対象経費内訳）'!M68,0),"")</f>
        <v>旅費</v>
      </c>
      <c r="B68" s="942"/>
      <c r="C68" s="943"/>
      <c r="D68" s="467"/>
      <c r="E68" s="465"/>
      <c r="F68" s="442"/>
      <c r="G68" s="442"/>
      <c r="H68" s="442"/>
      <c r="I68" s="442"/>
      <c r="J68" s="442"/>
      <c r="K68" s="442"/>
      <c r="L68" s="465"/>
      <c r="M68" s="439">
        <v>54</v>
      </c>
    </row>
    <row r="69" spans="1:13" ht="15.75" customHeight="1">
      <c r="A69" s="941" t="str">
        <f>IFERROR(VLOOKUP(第4号様式!$L$2,様式リスト!$B$6:$BZ$8,'第4号様式別紙1（精算書、対象経費内訳）'!M69,0),"")</f>
        <v>会議費</v>
      </c>
      <c r="B69" s="942"/>
      <c r="C69" s="943"/>
      <c r="D69" s="467"/>
      <c r="E69" s="465"/>
      <c r="F69" s="442"/>
      <c r="G69" s="442"/>
      <c r="H69" s="442"/>
      <c r="I69" s="442"/>
      <c r="J69" s="442"/>
      <c r="K69" s="442"/>
      <c r="L69" s="465"/>
      <c r="M69" s="439">
        <v>55</v>
      </c>
    </row>
    <row r="70" spans="1:13" ht="15.75" customHeight="1">
      <c r="A70" s="941" t="str">
        <f>IFERROR(VLOOKUP(第4号様式!$L$2,様式リスト!$B$6:$BZ$8,'第4号様式別紙1（精算書、対象経費内訳）'!M70,0),"")</f>
        <v>　</v>
      </c>
      <c r="B70" s="942"/>
      <c r="C70" s="943"/>
      <c r="D70" s="467"/>
      <c r="E70" s="465"/>
      <c r="F70" s="442"/>
      <c r="G70" s="442"/>
      <c r="H70" s="442"/>
      <c r="I70" s="442"/>
      <c r="J70" s="442"/>
      <c r="K70" s="442"/>
      <c r="L70" s="465"/>
      <c r="M70" s="439">
        <v>56</v>
      </c>
    </row>
    <row r="71" spans="1:13" ht="15.75" customHeight="1">
      <c r="A71" s="941" t="str">
        <f>IFERROR(VLOOKUP(第4号様式!$L$2,様式リスト!$B$6:$BZ$8,'第4号様式別紙1（精算書、対象経費内訳）'!M71,0),"")</f>
        <v>　</v>
      </c>
      <c r="B71" s="942"/>
      <c r="C71" s="943"/>
      <c r="D71" s="467"/>
      <c r="E71" s="465"/>
      <c r="F71" s="442"/>
      <c r="G71" s="442"/>
      <c r="H71" s="442"/>
      <c r="I71" s="442"/>
      <c r="J71" s="442"/>
      <c r="K71" s="442"/>
      <c r="L71" s="465"/>
      <c r="M71" s="439">
        <v>57</v>
      </c>
    </row>
    <row r="72" spans="1:13" ht="15.75" customHeight="1">
      <c r="A72" s="941" t="str">
        <f>IFERROR(VLOOKUP(第4号様式!$L$2,様式リスト!$B$6:$BZ$8,'第4号様式別紙1（精算書、対象経費内訳）'!M72,0),"")</f>
        <v>　</v>
      </c>
      <c r="B72" s="942"/>
      <c r="C72" s="943"/>
      <c r="D72" s="467"/>
      <c r="E72" s="465"/>
      <c r="F72" s="442"/>
      <c r="G72" s="442"/>
      <c r="H72" s="442"/>
      <c r="I72" s="442"/>
      <c r="J72" s="442"/>
      <c r="K72" s="442"/>
      <c r="L72" s="465"/>
      <c r="M72" s="439">
        <v>58</v>
      </c>
    </row>
    <row r="73" spans="1:13" ht="15.75" customHeight="1">
      <c r="A73" s="941" t="str">
        <f>IFERROR(VLOOKUP(第4号様式!$L$2,様式リスト!$B$6:$BZ$8,'第4号様式別紙1（精算書、対象経費内訳）'!M73,0),"")</f>
        <v>　</v>
      </c>
      <c r="B73" s="942"/>
      <c r="C73" s="943"/>
      <c r="D73" s="467"/>
      <c r="E73" s="465"/>
      <c r="F73" s="442"/>
      <c r="G73" s="442"/>
      <c r="H73" s="442"/>
      <c r="I73" s="442"/>
      <c r="J73" s="442"/>
      <c r="K73" s="442"/>
      <c r="L73" s="465"/>
      <c r="M73" s="439">
        <v>59</v>
      </c>
    </row>
    <row r="74" spans="1:13" ht="15.75" customHeight="1">
      <c r="A74" s="941" t="str">
        <f>IFERROR(VLOOKUP(第4号様式!$L$2,様式リスト!$B$6:$BZ$8,'第4号様式別紙1（精算書、対象経費内訳）'!M74,0),"")</f>
        <v>　</v>
      </c>
      <c r="B74" s="942"/>
      <c r="C74" s="943"/>
      <c r="D74" s="467"/>
      <c r="E74" s="465"/>
      <c r="F74" s="442"/>
      <c r="G74" s="442"/>
      <c r="H74" s="442"/>
      <c r="I74" s="442"/>
      <c r="J74" s="442"/>
      <c r="K74" s="442"/>
      <c r="L74" s="465"/>
      <c r="M74" s="439">
        <v>60</v>
      </c>
    </row>
    <row r="75" spans="1:13" ht="15.75" customHeight="1">
      <c r="A75" s="941" t="str">
        <f>IFERROR(VLOOKUP(第4号様式!$L$2,様式リスト!$B$6:$BZ$8,'第4号様式別紙1（精算書、対象経費内訳）'!M75,0),"")</f>
        <v>　</v>
      </c>
      <c r="B75" s="942"/>
      <c r="C75" s="943"/>
      <c r="D75" s="467"/>
      <c r="E75" s="465"/>
      <c r="F75" s="442"/>
      <c r="G75" s="442"/>
      <c r="H75" s="442"/>
      <c r="I75" s="442"/>
      <c r="J75" s="442"/>
      <c r="K75" s="442"/>
      <c r="L75" s="465"/>
      <c r="M75" s="439">
        <v>61</v>
      </c>
    </row>
    <row r="76" spans="1:13" ht="15.75" customHeight="1">
      <c r="A76" s="941" t="str">
        <f>IFERROR(VLOOKUP(第4号様式!$L$2,様式リスト!$B$6:$BZ$8,'第4号様式別紙1（精算書、対象経費内訳）'!M76,0),"")</f>
        <v>　</v>
      </c>
      <c r="B76" s="942"/>
      <c r="C76" s="943"/>
      <c r="D76" s="467"/>
      <c r="E76" s="465"/>
      <c r="F76" s="442"/>
      <c r="G76" s="442"/>
      <c r="H76" s="442"/>
      <c r="I76" s="442"/>
      <c r="J76" s="442"/>
      <c r="K76" s="442"/>
      <c r="L76" s="465"/>
      <c r="M76" s="439">
        <v>62</v>
      </c>
    </row>
    <row r="77" spans="1:13" ht="15.75" customHeight="1">
      <c r="A77" s="941" t="str">
        <f>IFERROR(VLOOKUP(第4号様式!$L$2,様式リスト!$B$6:$BZ$8,'第4号様式別紙1（精算書、対象経費内訳）'!M77,0),"")</f>
        <v>　</v>
      </c>
      <c r="B77" s="942"/>
      <c r="C77" s="943"/>
      <c r="D77" s="467"/>
      <c r="E77" s="465"/>
      <c r="F77" s="442"/>
      <c r="G77" s="442"/>
      <c r="H77" s="442"/>
      <c r="I77" s="442"/>
      <c r="J77" s="442"/>
      <c r="K77" s="442"/>
      <c r="L77" s="465"/>
      <c r="M77" s="439">
        <v>63</v>
      </c>
    </row>
    <row r="78" spans="1:13" ht="15.75" customHeight="1">
      <c r="A78" s="941" t="str">
        <f>IFERROR(VLOOKUP(第4号様式!$L$2,様式リスト!$B$6:$BZ$8,'第4号様式別紙1（精算書、対象経費内訳）'!M78,0),"")</f>
        <v>　</v>
      </c>
      <c r="B78" s="942"/>
      <c r="C78" s="943"/>
      <c r="D78" s="467"/>
      <c r="E78" s="465"/>
      <c r="F78" s="442"/>
      <c r="G78" s="442"/>
      <c r="H78" s="442"/>
      <c r="I78" s="442"/>
      <c r="J78" s="442"/>
      <c r="K78" s="442"/>
      <c r="L78" s="465"/>
      <c r="M78" s="439">
        <v>64</v>
      </c>
    </row>
    <row r="79" spans="1:13" ht="15.75" customHeight="1">
      <c r="A79" s="941" t="str">
        <f>IFERROR(VLOOKUP(第4号様式!$L$2,様式リスト!$B$6:$BZ$8,'第4号様式別紙1（精算書、対象経費内訳）'!M79,0),"")</f>
        <v>　</v>
      </c>
      <c r="B79" s="942"/>
      <c r="C79" s="943"/>
      <c r="D79" s="467"/>
      <c r="E79" s="465"/>
      <c r="F79" s="442"/>
      <c r="G79" s="442"/>
      <c r="H79" s="442"/>
      <c r="I79" s="442"/>
      <c r="J79" s="442"/>
      <c r="K79" s="442"/>
      <c r="L79" s="465"/>
      <c r="M79" s="439">
        <v>65</v>
      </c>
    </row>
    <row r="80" spans="1:13" ht="15.75" customHeight="1">
      <c r="A80" s="941" t="str">
        <f>IFERROR(VLOOKUP(第4号様式!$L$2,様式リスト!$B$6:$BZ$8,'第4号様式別紙1（精算書、対象経費内訳）'!M80,0),"")</f>
        <v>　</v>
      </c>
      <c r="B80" s="942"/>
      <c r="C80" s="943"/>
      <c r="D80" s="467"/>
      <c r="E80" s="465"/>
      <c r="F80" s="442"/>
      <c r="G80" s="442"/>
      <c r="H80" s="442"/>
      <c r="I80" s="442"/>
      <c r="J80" s="442"/>
      <c r="K80" s="442"/>
      <c r="L80" s="465"/>
      <c r="M80" s="439">
        <v>66</v>
      </c>
    </row>
    <row r="81" spans="1:13" ht="15.75" customHeight="1">
      <c r="A81" s="941" t="str">
        <f>IFERROR(VLOOKUP(第4号様式!$L$2,様式リスト!$B$6:$BZ$8,'第4号様式別紙1（精算書、対象経費内訳）'!M81,0),"")</f>
        <v>　</v>
      </c>
      <c r="B81" s="942"/>
      <c r="C81" s="943"/>
      <c r="D81" s="467"/>
      <c r="E81" s="465"/>
      <c r="F81" s="442"/>
      <c r="G81" s="442"/>
      <c r="H81" s="442"/>
      <c r="I81" s="442"/>
      <c r="J81" s="442"/>
      <c r="K81" s="442"/>
      <c r="L81" s="465"/>
      <c r="M81" s="439">
        <v>67</v>
      </c>
    </row>
    <row r="82" spans="1:13" ht="15.75" customHeight="1">
      <c r="A82" s="941" t="str">
        <f>IFERROR(VLOOKUP(第4号様式!$L$2,様式リスト!$B$6:$BZ$8,'第4号様式別紙1（精算書、対象経費内訳）'!M82,0),"")</f>
        <v>　</v>
      </c>
      <c r="B82" s="942"/>
      <c r="C82" s="943"/>
      <c r="D82" s="467"/>
      <c r="E82" s="465"/>
      <c r="F82" s="442"/>
      <c r="G82" s="442"/>
      <c r="H82" s="442"/>
      <c r="I82" s="442"/>
      <c r="J82" s="442"/>
      <c r="K82" s="442"/>
      <c r="L82" s="465"/>
      <c r="M82" s="439">
        <v>68</v>
      </c>
    </row>
    <row r="83" spans="1:13" ht="15.75" customHeight="1">
      <c r="A83" s="941" t="str">
        <f>IFERROR(VLOOKUP(第4号様式!$L$2,様式リスト!$B$6:$BZ$8,'第4号様式別紙1（精算書、対象経費内訳）'!M83,0),"")</f>
        <v>　</v>
      </c>
      <c r="B83" s="942"/>
      <c r="C83" s="943"/>
      <c r="D83" s="467"/>
      <c r="E83" s="465"/>
      <c r="F83" s="442"/>
      <c r="G83" s="442"/>
      <c r="H83" s="442"/>
      <c r="I83" s="442"/>
      <c r="J83" s="442"/>
      <c r="K83" s="442"/>
      <c r="L83" s="465"/>
      <c r="M83" s="439">
        <v>69</v>
      </c>
    </row>
    <row r="84" spans="1:13" ht="15.75" customHeight="1">
      <c r="A84" s="941" t="str">
        <f>IFERROR(VLOOKUP(第4号様式!$L$2,様式リスト!$B$6:$BZ$8,'第4号様式別紙1（精算書、対象経費内訳）'!M84,0),"")</f>
        <v>　</v>
      </c>
      <c r="B84" s="942"/>
      <c r="C84" s="943"/>
      <c r="D84" s="467"/>
      <c r="E84" s="465"/>
      <c r="F84" s="442"/>
      <c r="G84" s="442"/>
      <c r="H84" s="442"/>
      <c r="I84" s="442"/>
      <c r="J84" s="442"/>
      <c r="K84" s="442"/>
      <c r="L84" s="465"/>
      <c r="M84" s="439">
        <v>70</v>
      </c>
    </row>
    <row r="85" spans="1:13" ht="15.75" customHeight="1">
      <c r="A85" s="941" t="str">
        <f>IFERROR(VLOOKUP(第4号様式!$L$2,様式リスト!$B$6:$BZ$8,'第4号様式別紙1（精算書、対象経費内訳）'!M85,0),"")</f>
        <v xml:space="preserve"> </v>
      </c>
      <c r="B85" s="942"/>
      <c r="C85" s="943"/>
      <c r="D85" s="467"/>
      <c r="E85" s="465"/>
      <c r="F85" s="442"/>
      <c r="G85" s="442"/>
      <c r="H85" s="442"/>
      <c r="I85" s="442"/>
      <c r="J85" s="442"/>
      <c r="K85" s="442"/>
      <c r="L85" s="465"/>
      <c r="M85" s="439">
        <v>71</v>
      </c>
    </row>
    <row r="86" spans="1:13" ht="15.75" customHeight="1">
      <c r="A86" s="941">
        <f>IFERROR(VLOOKUP(第4号様式!$L$2,様式リスト!$B$6:$BZ$8,'第4号様式別紙1（精算書、対象経費内訳）'!M86,0),"")</f>
        <v>0</v>
      </c>
      <c r="B86" s="942"/>
      <c r="C86" s="943"/>
      <c r="D86" s="467"/>
      <c r="E86" s="465"/>
      <c r="F86" s="442"/>
      <c r="G86" s="442"/>
      <c r="H86" s="442"/>
      <c r="I86" s="442"/>
      <c r="J86" s="442"/>
      <c r="K86" s="442"/>
      <c r="L86" s="465"/>
      <c r="M86" s="439">
        <v>72</v>
      </c>
    </row>
    <row r="87" spans="1:13" ht="15.75" customHeight="1">
      <c r="A87" s="941">
        <f>IFERROR(VLOOKUP(第4号様式!$L$2,様式リスト!$B$6:$BZ$8,'第4号様式別紙1（精算書、対象経費内訳）'!M87,0),"")</f>
        <v>0</v>
      </c>
      <c r="B87" s="942"/>
      <c r="C87" s="943"/>
      <c r="D87" s="467"/>
      <c r="E87" s="465"/>
      <c r="F87" s="442"/>
      <c r="G87" s="442"/>
      <c r="H87" s="442"/>
      <c r="I87" s="442"/>
      <c r="J87" s="442"/>
      <c r="K87" s="442"/>
      <c r="L87" s="465"/>
      <c r="M87" s="439">
        <v>73</v>
      </c>
    </row>
    <row r="88" spans="1:13" ht="15.75" customHeight="1">
      <c r="A88" s="941">
        <f>IFERROR(VLOOKUP(第4号様式!$L$2,様式リスト!$B$6:$BZ$8,'第4号様式別紙1（精算書、対象経費内訳）'!M88,0),"")</f>
        <v>0</v>
      </c>
      <c r="B88" s="942"/>
      <c r="C88" s="943"/>
      <c r="D88" s="467"/>
      <c r="E88" s="465"/>
      <c r="F88" s="442"/>
      <c r="G88" s="442"/>
      <c r="H88" s="442"/>
      <c r="I88" s="442"/>
      <c r="J88" s="442"/>
      <c r="K88" s="442"/>
      <c r="L88" s="465"/>
      <c r="M88" s="439">
        <v>74</v>
      </c>
    </row>
    <row r="89" spans="1:13" ht="15.75" customHeight="1">
      <c r="A89" s="944" t="str">
        <f>IFERROR(VLOOKUP(第4号様式!$L$2,様式リスト!$B$6:$BZ$8,'第4号様式別紙1（精算書、対象経費内訳）'!M89,0),"")</f>
        <v xml:space="preserve"> </v>
      </c>
      <c r="B89" s="945"/>
      <c r="C89" s="946"/>
      <c r="D89" s="467"/>
      <c r="E89" s="465"/>
      <c r="F89" s="442"/>
      <c r="G89" s="442"/>
      <c r="H89" s="442"/>
      <c r="I89" s="442"/>
      <c r="J89" s="442"/>
      <c r="K89" s="442"/>
      <c r="L89" s="465"/>
      <c r="M89" s="439">
        <v>75</v>
      </c>
    </row>
    <row r="90" spans="1:13" ht="24" customHeight="1">
      <c r="A90" s="456" t="s">
        <v>65</v>
      </c>
      <c r="B90" s="457"/>
      <c r="C90" s="457"/>
      <c r="D90" s="472"/>
      <c r="E90" s="459">
        <f>SUM(E18:E89)</f>
        <v>0</v>
      </c>
      <c r="F90" s="473"/>
      <c r="G90" s="473"/>
      <c r="H90" s="473"/>
      <c r="I90" s="473"/>
      <c r="J90" s="473"/>
      <c r="K90" s="473"/>
      <c r="L90" s="459"/>
    </row>
  </sheetData>
  <sheetProtection formatCells="0" formatColumns="0" formatRows="0" insertColumns="0" insertRows="0" insertHyperlinks="0" deleteColumns="0" deleteRows="0" sort="0" autoFilter="0" pivotTables="0"/>
  <mergeCells count="83">
    <mergeCell ref="L6:L8"/>
    <mergeCell ref="A6:A8"/>
    <mergeCell ref="B6:B8"/>
    <mergeCell ref="D6:D8"/>
    <mergeCell ref="F6:F8"/>
    <mergeCell ref="G6:G8"/>
    <mergeCell ref="I6:I8"/>
    <mergeCell ref="K6:K8"/>
    <mergeCell ref="J6:J8"/>
    <mergeCell ref="H6:H8"/>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7:C87"/>
    <mergeCell ref="A88:C88"/>
    <mergeCell ref="A89:C89"/>
    <mergeCell ref="A82:C82"/>
    <mergeCell ref="A83:C83"/>
    <mergeCell ref="A84:C84"/>
    <mergeCell ref="A85:C85"/>
    <mergeCell ref="A86:C86"/>
  </mergeCells>
  <phoneticPr fontId="3"/>
  <printOptions horizontalCentered="1"/>
  <pageMargins left="0.59055118110236227" right="0.59055118110236227" top="0.59055118110236227" bottom="0.59055118110236227" header="0.51181102362204722" footer="0.51181102362204722"/>
  <pageSetup paperSize="9" scale="55"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90"/>
  <sheetViews>
    <sheetView view="pageBreakPreview" zoomScale="85" zoomScaleNormal="100" zoomScaleSheetLayoutView="85" workbookViewId="0">
      <selection activeCell="N11" sqref="N11"/>
    </sheetView>
  </sheetViews>
  <sheetFormatPr defaultRowHeight="13.5" outlineLevelCol="1"/>
  <cols>
    <col min="1" max="1" width="24.625" style="439" customWidth="1"/>
    <col min="2" max="12" width="12.875" style="439" customWidth="1"/>
    <col min="13" max="13" width="11.875" style="439" hidden="1" customWidth="1" outlineLevel="1"/>
    <col min="14" max="14" width="9" style="439" collapsed="1"/>
    <col min="15" max="257" width="9" style="439"/>
    <col min="258" max="258" width="14.375" style="439" customWidth="1"/>
    <col min="259" max="267" width="9.125" style="439" customWidth="1"/>
    <col min="268" max="268" width="12" style="439" customWidth="1"/>
    <col min="269" max="269" width="11.875" style="439" customWidth="1"/>
    <col min="270" max="513" width="9" style="439"/>
    <col min="514" max="514" width="14.375" style="439" customWidth="1"/>
    <col min="515" max="523" width="9.125" style="439" customWidth="1"/>
    <col min="524" max="524" width="12" style="439" customWidth="1"/>
    <col min="525" max="525" width="11.875" style="439" customWidth="1"/>
    <col min="526" max="769" width="9" style="439"/>
    <col min="770" max="770" width="14.375" style="439" customWidth="1"/>
    <col min="771" max="779" width="9.125" style="439" customWidth="1"/>
    <col min="780" max="780" width="12" style="439" customWidth="1"/>
    <col min="781" max="781" width="11.875" style="439" customWidth="1"/>
    <col min="782" max="1025" width="9" style="439"/>
    <col min="1026" max="1026" width="14.375" style="439" customWidth="1"/>
    <col min="1027" max="1035" width="9.125" style="439" customWidth="1"/>
    <col min="1036" max="1036" width="12" style="439" customWidth="1"/>
    <col min="1037" max="1037" width="11.875" style="439" customWidth="1"/>
    <col min="1038" max="1281" width="9" style="439"/>
    <col min="1282" max="1282" width="14.375" style="439" customWidth="1"/>
    <col min="1283" max="1291" width="9.125" style="439" customWidth="1"/>
    <col min="1292" max="1292" width="12" style="439" customWidth="1"/>
    <col min="1293" max="1293" width="11.875" style="439" customWidth="1"/>
    <col min="1294" max="1537" width="9" style="439"/>
    <col min="1538" max="1538" width="14.375" style="439" customWidth="1"/>
    <col min="1539" max="1547" width="9.125" style="439" customWidth="1"/>
    <col min="1548" max="1548" width="12" style="439" customWidth="1"/>
    <col min="1549" max="1549" width="11.875" style="439" customWidth="1"/>
    <col min="1550" max="1793" width="9" style="439"/>
    <col min="1794" max="1794" width="14.375" style="439" customWidth="1"/>
    <col min="1795" max="1803" width="9.125" style="439" customWidth="1"/>
    <col min="1804" max="1804" width="12" style="439" customWidth="1"/>
    <col min="1805" max="1805" width="11.875" style="439" customWidth="1"/>
    <col min="1806" max="2049" width="9" style="439"/>
    <col min="2050" max="2050" width="14.375" style="439" customWidth="1"/>
    <col min="2051" max="2059" width="9.125" style="439" customWidth="1"/>
    <col min="2060" max="2060" width="12" style="439" customWidth="1"/>
    <col min="2061" max="2061" width="11.875" style="439" customWidth="1"/>
    <col min="2062" max="2305" width="9" style="439"/>
    <col min="2306" max="2306" width="14.375" style="439" customWidth="1"/>
    <col min="2307" max="2315" width="9.125" style="439" customWidth="1"/>
    <col min="2316" max="2316" width="12" style="439" customWidth="1"/>
    <col min="2317" max="2317" width="11.875" style="439" customWidth="1"/>
    <col min="2318" max="2561" width="9" style="439"/>
    <col min="2562" max="2562" width="14.375" style="439" customWidth="1"/>
    <col min="2563" max="2571" width="9.125" style="439" customWidth="1"/>
    <col min="2572" max="2572" width="12" style="439" customWidth="1"/>
    <col min="2573" max="2573" width="11.875" style="439" customWidth="1"/>
    <col min="2574" max="2817" width="9" style="439"/>
    <col min="2818" max="2818" width="14.375" style="439" customWidth="1"/>
    <col min="2819" max="2827" width="9.125" style="439" customWidth="1"/>
    <col min="2828" max="2828" width="12" style="439" customWidth="1"/>
    <col min="2829" max="2829" width="11.875" style="439" customWidth="1"/>
    <col min="2830" max="3073" width="9" style="439"/>
    <col min="3074" max="3074" width="14.375" style="439" customWidth="1"/>
    <col min="3075" max="3083" width="9.125" style="439" customWidth="1"/>
    <col min="3084" max="3084" width="12" style="439" customWidth="1"/>
    <col min="3085" max="3085" width="11.875" style="439" customWidth="1"/>
    <col min="3086" max="3329" width="9" style="439"/>
    <col min="3330" max="3330" width="14.375" style="439" customWidth="1"/>
    <col min="3331" max="3339" width="9.125" style="439" customWidth="1"/>
    <col min="3340" max="3340" width="12" style="439" customWidth="1"/>
    <col min="3341" max="3341" width="11.875" style="439" customWidth="1"/>
    <col min="3342" max="3585" width="9" style="439"/>
    <col min="3586" max="3586" width="14.375" style="439" customWidth="1"/>
    <col min="3587" max="3595" width="9.125" style="439" customWidth="1"/>
    <col min="3596" max="3596" width="12" style="439" customWidth="1"/>
    <col min="3597" max="3597" width="11.875" style="439" customWidth="1"/>
    <col min="3598" max="3841" width="9" style="439"/>
    <col min="3842" max="3842" width="14.375" style="439" customWidth="1"/>
    <col min="3843" max="3851" width="9.125" style="439" customWidth="1"/>
    <col min="3852" max="3852" width="12" style="439" customWidth="1"/>
    <col min="3853" max="3853" width="11.875" style="439" customWidth="1"/>
    <col min="3854" max="4097" width="9" style="439"/>
    <col min="4098" max="4098" width="14.375" style="439" customWidth="1"/>
    <col min="4099" max="4107" width="9.125" style="439" customWidth="1"/>
    <col min="4108" max="4108" width="12" style="439" customWidth="1"/>
    <col min="4109" max="4109" width="11.875" style="439" customWidth="1"/>
    <col min="4110" max="4353" width="9" style="439"/>
    <col min="4354" max="4354" width="14.375" style="439" customWidth="1"/>
    <col min="4355" max="4363" width="9.125" style="439" customWidth="1"/>
    <col min="4364" max="4364" width="12" style="439" customWidth="1"/>
    <col min="4365" max="4365" width="11.875" style="439" customWidth="1"/>
    <col min="4366" max="4609" width="9" style="439"/>
    <col min="4610" max="4610" width="14.375" style="439" customWidth="1"/>
    <col min="4611" max="4619" width="9.125" style="439" customWidth="1"/>
    <col min="4620" max="4620" width="12" style="439" customWidth="1"/>
    <col min="4621" max="4621" width="11.875" style="439" customWidth="1"/>
    <col min="4622" max="4865" width="9" style="439"/>
    <col min="4866" max="4866" width="14.375" style="439" customWidth="1"/>
    <col min="4867" max="4875" width="9.125" style="439" customWidth="1"/>
    <col min="4876" max="4876" width="12" style="439" customWidth="1"/>
    <col min="4877" max="4877" width="11.875" style="439" customWidth="1"/>
    <col min="4878" max="5121" width="9" style="439"/>
    <col min="5122" max="5122" width="14.375" style="439" customWidth="1"/>
    <col min="5123" max="5131" width="9.125" style="439" customWidth="1"/>
    <col min="5132" max="5132" width="12" style="439" customWidth="1"/>
    <col min="5133" max="5133" width="11.875" style="439" customWidth="1"/>
    <col min="5134" max="5377" width="9" style="439"/>
    <col min="5378" max="5378" width="14.375" style="439" customWidth="1"/>
    <col min="5379" max="5387" width="9.125" style="439" customWidth="1"/>
    <col min="5388" max="5388" width="12" style="439" customWidth="1"/>
    <col min="5389" max="5389" width="11.875" style="439" customWidth="1"/>
    <col min="5390" max="5633" width="9" style="439"/>
    <col min="5634" max="5634" width="14.375" style="439" customWidth="1"/>
    <col min="5635" max="5643" width="9.125" style="439" customWidth="1"/>
    <col min="5644" max="5644" width="12" style="439" customWidth="1"/>
    <col min="5645" max="5645" width="11.875" style="439" customWidth="1"/>
    <col min="5646" max="5889" width="9" style="439"/>
    <col min="5890" max="5890" width="14.375" style="439" customWidth="1"/>
    <col min="5891" max="5899" width="9.125" style="439" customWidth="1"/>
    <col min="5900" max="5900" width="12" style="439" customWidth="1"/>
    <col min="5901" max="5901" width="11.875" style="439" customWidth="1"/>
    <col min="5902" max="6145" width="9" style="439"/>
    <col min="6146" max="6146" width="14.375" style="439" customWidth="1"/>
    <col min="6147" max="6155" width="9.125" style="439" customWidth="1"/>
    <col min="6156" max="6156" width="12" style="439" customWidth="1"/>
    <col min="6157" max="6157" width="11.875" style="439" customWidth="1"/>
    <col min="6158" max="6401" width="9" style="439"/>
    <col min="6402" max="6402" width="14.375" style="439" customWidth="1"/>
    <col min="6403" max="6411" width="9.125" style="439" customWidth="1"/>
    <col min="6412" max="6412" width="12" style="439" customWidth="1"/>
    <col min="6413" max="6413" width="11.875" style="439" customWidth="1"/>
    <col min="6414" max="6657" width="9" style="439"/>
    <col min="6658" max="6658" width="14.375" style="439" customWidth="1"/>
    <col min="6659" max="6667" width="9.125" style="439" customWidth="1"/>
    <col min="6668" max="6668" width="12" style="439" customWidth="1"/>
    <col min="6669" max="6669" width="11.875" style="439" customWidth="1"/>
    <col min="6670" max="6913" width="9" style="439"/>
    <col min="6914" max="6914" width="14.375" style="439" customWidth="1"/>
    <col min="6915" max="6923" width="9.125" style="439" customWidth="1"/>
    <col min="6924" max="6924" width="12" style="439" customWidth="1"/>
    <col min="6925" max="6925" width="11.875" style="439" customWidth="1"/>
    <col min="6926" max="7169" width="9" style="439"/>
    <col min="7170" max="7170" width="14.375" style="439" customWidth="1"/>
    <col min="7171" max="7179" width="9.125" style="439" customWidth="1"/>
    <col min="7180" max="7180" width="12" style="439" customWidth="1"/>
    <col min="7181" max="7181" width="11.875" style="439" customWidth="1"/>
    <col min="7182" max="7425" width="9" style="439"/>
    <col min="7426" max="7426" width="14.375" style="439" customWidth="1"/>
    <col min="7427" max="7435" width="9.125" style="439" customWidth="1"/>
    <col min="7436" max="7436" width="12" style="439" customWidth="1"/>
    <col min="7437" max="7437" width="11.875" style="439" customWidth="1"/>
    <col min="7438" max="7681" width="9" style="439"/>
    <col min="7682" max="7682" width="14.375" style="439" customWidth="1"/>
    <col min="7683" max="7691" width="9.125" style="439" customWidth="1"/>
    <col min="7692" max="7692" width="12" style="439" customWidth="1"/>
    <col min="7693" max="7693" width="11.875" style="439" customWidth="1"/>
    <col min="7694" max="7937" width="9" style="439"/>
    <col min="7938" max="7938" width="14.375" style="439" customWidth="1"/>
    <col min="7939" max="7947" width="9.125" style="439" customWidth="1"/>
    <col min="7948" max="7948" width="12" style="439" customWidth="1"/>
    <col min="7949" max="7949" width="11.875" style="439" customWidth="1"/>
    <col min="7950" max="8193" width="9" style="439"/>
    <col min="8194" max="8194" width="14.375" style="439" customWidth="1"/>
    <col min="8195" max="8203" width="9.125" style="439" customWidth="1"/>
    <col min="8204" max="8204" width="12" style="439" customWidth="1"/>
    <col min="8205" max="8205" width="11.875" style="439" customWidth="1"/>
    <col min="8206" max="8449" width="9" style="439"/>
    <col min="8450" max="8450" width="14.375" style="439" customWidth="1"/>
    <col min="8451" max="8459" width="9.125" style="439" customWidth="1"/>
    <col min="8460" max="8460" width="12" style="439" customWidth="1"/>
    <col min="8461" max="8461" width="11.875" style="439" customWidth="1"/>
    <col min="8462" max="8705" width="9" style="439"/>
    <col min="8706" max="8706" width="14.375" style="439" customWidth="1"/>
    <col min="8707" max="8715" width="9.125" style="439" customWidth="1"/>
    <col min="8716" max="8716" width="12" style="439" customWidth="1"/>
    <col min="8717" max="8717" width="11.875" style="439" customWidth="1"/>
    <col min="8718" max="8961" width="9" style="439"/>
    <col min="8962" max="8962" width="14.375" style="439" customWidth="1"/>
    <col min="8963" max="8971" width="9.125" style="439" customWidth="1"/>
    <col min="8972" max="8972" width="12" style="439" customWidth="1"/>
    <col min="8973" max="8973" width="11.875" style="439" customWidth="1"/>
    <col min="8974" max="9217" width="9" style="439"/>
    <col min="9218" max="9218" width="14.375" style="439" customWidth="1"/>
    <col min="9219" max="9227" width="9.125" style="439" customWidth="1"/>
    <col min="9228" max="9228" width="12" style="439" customWidth="1"/>
    <col min="9229" max="9229" width="11.875" style="439" customWidth="1"/>
    <col min="9230" max="9473" width="9" style="439"/>
    <col min="9474" max="9474" width="14.375" style="439" customWidth="1"/>
    <col min="9475" max="9483" width="9.125" style="439" customWidth="1"/>
    <col min="9484" max="9484" width="12" style="439" customWidth="1"/>
    <col min="9485" max="9485" width="11.875" style="439" customWidth="1"/>
    <col min="9486" max="9729" width="9" style="439"/>
    <col min="9730" max="9730" width="14.375" style="439" customWidth="1"/>
    <col min="9731" max="9739" width="9.125" style="439" customWidth="1"/>
    <col min="9740" max="9740" width="12" style="439" customWidth="1"/>
    <col min="9741" max="9741" width="11.875" style="439" customWidth="1"/>
    <col min="9742" max="9985" width="9" style="439"/>
    <col min="9986" max="9986" width="14.375" style="439" customWidth="1"/>
    <col min="9987" max="9995" width="9.125" style="439" customWidth="1"/>
    <col min="9996" max="9996" width="12" style="439" customWidth="1"/>
    <col min="9997" max="9997" width="11.875" style="439" customWidth="1"/>
    <col min="9998" max="10241" width="9" style="439"/>
    <col min="10242" max="10242" width="14.375" style="439" customWidth="1"/>
    <col min="10243" max="10251" width="9.125" style="439" customWidth="1"/>
    <col min="10252" max="10252" width="12" style="439" customWidth="1"/>
    <col min="10253" max="10253" width="11.875" style="439" customWidth="1"/>
    <col min="10254" max="10497" width="9" style="439"/>
    <col min="10498" max="10498" width="14.375" style="439" customWidth="1"/>
    <col min="10499" max="10507" width="9.125" style="439" customWidth="1"/>
    <col min="10508" max="10508" width="12" style="439" customWidth="1"/>
    <col min="10509" max="10509" width="11.875" style="439" customWidth="1"/>
    <col min="10510" max="10753" width="9" style="439"/>
    <col min="10754" max="10754" width="14.375" style="439" customWidth="1"/>
    <col min="10755" max="10763" width="9.125" style="439" customWidth="1"/>
    <col min="10764" max="10764" width="12" style="439" customWidth="1"/>
    <col min="10765" max="10765" width="11.875" style="439" customWidth="1"/>
    <col min="10766" max="11009" width="9" style="439"/>
    <col min="11010" max="11010" width="14.375" style="439" customWidth="1"/>
    <col min="11011" max="11019" width="9.125" style="439" customWidth="1"/>
    <col min="11020" max="11020" width="12" style="439" customWidth="1"/>
    <col min="11021" max="11021" width="11.875" style="439" customWidth="1"/>
    <col min="11022" max="11265" width="9" style="439"/>
    <col min="11266" max="11266" width="14.375" style="439" customWidth="1"/>
    <col min="11267" max="11275" width="9.125" style="439" customWidth="1"/>
    <col min="11276" max="11276" width="12" style="439" customWidth="1"/>
    <col min="11277" max="11277" width="11.875" style="439" customWidth="1"/>
    <col min="11278" max="11521" width="9" style="439"/>
    <col min="11522" max="11522" width="14.375" style="439" customWidth="1"/>
    <col min="11523" max="11531" width="9.125" style="439" customWidth="1"/>
    <col min="11532" max="11532" width="12" style="439" customWidth="1"/>
    <col min="11533" max="11533" width="11.875" style="439" customWidth="1"/>
    <col min="11534" max="11777" width="9" style="439"/>
    <col min="11778" max="11778" width="14.375" style="439" customWidth="1"/>
    <col min="11779" max="11787" width="9.125" style="439" customWidth="1"/>
    <col min="11788" max="11788" width="12" style="439" customWidth="1"/>
    <col min="11789" max="11789" width="11.875" style="439" customWidth="1"/>
    <col min="11790" max="12033" width="9" style="439"/>
    <col min="12034" max="12034" width="14.375" style="439" customWidth="1"/>
    <col min="12035" max="12043" width="9.125" style="439" customWidth="1"/>
    <col min="12044" max="12044" width="12" style="439" customWidth="1"/>
    <col min="12045" max="12045" width="11.875" style="439" customWidth="1"/>
    <col min="12046" max="12289" width="9" style="439"/>
    <col min="12290" max="12290" width="14.375" style="439" customWidth="1"/>
    <col min="12291" max="12299" width="9.125" style="439" customWidth="1"/>
    <col min="12300" max="12300" width="12" style="439" customWidth="1"/>
    <col min="12301" max="12301" width="11.875" style="439" customWidth="1"/>
    <col min="12302" max="12545" width="9" style="439"/>
    <col min="12546" max="12546" width="14.375" style="439" customWidth="1"/>
    <col min="12547" max="12555" width="9.125" style="439" customWidth="1"/>
    <col min="12556" max="12556" width="12" style="439" customWidth="1"/>
    <col min="12557" max="12557" width="11.875" style="439" customWidth="1"/>
    <col min="12558" max="12801" width="9" style="439"/>
    <col min="12802" max="12802" width="14.375" style="439" customWidth="1"/>
    <col min="12803" max="12811" width="9.125" style="439" customWidth="1"/>
    <col min="12812" max="12812" width="12" style="439" customWidth="1"/>
    <col min="12813" max="12813" width="11.875" style="439" customWidth="1"/>
    <col min="12814" max="13057" width="9" style="439"/>
    <col min="13058" max="13058" width="14.375" style="439" customWidth="1"/>
    <col min="13059" max="13067" width="9.125" style="439" customWidth="1"/>
    <col min="13068" max="13068" width="12" style="439" customWidth="1"/>
    <col min="13069" max="13069" width="11.875" style="439" customWidth="1"/>
    <col min="13070" max="13313" width="9" style="439"/>
    <col min="13314" max="13314" width="14.375" style="439" customWidth="1"/>
    <col min="13315" max="13323" width="9.125" style="439" customWidth="1"/>
    <col min="13324" max="13324" width="12" style="439" customWidth="1"/>
    <col min="13325" max="13325" width="11.875" style="439" customWidth="1"/>
    <col min="13326" max="13569" width="9" style="439"/>
    <col min="13570" max="13570" width="14.375" style="439" customWidth="1"/>
    <col min="13571" max="13579" width="9.125" style="439" customWidth="1"/>
    <col min="13580" max="13580" width="12" style="439" customWidth="1"/>
    <col min="13581" max="13581" width="11.875" style="439" customWidth="1"/>
    <col min="13582" max="13825" width="9" style="439"/>
    <col min="13826" max="13826" width="14.375" style="439" customWidth="1"/>
    <col min="13827" max="13835" width="9.125" style="439" customWidth="1"/>
    <col min="13836" max="13836" width="12" style="439" customWidth="1"/>
    <col min="13837" max="13837" width="11.875" style="439" customWidth="1"/>
    <col min="13838" max="14081" width="9" style="439"/>
    <col min="14082" max="14082" width="14.375" style="439" customWidth="1"/>
    <col min="14083" max="14091" width="9.125" style="439" customWidth="1"/>
    <col min="14092" max="14092" width="12" style="439" customWidth="1"/>
    <col min="14093" max="14093" width="11.875" style="439" customWidth="1"/>
    <col min="14094" max="14337" width="9" style="439"/>
    <col min="14338" max="14338" width="14.375" style="439" customWidth="1"/>
    <col min="14339" max="14347" width="9.125" style="439" customWidth="1"/>
    <col min="14348" max="14348" width="12" style="439" customWidth="1"/>
    <col min="14349" max="14349" width="11.875" style="439" customWidth="1"/>
    <col min="14350" max="14593" width="9" style="439"/>
    <col min="14594" max="14594" width="14.375" style="439" customWidth="1"/>
    <col min="14595" max="14603" width="9.125" style="439" customWidth="1"/>
    <col min="14604" max="14604" width="12" style="439" customWidth="1"/>
    <col min="14605" max="14605" width="11.875" style="439" customWidth="1"/>
    <col min="14606" max="14849" width="9" style="439"/>
    <col min="14850" max="14850" width="14.375" style="439" customWidth="1"/>
    <col min="14851" max="14859" width="9.125" style="439" customWidth="1"/>
    <col min="14860" max="14860" width="12" style="439" customWidth="1"/>
    <col min="14861" max="14861" width="11.875" style="439" customWidth="1"/>
    <col min="14862" max="15105" width="9" style="439"/>
    <col min="15106" max="15106" width="14.375" style="439" customWidth="1"/>
    <col min="15107" max="15115" width="9.125" style="439" customWidth="1"/>
    <col min="15116" max="15116" width="12" style="439" customWidth="1"/>
    <col min="15117" max="15117" width="11.875" style="439" customWidth="1"/>
    <col min="15118" max="15361" width="9" style="439"/>
    <col min="15362" max="15362" width="14.375" style="439" customWidth="1"/>
    <col min="15363" max="15371" width="9.125" style="439" customWidth="1"/>
    <col min="15372" max="15372" width="12" style="439" customWidth="1"/>
    <col min="15373" max="15373" width="11.875" style="439" customWidth="1"/>
    <col min="15374" max="15617" width="9" style="439"/>
    <col min="15618" max="15618" width="14.375" style="439" customWidth="1"/>
    <col min="15619" max="15627" width="9.125" style="439" customWidth="1"/>
    <col min="15628" max="15628" width="12" style="439" customWidth="1"/>
    <col min="15629" max="15629" width="11.875" style="439" customWidth="1"/>
    <col min="15630" max="15873" width="9" style="439"/>
    <col min="15874" max="15874" width="14.375" style="439" customWidth="1"/>
    <col min="15875" max="15883" width="9.125" style="439" customWidth="1"/>
    <col min="15884" max="15884" width="12" style="439" customWidth="1"/>
    <col min="15885" max="15885" width="11.875" style="439" customWidth="1"/>
    <col min="15886" max="16129" width="9" style="439"/>
    <col min="16130" max="16130" width="14.375" style="439" customWidth="1"/>
    <col min="16131" max="16139" width="9.125" style="439" customWidth="1"/>
    <col min="16140" max="16140" width="12" style="439" customWidth="1"/>
    <col min="16141" max="16141" width="11.875" style="439" customWidth="1"/>
    <col min="16142" max="16384" width="9" style="439"/>
  </cols>
  <sheetData>
    <row r="1" spans="1:13" ht="16.5" customHeight="1">
      <c r="A1" s="439" t="s">
        <v>533</v>
      </c>
    </row>
    <row r="2" spans="1:13" ht="13.5" customHeight="1"/>
    <row r="3" spans="1:13" ht="23.25" customHeight="1">
      <c r="A3" s="443" t="s">
        <v>540</v>
      </c>
      <c r="B3" s="440"/>
      <c r="C3" s="440"/>
      <c r="D3" s="440"/>
      <c r="E3" s="440"/>
      <c r="F3" s="440"/>
      <c r="G3" s="440"/>
      <c r="H3" s="440"/>
      <c r="I3" s="440"/>
      <c r="J3" s="440"/>
      <c r="K3" s="440"/>
      <c r="L3" s="440"/>
    </row>
    <row r="4" spans="1:13" ht="23.25" customHeight="1">
      <c r="A4" s="440"/>
      <c r="B4" s="440"/>
      <c r="C4" s="440"/>
      <c r="D4" s="440"/>
      <c r="E4" s="440"/>
      <c r="F4" s="440"/>
      <c r="G4" s="440"/>
      <c r="H4" s="440"/>
      <c r="I4" s="440"/>
      <c r="J4" s="440"/>
      <c r="K4" s="440"/>
      <c r="L4" s="440"/>
      <c r="M4" s="439" t="s">
        <v>419</v>
      </c>
    </row>
    <row r="5" spans="1:13" ht="23.25" customHeight="1">
      <c r="A5" s="439" t="s">
        <v>575</v>
      </c>
    </row>
    <row r="6" spans="1:13" ht="17.25" customHeight="1">
      <c r="A6" s="952" t="s">
        <v>169</v>
      </c>
      <c r="B6" s="954" t="s">
        <v>37</v>
      </c>
      <c r="C6" s="444" t="s">
        <v>35</v>
      </c>
      <c r="D6" s="954" t="s">
        <v>36</v>
      </c>
      <c r="E6" s="444" t="s">
        <v>39</v>
      </c>
      <c r="F6" s="954" t="s">
        <v>38</v>
      </c>
      <c r="G6" s="954" t="s">
        <v>66</v>
      </c>
      <c r="H6" s="950" t="s">
        <v>544</v>
      </c>
      <c r="I6" s="950" t="s">
        <v>545</v>
      </c>
      <c r="J6" s="955" t="s">
        <v>543</v>
      </c>
      <c r="K6" s="950" t="s">
        <v>546</v>
      </c>
      <c r="L6" s="950" t="s">
        <v>547</v>
      </c>
    </row>
    <row r="7" spans="1:13" ht="17.25" customHeight="1">
      <c r="A7" s="953"/>
      <c r="B7" s="951"/>
      <c r="C7" s="445" t="s">
        <v>298</v>
      </c>
      <c r="D7" s="951"/>
      <c r="E7" s="445" t="s">
        <v>40</v>
      </c>
      <c r="F7" s="951"/>
      <c r="G7" s="951"/>
      <c r="H7" s="951"/>
      <c r="I7" s="951"/>
      <c r="J7" s="956"/>
      <c r="K7" s="951"/>
      <c r="L7" s="951"/>
    </row>
    <row r="8" spans="1:13" ht="17.25" customHeight="1">
      <c r="A8" s="953"/>
      <c r="B8" s="951"/>
      <c r="C8" s="445" t="s">
        <v>299</v>
      </c>
      <c r="D8" s="951"/>
      <c r="E8" s="445" t="s">
        <v>300</v>
      </c>
      <c r="F8" s="951"/>
      <c r="G8" s="951"/>
      <c r="H8" s="951"/>
      <c r="I8" s="951"/>
      <c r="J8" s="956"/>
      <c r="K8" s="951"/>
      <c r="L8" s="951"/>
    </row>
    <row r="9" spans="1:13" ht="17.25" customHeight="1">
      <c r="A9" s="446"/>
      <c r="B9" s="447" t="s">
        <v>34</v>
      </c>
      <c r="C9" s="448" t="s">
        <v>43</v>
      </c>
      <c r="D9" s="448" t="s">
        <v>63</v>
      </c>
      <c r="E9" s="448" t="s">
        <v>41</v>
      </c>
      <c r="F9" s="447" t="s">
        <v>42</v>
      </c>
      <c r="G9" s="447" t="s">
        <v>408</v>
      </c>
      <c r="H9" s="447" t="s">
        <v>538</v>
      </c>
      <c r="I9" s="447" t="s">
        <v>291</v>
      </c>
      <c r="J9" s="447" t="s">
        <v>550</v>
      </c>
      <c r="K9" s="447" t="s">
        <v>549</v>
      </c>
      <c r="L9" s="447" t="s">
        <v>553</v>
      </c>
    </row>
    <row r="10" spans="1:13" ht="16.5" customHeight="1">
      <c r="A10" s="449"/>
      <c r="B10" s="449" t="s">
        <v>33</v>
      </c>
      <c r="C10" s="449" t="s">
        <v>33</v>
      </c>
      <c r="D10" s="449" t="s">
        <v>33</v>
      </c>
      <c r="E10" s="449" t="s">
        <v>33</v>
      </c>
      <c r="F10" s="449" t="s">
        <v>33</v>
      </c>
      <c r="G10" s="449" t="s">
        <v>33</v>
      </c>
      <c r="H10" s="449" t="s">
        <v>61</v>
      </c>
      <c r="I10" s="449" t="s">
        <v>33</v>
      </c>
      <c r="J10" s="449" t="s">
        <v>33</v>
      </c>
      <c r="K10" s="449" t="s">
        <v>33</v>
      </c>
      <c r="L10" s="449" t="s">
        <v>33</v>
      </c>
    </row>
    <row r="11" spans="1:13" ht="29.25" customHeight="1">
      <c r="A11" s="492" t="s">
        <v>527</v>
      </c>
      <c r="B11" s="486">
        <v>3970000</v>
      </c>
      <c r="C11" s="488">
        <v>0</v>
      </c>
      <c r="D11" s="494">
        <v>3970000</v>
      </c>
      <c r="E11" s="488">
        <v>3970000</v>
      </c>
      <c r="F11" s="496">
        <v>3500000</v>
      </c>
      <c r="G11" s="490">
        <v>3500000</v>
      </c>
      <c r="H11" s="490">
        <v>3500000</v>
      </c>
      <c r="I11" s="490">
        <v>3500000</v>
      </c>
      <c r="J11" s="486">
        <v>3500000</v>
      </c>
      <c r="K11" s="486">
        <v>0</v>
      </c>
      <c r="L11" s="490">
        <v>-3500000</v>
      </c>
      <c r="M11" s="439">
        <v>76</v>
      </c>
    </row>
    <row r="12" spans="1:13" ht="29.25" customHeight="1">
      <c r="A12" s="493" t="s">
        <v>523</v>
      </c>
      <c r="B12" s="487"/>
      <c r="C12" s="489"/>
      <c r="D12" s="495" t="s">
        <v>576</v>
      </c>
      <c r="E12" s="489"/>
      <c r="F12" s="497" t="s">
        <v>576</v>
      </c>
      <c r="G12" s="491" t="s">
        <v>576</v>
      </c>
      <c r="H12" s="491" t="s">
        <v>576</v>
      </c>
      <c r="I12" s="491" t="s">
        <v>576</v>
      </c>
      <c r="J12" s="487"/>
      <c r="K12" s="487"/>
      <c r="L12" s="491" t="s">
        <v>576</v>
      </c>
      <c r="M12" s="439">
        <v>77</v>
      </c>
    </row>
    <row r="13" spans="1:13" ht="24" customHeight="1">
      <c r="A13" s="441" t="s">
        <v>290</v>
      </c>
      <c r="B13" s="480">
        <v>3970000</v>
      </c>
      <c r="C13" s="480" t="s">
        <v>576</v>
      </c>
      <c r="D13" s="480">
        <v>3970000</v>
      </c>
      <c r="E13" s="480">
        <v>3970000</v>
      </c>
      <c r="F13" s="480">
        <v>3500000</v>
      </c>
      <c r="G13" s="480">
        <v>3500000</v>
      </c>
      <c r="H13" s="480">
        <v>3500000</v>
      </c>
      <c r="I13" s="480">
        <v>3500000</v>
      </c>
      <c r="J13" s="480">
        <v>3500000</v>
      </c>
      <c r="K13" s="480" t="s">
        <v>576</v>
      </c>
      <c r="L13" s="480">
        <v>-3500000</v>
      </c>
    </row>
    <row r="14" spans="1:13" ht="23.1" customHeight="1"/>
    <row r="15" spans="1:13" ht="23.25" customHeight="1">
      <c r="A15" s="439" t="s">
        <v>462</v>
      </c>
    </row>
    <row r="16" spans="1:13" ht="22.5" customHeight="1">
      <c r="A16" s="456" t="s">
        <v>64</v>
      </c>
      <c r="B16" s="457"/>
      <c r="C16" s="457"/>
      <c r="D16" s="456" t="s">
        <v>301</v>
      </c>
      <c r="E16" s="458"/>
      <c r="F16" s="456" t="s">
        <v>302</v>
      </c>
      <c r="G16" s="457"/>
      <c r="H16" s="457"/>
      <c r="I16" s="457"/>
      <c r="J16" s="457"/>
      <c r="K16" s="457"/>
      <c r="L16" s="459"/>
    </row>
    <row r="17" spans="1:13" ht="15.75" customHeight="1">
      <c r="A17" s="460"/>
      <c r="B17" s="461"/>
      <c r="C17" s="462"/>
      <c r="D17" s="463"/>
      <c r="E17" s="464" t="s">
        <v>33</v>
      </c>
      <c r="F17" s="461"/>
      <c r="G17" s="461"/>
      <c r="H17" s="461"/>
      <c r="I17" s="461"/>
      <c r="J17" s="461"/>
      <c r="K17" s="461"/>
      <c r="L17" s="465"/>
    </row>
    <row r="18" spans="1:13" ht="15.75" customHeight="1">
      <c r="A18" s="466" t="s">
        <v>556</v>
      </c>
      <c r="B18" s="442"/>
      <c r="C18" s="465"/>
      <c r="D18" s="467"/>
      <c r="E18" s="483">
        <v>1000000</v>
      </c>
      <c r="F18" s="482" t="s">
        <v>567</v>
      </c>
      <c r="G18" s="482"/>
      <c r="H18" s="482"/>
      <c r="I18" s="482"/>
      <c r="J18" s="482"/>
      <c r="K18" s="482"/>
      <c r="L18" s="481"/>
      <c r="M18" s="439">
        <v>4</v>
      </c>
    </row>
    <row r="19" spans="1:13" ht="15.75" customHeight="1">
      <c r="A19" s="466" t="s">
        <v>523</v>
      </c>
      <c r="B19" s="442"/>
      <c r="C19" s="465"/>
      <c r="D19" s="467"/>
      <c r="E19" s="483"/>
      <c r="F19" s="482"/>
      <c r="G19" s="482"/>
      <c r="H19" s="482"/>
      <c r="I19" s="482"/>
      <c r="J19" s="482"/>
      <c r="K19" s="482"/>
      <c r="L19" s="481"/>
      <c r="M19" s="439">
        <v>5</v>
      </c>
    </row>
    <row r="20" spans="1:13" ht="15.75" customHeight="1">
      <c r="A20" s="466" t="s">
        <v>406</v>
      </c>
      <c r="B20" s="442"/>
      <c r="C20" s="465"/>
      <c r="D20" s="467"/>
      <c r="E20" s="484">
        <v>500000</v>
      </c>
      <c r="F20" s="482" t="s">
        <v>567</v>
      </c>
      <c r="G20" s="482"/>
      <c r="H20" s="482"/>
      <c r="I20" s="482"/>
      <c r="J20" s="482"/>
      <c r="K20" s="482"/>
      <c r="L20" s="481"/>
      <c r="M20" s="439">
        <v>6</v>
      </c>
    </row>
    <row r="21" spans="1:13" ht="15.75" customHeight="1">
      <c r="A21" s="466" t="s">
        <v>523</v>
      </c>
      <c r="B21" s="442"/>
      <c r="C21" s="465"/>
      <c r="D21" s="467"/>
      <c r="E21" s="484"/>
      <c r="F21" s="482"/>
      <c r="G21" s="482"/>
      <c r="H21" s="482"/>
      <c r="I21" s="482"/>
      <c r="J21" s="482"/>
      <c r="K21" s="482"/>
      <c r="L21" s="481"/>
      <c r="M21" s="439">
        <v>7</v>
      </c>
    </row>
    <row r="22" spans="1:13" ht="15.75" customHeight="1">
      <c r="A22" s="466" t="s">
        <v>405</v>
      </c>
      <c r="B22" s="442"/>
      <c r="C22" s="465"/>
      <c r="D22" s="467"/>
      <c r="E22" s="484">
        <v>250000</v>
      </c>
      <c r="F22" s="482" t="s">
        <v>569</v>
      </c>
      <c r="G22" s="482"/>
      <c r="H22" s="482"/>
      <c r="I22" s="482"/>
      <c r="J22" s="482"/>
      <c r="K22" s="482"/>
      <c r="L22" s="481"/>
      <c r="M22" s="439">
        <v>8</v>
      </c>
    </row>
    <row r="23" spans="1:13" ht="15.75" customHeight="1">
      <c r="A23" s="466" t="s">
        <v>523</v>
      </c>
      <c r="B23" s="442"/>
      <c r="C23" s="465"/>
      <c r="D23" s="467"/>
      <c r="E23" s="484"/>
      <c r="F23" s="482" t="s">
        <v>569</v>
      </c>
      <c r="G23" s="482"/>
      <c r="H23" s="482"/>
      <c r="I23" s="482"/>
      <c r="J23" s="482"/>
      <c r="K23" s="482"/>
      <c r="L23" s="481"/>
      <c r="M23" s="439">
        <v>9</v>
      </c>
    </row>
    <row r="24" spans="1:13" ht="15.75" customHeight="1">
      <c r="A24" s="466" t="s">
        <v>557</v>
      </c>
      <c r="B24" s="442"/>
      <c r="C24" s="465"/>
      <c r="D24" s="467"/>
      <c r="E24" s="484"/>
      <c r="F24" s="482" t="s">
        <v>568</v>
      </c>
      <c r="G24" s="482"/>
      <c r="H24" s="482"/>
      <c r="I24" s="482"/>
      <c r="J24" s="482"/>
      <c r="K24" s="482"/>
      <c r="L24" s="481"/>
      <c r="M24" s="439">
        <v>10</v>
      </c>
    </row>
    <row r="25" spans="1:13" ht="15.75" customHeight="1">
      <c r="A25" s="466" t="s">
        <v>523</v>
      </c>
      <c r="B25" s="442"/>
      <c r="C25" s="465"/>
      <c r="D25" s="467"/>
      <c r="E25" s="484"/>
      <c r="F25" s="482"/>
      <c r="G25" s="482"/>
      <c r="H25" s="482"/>
      <c r="I25" s="482"/>
      <c r="J25" s="482"/>
      <c r="K25" s="482"/>
      <c r="L25" s="481"/>
      <c r="M25" s="439">
        <v>11</v>
      </c>
    </row>
    <row r="26" spans="1:13" ht="15.75" customHeight="1">
      <c r="A26" s="466" t="s">
        <v>558</v>
      </c>
      <c r="B26" s="442"/>
      <c r="C26" s="465"/>
      <c r="D26" s="467"/>
      <c r="E26" s="484">
        <v>200000</v>
      </c>
      <c r="F26" s="482" t="s">
        <v>570</v>
      </c>
      <c r="G26" s="482"/>
      <c r="H26" s="482"/>
      <c r="I26" s="482"/>
      <c r="J26" s="482"/>
      <c r="K26" s="482"/>
      <c r="L26" s="481"/>
      <c r="M26" s="439">
        <v>12</v>
      </c>
    </row>
    <row r="27" spans="1:13" ht="15.75" customHeight="1">
      <c r="A27" s="467" t="s">
        <v>523</v>
      </c>
      <c r="B27" s="442"/>
      <c r="C27" s="465"/>
      <c r="D27" s="467"/>
      <c r="E27" s="484"/>
      <c r="F27" s="482"/>
      <c r="G27" s="482"/>
      <c r="H27" s="482"/>
      <c r="I27" s="482"/>
      <c r="J27" s="482"/>
      <c r="K27" s="482"/>
      <c r="L27" s="481"/>
      <c r="M27" s="439">
        <v>13</v>
      </c>
    </row>
    <row r="28" spans="1:13" ht="15.75" customHeight="1">
      <c r="A28" s="469" t="s">
        <v>559</v>
      </c>
      <c r="B28" s="470"/>
      <c r="C28" s="471"/>
      <c r="D28" s="467"/>
      <c r="E28" s="484">
        <v>1000000</v>
      </c>
      <c r="F28" s="482" t="s">
        <v>571</v>
      </c>
      <c r="G28" s="482"/>
      <c r="H28" s="482"/>
      <c r="I28" s="482"/>
      <c r="J28" s="482"/>
      <c r="K28" s="482"/>
      <c r="L28" s="481"/>
      <c r="M28" s="439">
        <v>14</v>
      </c>
    </row>
    <row r="29" spans="1:13" ht="15.75" customHeight="1">
      <c r="A29" s="466" t="s">
        <v>523</v>
      </c>
      <c r="B29" s="442"/>
      <c r="C29" s="465"/>
      <c r="D29" s="467"/>
      <c r="E29" s="484"/>
      <c r="F29" s="482"/>
      <c r="G29" s="482"/>
      <c r="H29" s="482"/>
      <c r="I29" s="482"/>
      <c r="J29" s="482"/>
      <c r="K29" s="482"/>
      <c r="L29" s="481"/>
      <c r="M29" s="439">
        <v>15</v>
      </c>
    </row>
    <row r="30" spans="1:13" ht="15.75" customHeight="1">
      <c r="A30" s="466" t="s">
        <v>560</v>
      </c>
      <c r="B30" s="442"/>
      <c r="C30" s="465"/>
      <c r="D30" s="467"/>
      <c r="E30" s="484">
        <v>250000</v>
      </c>
      <c r="F30" s="482" t="s">
        <v>573</v>
      </c>
      <c r="G30" s="482"/>
      <c r="H30" s="482"/>
      <c r="I30" s="482"/>
      <c r="J30" s="482"/>
      <c r="K30" s="482"/>
      <c r="L30" s="481"/>
      <c r="M30" s="439">
        <v>16</v>
      </c>
    </row>
    <row r="31" spans="1:13" ht="15.75" customHeight="1">
      <c r="A31" s="466" t="s">
        <v>523</v>
      </c>
      <c r="B31" s="442"/>
      <c r="C31" s="465"/>
      <c r="D31" s="467"/>
      <c r="E31" s="484"/>
      <c r="F31" s="482"/>
      <c r="G31" s="482"/>
      <c r="H31" s="482"/>
      <c r="I31" s="482"/>
      <c r="J31" s="482"/>
      <c r="K31" s="482"/>
      <c r="L31" s="481"/>
      <c r="M31" s="439">
        <v>17</v>
      </c>
    </row>
    <row r="32" spans="1:13" ht="15.75" customHeight="1">
      <c r="A32" s="466" t="s">
        <v>561</v>
      </c>
      <c r="B32" s="442"/>
      <c r="C32" s="465"/>
      <c r="D32" s="467"/>
      <c r="E32" s="484">
        <v>50000</v>
      </c>
      <c r="F32" s="482" t="s">
        <v>572</v>
      </c>
      <c r="G32" s="482"/>
      <c r="H32" s="482"/>
      <c r="I32" s="482"/>
      <c r="J32" s="482"/>
      <c r="K32" s="482"/>
      <c r="L32" s="481"/>
      <c r="M32" s="439">
        <v>18</v>
      </c>
    </row>
    <row r="33" spans="1:13" ht="15.75" customHeight="1">
      <c r="A33" s="467" t="s">
        <v>523</v>
      </c>
      <c r="B33" s="442"/>
      <c r="C33" s="465"/>
      <c r="D33" s="467"/>
      <c r="E33" s="484"/>
      <c r="F33" s="482"/>
      <c r="G33" s="482"/>
      <c r="H33" s="482"/>
      <c r="I33" s="482"/>
      <c r="J33" s="482"/>
      <c r="K33" s="482"/>
      <c r="L33" s="481"/>
      <c r="M33" s="439">
        <v>19</v>
      </c>
    </row>
    <row r="34" spans="1:13" ht="15.75" customHeight="1">
      <c r="A34" s="466" t="s">
        <v>562</v>
      </c>
      <c r="B34" s="442"/>
      <c r="C34" s="465"/>
      <c r="D34" s="467"/>
      <c r="E34" s="484">
        <v>20000</v>
      </c>
      <c r="F34" s="482" t="s">
        <v>573</v>
      </c>
      <c r="G34" s="482"/>
      <c r="H34" s="482"/>
      <c r="I34" s="482"/>
      <c r="J34" s="482"/>
      <c r="K34" s="482"/>
      <c r="L34" s="481"/>
      <c r="M34" s="439">
        <v>20</v>
      </c>
    </row>
    <row r="35" spans="1:13" ht="15.75" customHeight="1">
      <c r="A35" s="467" t="s">
        <v>523</v>
      </c>
      <c r="B35" s="442"/>
      <c r="C35" s="465"/>
      <c r="D35" s="467"/>
      <c r="E35" s="484"/>
      <c r="F35" s="482"/>
      <c r="G35" s="482"/>
      <c r="H35" s="482"/>
      <c r="I35" s="482"/>
      <c r="J35" s="482"/>
      <c r="K35" s="482"/>
      <c r="L35" s="481"/>
      <c r="M35" s="439">
        <v>21</v>
      </c>
    </row>
    <row r="36" spans="1:13" ht="15.75" customHeight="1">
      <c r="A36" s="467" t="s">
        <v>407</v>
      </c>
      <c r="B36" s="442"/>
      <c r="C36" s="465"/>
      <c r="D36" s="467"/>
      <c r="E36" s="484"/>
      <c r="F36" s="482"/>
      <c r="G36" s="482"/>
      <c r="H36" s="482"/>
      <c r="I36" s="482"/>
      <c r="J36" s="482"/>
      <c r="K36" s="482"/>
      <c r="L36" s="481"/>
      <c r="M36" s="439">
        <v>22</v>
      </c>
    </row>
    <row r="37" spans="1:13" ht="15.75" customHeight="1">
      <c r="A37" s="466" t="s">
        <v>523</v>
      </c>
      <c r="B37" s="442"/>
      <c r="C37" s="465"/>
      <c r="D37" s="467"/>
      <c r="E37" s="484"/>
      <c r="F37" s="482"/>
      <c r="G37" s="482"/>
      <c r="H37" s="482"/>
      <c r="I37" s="482"/>
      <c r="J37" s="482"/>
      <c r="K37" s="482"/>
      <c r="L37" s="481"/>
      <c r="M37" s="439">
        <v>23</v>
      </c>
    </row>
    <row r="38" spans="1:13" ht="15.75" customHeight="1">
      <c r="A38" s="466" t="s">
        <v>563</v>
      </c>
      <c r="B38" s="442"/>
      <c r="C38" s="465"/>
      <c r="D38" s="467"/>
      <c r="E38" s="484">
        <v>450000</v>
      </c>
      <c r="F38" s="482" t="s">
        <v>574</v>
      </c>
      <c r="G38" s="482"/>
      <c r="H38" s="482"/>
      <c r="I38" s="482"/>
      <c r="J38" s="482"/>
      <c r="K38" s="482"/>
      <c r="L38" s="481"/>
      <c r="M38" s="439">
        <v>24</v>
      </c>
    </row>
    <row r="39" spans="1:13" ht="15.75" customHeight="1">
      <c r="A39" s="466" t="s">
        <v>523</v>
      </c>
      <c r="B39" s="442"/>
      <c r="C39" s="465"/>
      <c r="D39" s="467"/>
      <c r="E39" s="484"/>
      <c r="F39" s="482"/>
      <c r="G39" s="482"/>
      <c r="H39" s="482"/>
      <c r="I39" s="482"/>
      <c r="J39" s="482"/>
      <c r="K39" s="482"/>
      <c r="L39" s="481"/>
      <c r="M39" s="439">
        <v>25</v>
      </c>
    </row>
    <row r="40" spans="1:13" ht="15.75" customHeight="1">
      <c r="A40" s="467" t="s">
        <v>564</v>
      </c>
      <c r="B40" s="442"/>
      <c r="C40" s="465"/>
      <c r="D40" s="467"/>
      <c r="E40" s="484"/>
      <c r="F40" s="482"/>
      <c r="G40" s="482"/>
      <c r="H40" s="482"/>
      <c r="I40" s="482"/>
      <c r="J40" s="482"/>
      <c r="K40" s="482"/>
      <c r="L40" s="481"/>
      <c r="M40" s="439">
        <v>26</v>
      </c>
    </row>
    <row r="41" spans="1:13" ht="15.75" customHeight="1">
      <c r="A41" s="466" t="s">
        <v>523</v>
      </c>
      <c r="B41" s="442"/>
      <c r="C41" s="465"/>
      <c r="D41" s="467"/>
      <c r="E41" s="484"/>
      <c r="F41" s="482"/>
      <c r="G41" s="482"/>
      <c r="H41" s="482"/>
      <c r="I41" s="482"/>
      <c r="J41" s="482"/>
      <c r="K41" s="482"/>
      <c r="L41" s="481"/>
      <c r="M41" s="439">
        <v>27</v>
      </c>
    </row>
    <row r="42" spans="1:13" ht="15.75" customHeight="1">
      <c r="A42" s="469" t="s">
        <v>565</v>
      </c>
      <c r="B42" s="470"/>
      <c r="C42" s="471"/>
      <c r="D42" s="467"/>
      <c r="E42" s="484">
        <v>100000</v>
      </c>
      <c r="F42" s="482" t="s">
        <v>567</v>
      </c>
      <c r="G42" s="482"/>
      <c r="H42" s="482"/>
      <c r="I42" s="482"/>
      <c r="J42" s="482"/>
      <c r="K42" s="482"/>
      <c r="L42" s="481"/>
      <c r="M42" s="439">
        <v>28</v>
      </c>
    </row>
    <row r="43" spans="1:13" ht="15.75" customHeight="1">
      <c r="A43" s="466" t="s">
        <v>523</v>
      </c>
      <c r="B43" s="442"/>
      <c r="C43" s="465"/>
      <c r="D43" s="467"/>
      <c r="E43" s="484"/>
      <c r="F43" s="482"/>
      <c r="G43" s="482"/>
      <c r="H43" s="482"/>
      <c r="I43" s="482"/>
      <c r="J43" s="482"/>
      <c r="K43" s="482"/>
      <c r="L43" s="481"/>
      <c r="M43" s="439">
        <v>29</v>
      </c>
    </row>
    <row r="44" spans="1:13" ht="15.75" customHeight="1">
      <c r="A44" s="466" t="s">
        <v>566</v>
      </c>
      <c r="B44" s="442"/>
      <c r="C44" s="465"/>
      <c r="D44" s="467"/>
      <c r="E44" s="484">
        <v>150000</v>
      </c>
      <c r="F44" s="482" t="s">
        <v>572</v>
      </c>
      <c r="G44" s="482"/>
      <c r="H44" s="482"/>
      <c r="I44" s="482"/>
      <c r="J44" s="482"/>
      <c r="K44" s="482"/>
      <c r="L44" s="481"/>
      <c r="M44" s="439">
        <v>30</v>
      </c>
    </row>
    <row r="45" spans="1:13" ht="15.75" customHeight="1">
      <c r="A45" s="466" t="s">
        <v>523</v>
      </c>
      <c r="B45" s="442"/>
      <c r="C45" s="465"/>
      <c r="D45" s="467"/>
      <c r="E45" s="484"/>
      <c r="F45" s="482"/>
      <c r="G45" s="482"/>
      <c r="H45" s="482"/>
      <c r="I45" s="482"/>
      <c r="J45" s="482"/>
      <c r="K45" s="482"/>
      <c r="L45" s="481"/>
      <c r="M45" s="439">
        <v>31</v>
      </c>
    </row>
    <row r="46" spans="1:13" ht="15.75" hidden="1" customHeight="1">
      <c r="A46" s="466" t="s">
        <v>523</v>
      </c>
      <c r="B46" s="442"/>
      <c r="C46" s="465"/>
      <c r="D46" s="467"/>
      <c r="E46" s="484"/>
      <c r="F46" s="482"/>
      <c r="G46" s="482"/>
      <c r="H46" s="482"/>
      <c r="I46" s="482"/>
      <c r="J46" s="482"/>
      <c r="K46" s="482"/>
      <c r="L46" s="481"/>
      <c r="M46" s="439">
        <v>32</v>
      </c>
    </row>
    <row r="47" spans="1:13" ht="15.75" hidden="1" customHeight="1">
      <c r="A47" s="466" t="s">
        <v>523</v>
      </c>
      <c r="B47" s="442"/>
      <c r="C47" s="465"/>
      <c r="D47" s="467"/>
      <c r="E47" s="484"/>
      <c r="F47" s="482"/>
      <c r="G47" s="482"/>
      <c r="H47" s="482"/>
      <c r="I47" s="482"/>
      <c r="J47" s="482"/>
      <c r="K47" s="482"/>
      <c r="L47" s="481"/>
      <c r="M47" s="439">
        <v>33</v>
      </c>
    </row>
    <row r="48" spans="1:13" ht="15.75" hidden="1" customHeight="1">
      <c r="A48" s="466" t="s">
        <v>523</v>
      </c>
      <c r="B48" s="442"/>
      <c r="C48" s="465"/>
      <c r="D48" s="467"/>
      <c r="E48" s="484"/>
      <c r="F48" s="482"/>
      <c r="G48" s="482"/>
      <c r="H48" s="482"/>
      <c r="I48" s="482"/>
      <c r="J48" s="482"/>
      <c r="K48" s="482"/>
      <c r="L48" s="481"/>
      <c r="M48" s="439">
        <v>34</v>
      </c>
    </row>
    <row r="49" spans="1:13" ht="15.75" hidden="1" customHeight="1">
      <c r="A49" s="466" t="s">
        <v>523</v>
      </c>
      <c r="B49" s="442"/>
      <c r="C49" s="465"/>
      <c r="D49" s="467"/>
      <c r="E49" s="484"/>
      <c r="F49" s="482"/>
      <c r="G49" s="482"/>
      <c r="H49" s="482"/>
      <c r="I49" s="482"/>
      <c r="J49" s="482"/>
      <c r="K49" s="482"/>
      <c r="L49" s="481"/>
      <c r="M49" s="439">
        <v>35</v>
      </c>
    </row>
    <row r="50" spans="1:13" ht="15.75" hidden="1" customHeight="1">
      <c r="A50" s="466" t="s">
        <v>523</v>
      </c>
      <c r="B50" s="442"/>
      <c r="C50" s="465"/>
      <c r="D50" s="467"/>
      <c r="E50" s="484"/>
      <c r="F50" s="482"/>
      <c r="G50" s="482"/>
      <c r="H50" s="482"/>
      <c r="I50" s="482"/>
      <c r="J50" s="482"/>
      <c r="K50" s="482"/>
      <c r="L50" s="481"/>
      <c r="M50" s="439">
        <v>36</v>
      </c>
    </row>
    <row r="51" spans="1:13" ht="15.75" hidden="1" customHeight="1">
      <c r="A51" s="466" t="s">
        <v>523</v>
      </c>
      <c r="B51" s="442"/>
      <c r="C51" s="465"/>
      <c r="D51" s="467"/>
      <c r="E51" s="484"/>
      <c r="F51" s="482"/>
      <c r="G51" s="482"/>
      <c r="H51" s="482"/>
      <c r="I51" s="482"/>
      <c r="J51" s="482"/>
      <c r="K51" s="482"/>
      <c r="L51" s="481"/>
      <c r="M51" s="439">
        <v>37</v>
      </c>
    </row>
    <row r="52" spans="1:13" ht="15.75" hidden="1" customHeight="1">
      <c r="A52" s="466" t="s">
        <v>523</v>
      </c>
      <c r="B52" s="442"/>
      <c r="C52" s="465"/>
      <c r="D52" s="467"/>
      <c r="E52" s="484"/>
      <c r="F52" s="482"/>
      <c r="G52" s="482"/>
      <c r="H52" s="482"/>
      <c r="I52" s="482"/>
      <c r="J52" s="482"/>
      <c r="K52" s="482"/>
      <c r="L52" s="481"/>
      <c r="M52" s="439">
        <v>38</v>
      </c>
    </row>
    <row r="53" spans="1:13" ht="15.75" hidden="1" customHeight="1">
      <c r="A53" s="466" t="s">
        <v>523</v>
      </c>
      <c r="B53" s="442"/>
      <c r="C53" s="465"/>
      <c r="D53" s="467"/>
      <c r="E53" s="484"/>
      <c r="F53" s="482"/>
      <c r="G53" s="482"/>
      <c r="H53" s="482"/>
      <c r="I53" s="482"/>
      <c r="J53" s="482"/>
      <c r="K53" s="482"/>
      <c r="L53" s="481"/>
      <c r="M53" s="439">
        <v>39</v>
      </c>
    </row>
    <row r="54" spans="1:13" ht="15.75" hidden="1" customHeight="1">
      <c r="A54" s="466" t="s">
        <v>523</v>
      </c>
      <c r="B54" s="442"/>
      <c r="C54" s="465"/>
      <c r="D54" s="467"/>
      <c r="E54" s="484"/>
      <c r="F54" s="482"/>
      <c r="G54" s="482"/>
      <c r="H54" s="482"/>
      <c r="I54" s="482"/>
      <c r="J54" s="482"/>
      <c r="K54" s="482"/>
      <c r="L54" s="481"/>
      <c r="M54" s="439">
        <v>40</v>
      </c>
    </row>
    <row r="55" spans="1:13" ht="15.75" hidden="1" customHeight="1">
      <c r="A55" s="466" t="s">
        <v>523</v>
      </c>
      <c r="B55" s="442"/>
      <c r="C55" s="465"/>
      <c r="D55" s="467"/>
      <c r="E55" s="484"/>
      <c r="F55" s="482"/>
      <c r="G55" s="482"/>
      <c r="H55" s="482"/>
      <c r="I55" s="482"/>
      <c r="J55" s="482"/>
      <c r="K55" s="482"/>
      <c r="L55" s="481"/>
      <c r="M55" s="439">
        <v>41</v>
      </c>
    </row>
    <row r="56" spans="1:13" ht="15.75" hidden="1" customHeight="1">
      <c r="A56" s="466" t="s">
        <v>523</v>
      </c>
      <c r="B56" s="442"/>
      <c r="C56" s="465"/>
      <c r="D56" s="467"/>
      <c r="E56" s="484"/>
      <c r="F56" s="482"/>
      <c r="G56" s="482"/>
      <c r="H56" s="482"/>
      <c r="I56" s="482"/>
      <c r="J56" s="482"/>
      <c r="K56" s="482"/>
      <c r="L56" s="481"/>
      <c r="M56" s="439">
        <v>42</v>
      </c>
    </row>
    <row r="57" spans="1:13" ht="15.75" hidden="1" customHeight="1">
      <c r="A57" s="466" t="s">
        <v>523</v>
      </c>
      <c r="B57" s="442"/>
      <c r="C57" s="465"/>
      <c r="D57" s="467"/>
      <c r="E57" s="484"/>
      <c r="F57" s="482"/>
      <c r="G57" s="482"/>
      <c r="H57" s="482"/>
      <c r="I57" s="482"/>
      <c r="J57" s="482"/>
      <c r="K57" s="482"/>
      <c r="L57" s="481"/>
      <c r="M57" s="439">
        <v>43</v>
      </c>
    </row>
    <row r="58" spans="1:13" ht="15.75" hidden="1" customHeight="1">
      <c r="A58" s="466" t="s">
        <v>523</v>
      </c>
      <c r="B58" s="442"/>
      <c r="C58" s="465"/>
      <c r="D58" s="467"/>
      <c r="E58" s="484"/>
      <c r="F58" s="482"/>
      <c r="G58" s="482"/>
      <c r="H58" s="482"/>
      <c r="I58" s="482"/>
      <c r="J58" s="482"/>
      <c r="K58" s="482"/>
      <c r="L58" s="481"/>
      <c r="M58" s="439">
        <v>44</v>
      </c>
    </row>
    <row r="59" spans="1:13" ht="15.75" hidden="1" customHeight="1">
      <c r="A59" s="466" t="s">
        <v>523</v>
      </c>
      <c r="B59" s="442"/>
      <c r="C59" s="465"/>
      <c r="D59" s="467"/>
      <c r="E59" s="484"/>
      <c r="F59" s="482"/>
      <c r="G59" s="482"/>
      <c r="H59" s="482"/>
      <c r="I59" s="482"/>
      <c r="J59" s="482"/>
      <c r="K59" s="482"/>
      <c r="L59" s="481"/>
      <c r="M59" s="439">
        <v>45</v>
      </c>
    </row>
    <row r="60" spans="1:13" ht="15.75" hidden="1" customHeight="1">
      <c r="A60" s="467" t="s">
        <v>523</v>
      </c>
      <c r="B60" s="442"/>
      <c r="C60" s="465"/>
      <c r="D60" s="467"/>
      <c r="E60" s="484"/>
      <c r="F60" s="482"/>
      <c r="G60" s="482"/>
      <c r="H60" s="482"/>
      <c r="I60" s="482"/>
      <c r="J60" s="482"/>
      <c r="K60" s="482"/>
      <c r="L60" s="481"/>
      <c r="M60" s="439">
        <v>46</v>
      </c>
    </row>
    <row r="61" spans="1:13" ht="15.75" hidden="1" customHeight="1">
      <c r="A61" s="466" t="s">
        <v>523</v>
      </c>
      <c r="B61" s="442"/>
      <c r="C61" s="465"/>
      <c r="D61" s="467"/>
      <c r="E61" s="484"/>
      <c r="F61" s="482"/>
      <c r="G61" s="482"/>
      <c r="H61" s="482"/>
      <c r="I61" s="482"/>
      <c r="J61" s="482"/>
      <c r="K61" s="482"/>
      <c r="L61" s="481"/>
      <c r="M61" s="439">
        <v>47</v>
      </c>
    </row>
    <row r="62" spans="1:13" ht="15.75" hidden="1" customHeight="1">
      <c r="A62" s="466" t="s">
        <v>523</v>
      </c>
      <c r="B62" s="442"/>
      <c r="C62" s="465"/>
      <c r="D62" s="467"/>
      <c r="E62" s="484"/>
      <c r="F62" s="482"/>
      <c r="G62" s="482"/>
      <c r="H62" s="482"/>
      <c r="I62" s="482"/>
      <c r="J62" s="482"/>
      <c r="K62" s="482"/>
      <c r="L62" s="481"/>
      <c r="M62" s="439">
        <v>48</v>
      </c>
    </row>
    <row r="63" spans="1:13" ht="15.75" hidden="1" customHeight="1">
      <c r="A63" s="466" t="s">
        <v>523</v>
      </c>
      <c r="B63" s="442"/>
      <c r="C63" s="465"/>
      <c r="D63" s="467"/>
      <c r="E63" s="484"/>
      <c r="F63" s="482"/>
      <c r="G63" s="482"/>
      <c r="H63" s="482"/>
      <c r="I63" s="482"/>
      <c r="J63" s="482"/>
      <c r="K63" s="482"/>
      <c r="L63" s="481"/>
      <c r="M63" s="439">
        <v>49</v>
      </c>
    </row>
    <row r="64" spans="1:13" ht="15.75" hidden="1" customHeight="1">
      <c r="A64" s="466" t="s">
        <v>523</v>
      </c>
      <c r="B64" s="442"/>
      <c r="C64" s="465"/>
      <c r="D64" s="467"/>
      <c r="E64" s="484"/>
      <c r="F64" s="482"/>
      <c r="G64" s="482"/>
      <c r="H64" s="482"/>
      <c r="I64" s="482"/>
      <c r="J64" s="482"/>
      <c r="K64" s="482"/>
      <c r="L64" s="481"/>
      <c r="M64" s="439">
        <v>50</v>
      </c>
    </row>
    <row r="65" spans="1:13" ht="15.75" hidden="1" customHeight="1">
      <c r="A65" s="466" t="s">
        <v>523</v>
      </c>
      <c r="B65" s="442"/>
      <c r="C65" s="465"/>
      <c r="D65" s="467"/>
      <c r="E65" s="484"/>
      <c r="F65" s="482"/>
      <c r="G65" s="482"/>
      <c r="H65" s="482"/>
      <c r="I65" s="482"/>
      <c r="J65" s="482"/>
      <c r="K65" s="482"/>
      <c r="L65" s="481"/>
      <c r="M65" s="439">
        <v>51</v>
      </c>
    </row>
    <row r="66" spans="1:13" ht="15.75" hidden="1" customHeight="1">
      <c r="A66" s="466" t="s">
        <v>523</v>
      </c>
      <c r="B66" s="442"/>
      <c r="C66" s="465"/>
      <c r="D66" s="467"/>
      <c r="E66" s="484"/>
      <c r="F66" s="482"/>
      <c r="G66" s="482"/>
      <c r="H66" s="482"/>
      <c r="I66" s="482"/>
      <c r="J66" s="482"/>
      <c r="K66" s="482"/>
      <c r="L66" s="481"/>
      <c r="M66" s="439">
        <v>52</v>
      </c>
    </row>
    <row r="67" spans="1:13" ht="15.75" hidden="1" customHeight="1">
      <c r="A67" s="466" t="s">
        <v>523</v>
      </c>
      <c r="B67" s="442"/>
      <c r="C67" s="465"/>
      <c r="D67" s="467"/>
      <c r="E67" s="484"/>
      <c r="F67" s="482"/>
      <c r="G67" s="482"/>
      <c r="H67" s="482"/>
      <c r="I67" s="482"/>
      <c r="J67" s="482"/>
      <c r="K67" s="482"/>
      <c r="L67" s="481"/>
      <c r="M67" s="439">
        <v>53</v>
      </c>
    </row>
    <row r="68" spans="1:13" ht="15.75" hidden="1" customHeight="1">
      <c r="A68" s="466" t="s">
        <v>523</v>
      </c>
      <c r="B68" s="442"/>
      <c r="C68" s="465"/>
      <c r="D68" s="467"/>
      <c r="E68" s="484"/>
      <c r="F68" s="482"/>
      <c r="G68" s="482"/>
      <c r="H68" s="482"/>
      <c r="I68" s="482"/>
      <c r="J68" s="482"/>
      <c r="K68" s="482"/>
      <c r="L68" s="481"/>
      <c r="M68" s="439">
        <v>54</v>
      </c>
    </row>
    <row r="69" spans="1:13" ht="15.75" hidden="1" customHeight="1">
      <c r="A69" s="466" t="s">
        <v>523</v>
      </c>
      <c r="B69" s="442"/>
      <c r="C69" s="465"/>
      <c r="D69" s="467"/>
      <c r="E69" s="484"/>
      <c r="F69" s="482"/>
      <c r="G69" s="482"/>
      <c r="H69" s="482"/>
      <c r="I69" s="482"/>
      <c r="J69" s="482"/>
      <c r="K69" s="482"/>
      <c r="L69" s="481"/>
      <c r="M69" s="439">
        <v>55</v>
      </c>
    </row>
    <row r="70" spans="1:13" ht="15.75" hidden="1" customHeight="1">
      <c r="A70" s="466" t="s">
        <v>523</v>
      </c>
      <c r="B70" s="442"/>
      <c r="C70" s="465"/>
      <c r="D70" s="467"/>
      <c r="E70" s="484"/>
      <c r="F70" s="482"/>
      <c r="G70" s="482"/>
      <c r="H70" s="482"/>
      <c r="I70" s="482"/>
      <c r="J70" s="482"/>
      <c r="K70" s="482"/>
      <c r="L70" s="481"/>
      <c r="M70" s="439">
        <v>56</v>
      </c>
    </row>
    <row r="71" spans="1:13" ht="15.75" hidden="1" customHeight="1">
      <c r="A71" s="466" t="s">
        <v>523</v>
      </c>
      <c r="B71" s="442"/>
      <c r="C71" s="465"/>
      <c r="D71" s="467"/>
      <c r="E71" s="484"/>
      <c r="F71" s="482"/>
      <c r="G71" s="482"/>
      <c r="H71" s="482"/>
      <c r="I71" s="482"/>
      <c r="J71" s="482"/>
      <c r="K71" s="482"/>
      <c r="L71" s="481"/>
      <c r="M71" s="439">
        <v>57</v>
      </c>
    </row>
    <row r="72" spans="1:13" ht="15.75" hidden="1" customHeight="1">
      <c r="A72" s="466" t="s">
        <v>523</v>
      </c>
      <c r="B72" s="442"/>
      <c r="C72" s="465"/>
      <c r="D72" s="467"/>
      <c r="E72" s="484"/>
      <c r="F72" s="482"/>
      <c r="G72" s="482"/>
      <c r="H72" s="482"/>
      <c r="I72" s="482"/>
      <c r="J72" s="482"/>
      <c r="K72" s="482"/>
      <c r="L72" s="481"/>
      <c r="M72" s="439">
        <v>58</v>
      </c>
    </row>
    <row r="73" spans="1:13" ht="15.75" hidden="1" customHeight="1">
      <c r="A73" s="466" t="s">
        <v>523</v>
      </c>
      <c r="B73" s="442"/>
      <c r="C73" s="465"/>
      <c r="D73" s="467"/>
      <c r="E73" s="484"/>
      <c r="F73" s="482"/>
      <c r="G73" s="482"/>
      <c r="H73" s="482"/>
      <c r="I73" s="482"/>
      <c r="J73" s="482"/>
      <c r="K73" s="482"/>
      <c r="L73" s="481"/>
      <c r="M73" s="439">
        <v>59</v>
      </c>
    </row>
    <row r="74" spans="1:13" ht="15.75" hidden="1" customHeight="1">
      <c r="A74" s="466" t="s">
        <v>523</v>
      </c>
      <c r="B74" s="442"/>
      <c r="C74" s="465"/>
      <c r="D74" s="467"/>
      <c r="E74" s="484"/>
      <c r="F74" s="482"/>
      <c r="G74" s="482"/>
      <c r="H74" s="482"/>
      <c r="I74" s="482"/>
      <c r="J74" s="482"/>
      <c r="K74" s="482"/>
      <c r="L74" s="481"/>
      <c r="M74" s="439">
        <v>60</v>
      </c>
    </row>
    <row r="75" spans="1:13" ht="15.75" hidden="1" customHeight="1">
      <c r="A75" s="466" t="s">
        <v>523</v>
      </c>
      <c r="B75" s="442"/>
      <c r="C75" s="465"/>
      <c r="D75" s="467"/>
      <c r="E75" s="484"/>
      <c r="F75" s="482"/>
      <c r="G75" s="482"/>
      <c r="H75" s="482"/>
      <c r="I75" s="482"/>
      <c r="J75" s="482"/>
      <c r="K75" s="482"/>
      <c r="L75" s="481"/>
      <c r="M75" s="439">
        <v>61</v>
      </c>
    </row>
    <row r="76" spans="1:13" ht="15.75" hidden="1" customHeight="1">
      <c r="A76" s="466" t="s">
        <v>523</v>
      </c>
      <c r="B76" s="442"/>
      <c r="C76" s="465"/>
      <c r="D76" s="467"/>
      <c r="E76" s="484"/>
      <c r="F76" s="482"/>
      <c r="G76" s="482"/>
      <c r="H76" s="482"/>
      <c r="I76" s="482"/>
      <c r="J76" s="482"/>
      <c r="K76" s="482"/>
      <c r="L76" s="481"/>
      <c r="M76" s="439">
        <v>62</v>
      </c>
    </row>
    <row r="77" spans="1:13" ht="15.75" hidden="1" customHeight="1">
      <c r="A77" s="466" t="s">
        <v>527</v>
      </c>
      <c r="B77" s="442"/>
      <c r="C77" s="465"/>
      <c r="D77" s="467"/>
      <c r="E77" s="484"/>
      <c r="F77" s="482"/>
      <c r="G77" s="482"/>
      <c r="H77" s="482"/>
      <c r="I77" s="482"/>
      <c r="J77" s="482"/>
      <c r="K77" s="482"/>
      <c r="L77" s="481"/>
      <c r="M77" s="439">
        <v>63</v>
      </c>
    </row>
    <row r="78" spans="1:13" ht="15.75" hidden="1" customHeight="1">
      <c r="A78" s="466" t="s">
        <v>527</v>
      </c>
      <c r="B78" s="442"/>
      <c r="C78" s="442"/>
      <c r="D78" s="467"/>
      <c r="E78" s="484"/>
      <c r="F78" s="482"/>
      <c r="G78" s="482"/>
      <c r="H78" s="482"/>
      <c r="I78" s="482"/>
      <c r="J78" s="482"/>
      <c r="K78" s="482"/>
      <c r="L78" s="481"/>
      <c r="M78" s="439">
        <v>64</v>
      </c>
    </row>
    <row r="79" spans="1:13" ht="15.75" hidden="1" customHeight="1">
      <c r="A79" s="466" t="s">
        <v>527</v>
      </c>
      <c r="B79" s="442"/>
      <c r="C79" s="442"/>
      <c r="D79" s="467"/>
      <c r="E79" s="484"/>
      <c r="F79" s="482"/>
      <c r="G79" s="482"/>
      <c r="H79" s="482"/>
      <c r="I79" s="482"/>
      <c r="J79" s="482"/>
      <c r="K79" s="482"/>
      <c r="L79" s="481"/>
      <c r="M79" s="439">
        <v>65</v>
      </c>
    </row>
    <row r="80" spans="1:13" ht="15.75" hidden="1" customHeight="1">
      <c r="A80" s="466" t="s">
        <v>527</v>
      </c>
      <c r="B80" s="442"/>
      <c r="C80" s="442"/>
      <c r="D80" s="467"/>
      <c r="E80" s="484"/>
      <c r="F80" s="482"/>
      <c r="G80" s="482"/>
      <c r="H80" s="482"/>
      <c r="I80" s="482"/>
      <c r="J80" s="482"/>
      <c r="K80" s="482"/>
      <c r="L80" s="481"/>
      <c r="M80" s="439">
        <v>66</v>
      </c>
    </row>
    <row r="81" spans="1:13" ht="15.75" hidden="1" customHeight="1">
      <c r="A81" s="466" t="s">
        <v>527</v>
      </c>
      <c r="B81" s="442"/>
      <c r="C81" s="442"/>
      <c r="D81" s="467"/>
      <c r="E81" s="484"/>
      <c r="F81" s="482"/>
      <c r="G81" s="482"/>
      <c r="H81" s="482"/>
      <c r="I81" s="482"/>
      <c r="J81" s="482"/>
      <c r="K81" s="482"/>
      <c r="L81" s="481"/>
      <c r="M81" s="439">
        <v>67</v>
      </c>
    </row>
    <row r="82" spans="1:13" ht="15.75" hidden="1" customHeight="1">
      <c r="A82" s="466" t="s">
        <v>527</v>
      </c>
      <c r="B82" s="442"/>
      <c r="C82" s="442"/>
      <c r="D82" s="467"/>
      <c r="E82" s="484"/>
      <c r="F82" s="482"/>
      <c r="G82" s="482"/>
      <c r="H82" s="482"/>
      <c r="I82" s="482"/>
      <c r="J82" s="482"/>
      <c r="K82" s="482"/>
      <c r="L82" s="481"/>
      <c r="M82" s="439">
        <v>68</v>
      </c>
    </row>
    <row r="83" spans="1:13" ht="15.75" hidden="1" customHeight="1">
      <c r="A83" s="466" t="s">
        <v>527</v>
      </c>
      <c r="B83" s="442"/>
      <c r="C83" s="442"/>
      <c r="D83" s="467"/>
      <c r="E83" s="484"/>
      <c r="F83" s="482"/>
      <c r="G83" s="482"/>
      <c r="H83" s="482"/>
      <c r="I83" s="482"/>
      <c r="J83" s="482"/>
      <c r="K83" s="482"/>
      <c r="L83" s="481"/>
      <c r="M83" s="439">
        <v>69</v>
      </c>
    </row>
    <row r="84" spans="1:13" ht="15.75" hidden="1" customHeight="1">
      <c r="A84" s="466" t="s">
        <v>527</v>
      </c>
      <c r="B84" s="442"/>
      <c r="C84" s="442"/>
      <c r="D84" s="467"/>
      <c r="E84" s="484"/>
      <c r="F84" s="482"/>
      <c r="G84" s="482"/>
      <c r="H84" s="482"/>
      <c r="I84" s="482"/>
      <c r="J84" s="482"/>
      <c r="K84" s="482"/>
      <c r="L84" s="481"/>
      <c r="M84" s="439">
        <v>70</v>
      </c>
    </row>
    <row r="85" spans="1:13" ht="15.75" hidden="1" customHeight="1">
      <c r="A85" s="466" t="s">
        <v>527</v>
      </c>
      <c r="B85" s="442"/>
      <c r="C85" s="442"/>
      <c r="D85" s="467"/>
      <c r="E85" s="484"/>
      <c r="F85" s="482"/>
      <c r="G85" s="482"/>
      <c r="H85" s="482"/>
      <c r="I85" s="482"/>
      <c r="J85" s="482"/>
      <c r="K85" s="482"/>
      <c r="L85" s="481"/>
      <c r="M85" s="439">
        <v>71</v>
      </c>
    </row>
    <row r="86" spans="1:13" ht="15.75" hidden="1" customHeight="1">
      <c r="A86" s="466" t="s">
        <v>527</v>
      </c>
      <c r="B86" s="442"/>
      <c r="C86" s="442"/>
      <c r="D86" s="467"/>
      <c r="E86" s="484"/>
      <c r="F86" s="482"/>
      <c r="G86" s="482"/>
      <c r="H86" s="482"/>
      <c r="I86" s="482"/>
      <c r="J86" s="482"/>
      <c r="K86" s="482"/>
      <c r="L86" s="481"/>
      <c r="M86" s="439">
        <v>72</v>
      </c>
    </row>
    <row r="87" spans="1:13" ht="15.75" hidden="1" customHeight="1">
      <c r="A87" s="466" t="s">
        <v>527</v>
      </c>
      <c r="B87" s="442"/>
      <c r="C87" s="442"/>
      <c r="D87" s="467"/>
      <c r="E87" s="484"/>
      <c r="F87" s="482"/>
      <c r="G87" s="482"/>
      <c r="H87" s="482"/>
      <c r="I87" s="482"/>
      <c r="J87" s="482"/>
      <c r="K87" s="482"/>
      <c r="L87" s="481"/>
      <c r="M87" s="439">
        <v>73</v>
      </c>
    </row>
    <row r="88" spans="1:13" ht="15.75" hidden="1" customHeight="1">
      <c r="A88" s="466" t="s">
        <v>527</v>
      </c>
      <c r="B88" s="442"/>
      <c r="C88" s="442"/>
      <c r="D88" s="467"/>
      <c r="E88" s="484"/>
      <c r="F88" s="482"/>
      <c r="G88" s="482"/>
      <c r="H88" s="482"/>
      <c r="I88" s="482"/>
      <c r="J88" s="482"/>
      <c r="K88" s="482"/>
      <c r="L88" s="481"/>
      <c r="M88" s="439">
        <v>74</v>
      </c>
    </row>
    <row r="89" spans="1:13" ht="15.75" hidden="1" customHeight="1">
      <c r="A89" s="466" t="s">
        <v>523</v>
      </c>
      <c r="B89" s="442"/>
      <c r="C89" s="442"/>
      <c r="D89" s="467"/>
      <c r="E89" s="484"/>
      <c r="F89" s="482"/>
      <c r="G89" s="482"/>
      <c r="H89" s="482"/>
      <c r="I89" s="482"/>
      <c r="J89" s="482"/>
      <c r="K89" s="482"/>
      <c r="L89" s="481"/>
      <c r="M89" s="439">
        <v>75</v>
      </c>
    </row>
    <row r="90" spans="1:13" ht="24" customHeight="1">
      <c r="A90" s="456" t="s">
        <v>65</v>
      </c>
      <c r="B90" s="457"/>
      <c r="C90" s="457"/>
      <c r="D90" s="472"/>
      <c r="E90" s="485">
        <v>3970000</v>
      </c>
      <c r="F90" s="473"/>
      <c r="G90" s="473"/>
      <c r="H90" s="473"/>
      <c r="I90" s="473"/>
      <c r="J90" s="473"/>
      <c r="K90" s="473"/>
      <c r="L90" s="459"/>
    </row>
  </sheetData>
  <sheetProtection formatCells="0" formatColumns="0" formatRows="0" insertColumns="0" insertRows="0" insertHyperlinks="0" deleteColumns="0" deleteRows="0" sort="0" autoFilter="0" pivotTables="0"/>
  <mergeCells count="10">
    <mergeCell ref="I6:I8"/>
    <mergeCell ref="J6:J8"/>
    <mergeCell ref="K6:K8"/>
    <mergeCell ref="L6:L8"/>
    <mergeCell ref="A6:A8"/>
    <mergeCell ref="B6:B8"/>
    <mergeCell ref="D6:D8"/>
    <mergeCell ref="F6:F8"/>
    <mergeCell ref="G6:G8"/>
    <mergeCell ref="H6:H8"/>
  </mergeCells>
  <phoneticPr fontId="3"/>
  <printOptions horizontalCentered="1"/>
  <pageMargins left="0.59055118110236227" right="0.59055118110236227" top="0.59055118110236227" bottom="0.59055118110236227" header="0.51181102362204722" footer="0.51181102362204722"/>
  <pageSetup paperSize="9" scale="55" fitToWidth="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6">
    <tabColor theme="0" tint="-0.14999847407452621"/>
    <pageSetUpPr fitToPage="1"/>
  </sheetPr>
  <dimension ref="A1:AA50"/>
  <sheetViews>
    <sheetView view="pageBreakPreview" topLeftCell="A40"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6" width="3.625" style="2"/>
    <col min="27" max="27" width="0" style="2" hidden="1" customWidth="1"/>
    <col min="28"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2" width="3.625" style="2"/>
    <col min="283" max="283" width="0" style="2" hidden="1" customWidth="1"/>
    <col min="284"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8" width="3.625" style="2"/>
    <col min="539" max="539" width="0" style="2" hidden="1" customWidth="1"/>
    <col min="540"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4" width="3.625" style="2"/>
    <col min="795" max="795" width="0" style="2" hidden="1" customWidth="1"/>
    <col min="796"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0" width="3.625" style="2"/>
    <col min="1051" max="1051" width="0" style="2" hidden="1" customWidth="1"/>
    <col min="1052"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6" width="3.625" style="2"/>
    <col min="1307" max="1307" width="0" style="2" hidden="1" customWidth="1"/>
    <col min="1308"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2" width="3.625" style="2"/>
    <col min="1563" max="1563" width="0" style="2" hidden="1" customWidth="1"/>
    <col min="1564"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8" width="3.625" style="2"/>
    <col min="1819" max="1819" width="0" style="2" hidden="1" customWidth="1"/>
    <col min="1820"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4" width="3.625" style="2"/>
    <col min="2075" max="2075" width="0" style="2" hidden="1" customWidth="1"/>
    <col min="2076"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0" width="3.625" style="2"/>
    <col min="2331" max="2331" width="0" style="2" hidden="1" customWidth="1"/>
    <col min="2332"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6" width="3.625" style="2"/>
    <col min="2587" max="2587" width="0" style="2" hidden="1" customWidth="1"/>
    <col min="2588"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2" width="3.625" style="2"/>
    <col min="2843" max="2843" width="0" style="2" hidden="1" customWidth="1"/>
    <col min="2844"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8" width="3.625" style="2"/>
    <col min="3099" max="3099" width="0" style="2" hidden="1" customWidth="1"/>
    <col min="3100"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4" width="3.625" style="2"/>
    <col min="3355" max="3355" width="0" style="2" hidden="1" customWidth="1"/>
    <col min="3356"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0" width="3.625" style="2"/>
    <col min="3611" max="3611" width="0" style="2" hidden="1" customWidth="1"/>
    <col min="3612"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6" width="3.625" style="2"/>
    <col min="3867" max="3867" width="0" style="2" hidden="1" customWidth="1"/>
    <col min="3868"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2" width="3.625" style="2"/>
    <col min="4123" max="4123" width="0" style="2" hidden="1" customWidth="1"/>
    <col min="4124"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8" width="3.625" style="2"/>
    <col min="4379" max="4379" width="0" style="2" hidden="1" customWidth="1"/>
    <col min="4380"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4" width="3.625" style="2"/>
    <col min="4635" max="4635" width="0" style="2" hidden="1" customWidth="1"/>
    <col min="4636"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0" width="3.625" style="2"/>
    <col min="4891" max="4891" width="0" style="2" hidden="1" customWidth="1"/>
    <col min="4892"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6" width="3.625" style="2"/>
    <col min="5147" max="5147" width="0" style="2" hidden="1" customWidth="1"/>
    <col min="5148"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2" width="3.625" style="2"/>
    <col min="5403" max="5403" width="0" style="2" hidden="1" customWidth="1"/>
    <col min="5404"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8" width="3.625" style="2"/>
    <col min="5659" max="5659" width="0" style="2" hidden="1" customWidth="1"/>
    <col min="5660"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4" width="3.625" style="2"/>
    <col min="5915" max="5915" width="0" style="2" hidden="1" customWidth="1"/>
    <col min="5916"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0" width="3.625" style="2"/>
    <col min="6171" max="6171" width="0" style="2" hidden="1" customWidth="1"/>
    <col min="6172"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6" width="3.625" style="2"/>
    <col min="6427" max="6427" width="0" style="2" hidden="1" customWidth="1"/>
    <col min="6428"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2" width="3.625" style="2"/>
    <col min="6683" max="6683" width="0" style="2" hidden="1" customWidth="1"/>
    <col min="6684"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8" width="3.625" style="2"/>
    <col min="6939" max="6939" width="0" style="2" hidden="1" customWidth="1"/>
    <col min="6940"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4" width="3.625" style="2"/>
    <col min="7195" max="7195" width="0" style="2" hidden="1" customWidth="1"/>
    <col min="7196"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0" width="3.625" style="2"/>
    <col min="7451" max="7451" width="0" style="2" hidden="1" customWidth="1"/>
    <col min="7452"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6" width="3.625" style="2"/>
    <col min="7707" max="7707" width="0" style="2" hidden="1" customWidth="1"/>
    <col min="7708"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2" width="3.625" style="2"/>
    <col min="7963" max="7963" width="0" style="2" hidden="1" customWidth="1"/>
    <col min="7964"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8" width="3.625" style="2"/>
    <col min="8219" max="8219" width="0" style="2" hidden="1" customWidth="1"/>
    <col min="8220"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4" width="3.625" style="2"/>
    <col min="8475" max="8475" width="0" style="2" hidden="1" customWidth="1"/>
    <col min="8476"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0" width="3.625" style="2"/>
    <col min="8731" max="8731" width="0" style="2" hidden="1" customWidth="1"/>
    <col min="8732"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6" width="3.625" style="2"/>
    <col min="8987" max="8987" width="0" style="2" hidden="1" customWidth="1"/>
    <col min="8988"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2" width="3.625" style="2"/>
    <col min="9243" max="9243" width="0" style="2" hidden="1" customWidth="1"/>
    <col min="9244"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8" width="3.625" style="2"/>
    <col min="9499" max="9499" width="0" style="2" hidden="1" customWidth="1"/>
    <col min="9500"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4" width="3.625" style="2"/>
    <col min="9755" max="9755" width="0" style="2" hidden="1" customWidth="1"/>
    <col min="9756"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0" width="3.625" style="2"/>
    <col min="10011" max="10011" width="0" style="2" hidden="1" customWidth="1"/>
    <col min="10012"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6" width="3.625" style="2"/>
    <col min="10267" max="10267" width="0" style="2" hidden="1" customWidth="1"/>
    <col min="10268"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2" width="3.625" style="2"/>
    <col min="10523" max="10523" width="0" style="2" hidden="1" customWidth="1"/>
    <col min="10524"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8" width="3.625" style="2"/>
    <col min="10779" max="10779" width="0" style="2" hidden="1" customWidth="1"/>
    <col min="10780"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4" width="3.625" style="2"/>
    <col min="11035" max="11035" width="0" style="2" hidden="1" customWidth="1"/>
    <col min="11036"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0" width="3.625" style="2"/>
    <col min="11291" max="11291" width="0" style="2" hidden="1" customWidth="1"/>
    <col min="11292"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6" width="3.625" style="2"/>
    <col min="11547" max="11547" width="0" style="2" hidden="1" customWidth="1"/>
    <col min="11548"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2" width="3.625" style="2"/>
    <col min="11803" max="11803" width="0" style="2" hidden="1" customWidth="1"/>
    <col min="11804"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8" width="3.625" style="2"/>
    <col min="12059" max="12059" width="0" style="2" hidden="1" customWidth="1"/>
    <col min="12060"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4" width="3.625" style="2"/>
    <col min="12315" max="12315" width="0" style="2" hidden="1" customWidth="1"/>
    <col min="12316"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0" width="3.625" style="2"/>
    <col min="12571" max="12571" width="0" style="2" hidden="1" customWidth="1"/>
    <col min="12572"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6" width="3.625" style="2"/>
    <col min="12827" max="12827" width="0" style="2" hidden="1" customWidth="1"/>
    <col min="12828"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2" width="3.625" style="2"/>
    <col min="13083" max="13083" width="0" style="2" hidden="1" customWidth="1"/>
    <col min="13084"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8" width="3.625" style="2"/>
    <col min="13339" max="13339" width="0" style="2" hidden="1" customWidth="1"/>
    <col min="13340"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4" width="3.625" style="2"/>
    <col min="13595" max="13595" width="0" style="2" hidden="1" customWidth="1"/>
    <col min="13596"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0" width="3.625" style="2"/>
    <col min="13851" max="13851" width="0" style="2" hidden="1" customWidth="1"/>
    <col min="13852"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6" width="3.625" style="2"/>
    <col min="14107" max="14107" width="0" style="2" hidden="1" customWidth="1"/>
    <col min="14108"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2" width="3.625" style="2"/>
    <col min="14363" max="14363" width="0" style="2" hidden="1" customWidth="1"/>
    <col min="14364"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8" width="3.625" style="2"/>
    <col min="14619" max="14619" width="0" style="2" hidden="1" customWidth="1"/>
    <col min="14620"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4" width="3.625" style="2"/>
    <col min="14875" max="14875" width="0" style="2" hidden="1" customWidth="1"/>
    <col min="14876"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0" width="3.625" style="2"/>
    <col min="15131" max="15131" width="0" style="2" hidden="1" customWidth="1"/>
    <col min="15132"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6" width="3.625" style="2"/>
    <col min="15387" max="15387" width="0" style="2" hidden="1" customWidth="1"/>
    <col min="15388"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2" width="3.625" style="2"/>
    <col min="15643" max="15643" width="0" style="2" hidden="1" customWidth="1"/>
    <col min="15644"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8" width="3.625" style="2"/>
    <col min="15899" max="15899" width="0" style="2" hidden="1" customWidth="1"/>
    <col min="15900"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4" width="3.625" style="2"/>
    <col min="16155" max="16155" width="0" style="2" hidden="1" customWidth="1"/>
    <col min="16156" max="16384" width="3.625" style="2"/>
  </cols>
  <sheetData>
    <row r="1" spans="1:27" ht="18.75" customHeight="1">
      <c r="A1" s="1"/>
      <c r="B1" s="433"/>
      <c r="C1" s="1"/>
      <c r="D1" s="1"/>
      <c r="E1" s="1"/>
      <c r="F1" s="1"/>
      <c r="G1" s="1"/>
      <c r="H1" s="1"/>
      <c r="I1" s="1"/>
      <c r="J1" s="1"/>
      <c r="K1" s="1"/>
      <c r="L1" s="1"/>
      <c r="M1" s="1"/>
      <c r="N1" s="1"/>
      <c r="O1" s="1"/>
      <c r="P1" s="1"/>
      <c r="Q1" s="1"/>
      <c r="R1" s="1"/>
      <c r="S1" s="1"/>
      <c r="T1" s="1"/>
      <c r="U1" s="1"/>
      <c r="V1" s="1"/>
      <c r="W1" s="1"/>
      <c r="X1" s="1"/>
      <c r="Y1" s="1"/>
      <c r="AA1" s="2" t="s">
        <v>303</v>
      </c>
    </row>
    <row r="2" spans="1:27" ht="9" customHeight="1">
      <c r="A2" s="1"/>
      <c r="B2" s="1"/>
      <c r="C2" s="1"/>
      <c r="D2" s="1"/>
      <c r="E2" s="1"/>
      <c r="F2" s="1"/>
      <c r="G2" s="1"/>
      <c r="H2" s="1"/>
      <c r="I2" s="1"/>
      <c r="J2" s="1"/>
      <c r="K2" s="1"/>
      <c r="L2" s="1"/>
      <c r="M2" s="1"/>
      <c r="N2" s="1"/>
      <c r="O2" s="1"/>
      <c r="P2" s="1"/>
      <c r="Q2" s="1"/>
      <c r="R2" s="1"/>
      <c r="S2" s="1"/>
      <c r="T2" s="1"/>
      <c r="U2" s="1"/>
      <c r="V2" s="1"/>
      <c r="W2" s="1"/>
      <c r="X2" s="1"/>
      <c r="Y2" s="1"/>
    </row>
    <row r="3" spans="1:27" ht="18.75" customHeight="1">
      <c r="A3" s="684" t="s">
        <v>519</v>
      </c>
      <c r="B3" s="684"/>
      <c r="C3" s="684"/>
      <c r="D3" s="684"/>
      <c r="E3" s="684"/>
      <c r="F3" s="684"/>
      <c r="G3" s="684"/>
      <c r="H3" s="684"/>
      <c r="I3" s="684"/>
      <c r="J3" s="684"/>
      <c r="K3" s="684"/>
      <c r="L3" s="684"/>
      <c r="M3" s="684"/>
      <c r="N3" s="684"/>
      <c r="O3" s="684"/>
      <c r="P3" s="684"/>
      <c r="Q3" s="684"/>
      <c r="R3" s="684"/>
      <c r="S3" s="684"/>
      <c r="T3" s="684"/>
      <c r="U3" s="684"/>
      <c r="V3" s="684"/>
      <c r="W3" s="684"/>
      <c r="X3" s="684"/>
      <c r="Y3" s="684"/>
    </row>
    <row r="4" spans="1:27" ht="9" customHeight="1">
      <c r="A4" s="1"/>
      <c r="B4" s="1"/>
      <c r="C4" s="1"/>
      <c r="D4" s="1"/>
      <c r="E4" s="1"/>
      <c r="F4" s="1"/>
      <c r="G4" s="1"/>
      <c r="H4" s="1"/>
      <c r="I4" s="1"/>
      <c r="J4" s="1"/>
      <c r="K4" s="1"/>
      <c r="L4" s="1"/>
      <c r="M4" s="1"/>
      <c r="N4" s="1"/>
      <c r="O4" s="1"/>
      <c r="P4" s="1"/>
      <c r="Q4" s="1"/>
      <c r="R4" s="1"/>
      <c r="S4" s="1"/>
      <c r="T4" s="1"/>
      <c r="U4" s="1"/>
      <c r="V4" s="1"/>
      <c r="W4" s="1"/>
      <c r="X4" s="1"/>
      <c r="Y4" s="1"/>
    </row>
    <row r="5" spans="1:27" ht="18.75" customHeight="1">
      <c r="A5" s="1"/>
      <c r="B5" s="1"/>
      <c r="C5" s="1"/>
      <c r="D5" s="1"/>
      <c r="E5" s="1"/>
      <c r="F5" s="1"/>
      <c r="G5" s="1"/>
      <c r="H5" s="1"/>
      <c r="I5" s="1"/>
      <c r="J5" s="1"/>
      <c r="K5" s="1"/>
      <c r="L5" s="1"/>
      <c r="M5" s="1"/>
      <c r="N5" s="139" t="s">
        <v>167</v>
      </c>
      <c r="O5" s="1"/>
      <c r="P5" s="1"/>
      <c r="Q5" s="1"/>
      <c r="R5" s="1"/>
      <c r="S5" s="1"/>
      <c r="T5" s="1"/>
      <c r="U5" s="1"/>
      <c r="V5" s="1"/>
      <c r="W5" s="1"/>
      <c r="X5" s="1"/>
      <c r="Y5" s="1"/>
    </row>
    <row r="6" spans="1:27" ht="18.75" customHeight="1">
      <c r="A6" s="1"/>
      <c r="B6" s="1"/>
      <c r="C6" s="1"/>
      <c r="D6" s="1"/>
      <c r="E6" s="1"/>
      <c r="F6" s="1"/>
      <c r="G6" s="1"/>
      <c r="H6" s="1"/>
      <c r="I6" s="1"/>
      <c r="J6" s="1"/>
      <c r="K6" s="1"/>
      <c r="L6" s="1"/>
      <c r="M6" s="1"/>
      <c r="N6" s="685"/>
      <c r="O6" s="685"/>
      <c r="P6" s="685"/>
      <c r="Q6" s="685"/>
      <c r="R6" s="685"/>
      <c r="S6" s="685"/>
      <c r="T6" s="685"/>
      <c r="U6" s="685"/>
      <c r="V6" s="685"/>
      <c r="W6" s="685"/>
      <c r="X6" s="685"/>
      <c r="Y6" s="685"/>
    </row>
    <row r="7" spans="1:27" ht="18.75" customHeight="1">
      <c r="A7" s="1"/>
      <c r="B7" s="1"/>
      <c r="C7" s="1"/>
      <c r="D7" s="1"/>
      <c r="E7" s="1"/>
      <c r="F7" s="1"/>
      <c r="G7" s="1"/>
      <c r="H7" s="1"/>
      <c r="I7" s="1"/>
      <c r="J7" s="1"/>
      <c r="K7" s="1"/>
      <c r="L7" s="1"/>
      <c r="M7" s="1"/>
      <c r="N7" s="194"/>
      <c r="O7" s="194"/>
      <c r="P7" s="194"/>
      <c r="Q7" s="194"/>
      <c r="R7" s="194"/>
      <c r="S7" s="194"/>
      <c r="T7" s="194"/>
      <c r="U7" s="194"/>
      <c r="V7" s="194"/>
      <c r="W7" s="194"/>
      <c r="X7" s="194"/>
      <c r="Y7" s="194"/>
    </row>
    <row r="8" spans="1:27" s="97" customFormat="1" ht="15" customHeight="1">
      <c r="A8" s="2"/>
      <c r="B8" s="1"/>
      <c r="C8" s="957" t="s">
        <v>168</v>
      </c>
      <c r="D8" s="957"/>
      <c r="E8" s="957"/>
      <c r="F8" s="957"/>
      <c r="G8" s="957"/>
      <c r="H8" s="957"/>
      <c r="I8" s="957"/>
      <c r="J8" s="686"/>
      <c r="K8" s="686"/>
      <c r="L8" s="687" t="s">
        <v>169</v>
      </c>
      <c r="M8" s="687"/>
    </row>
    <row r="9" spans="1:27" s="97" customFormat="1" ht="15" customHeight="1">
      <c r="A9" s="2"/>
      <c r="B9" s="1"/>
      <c r="C9" s="682" t="s">
        <v>170</v>
      </c>
      <c r="D9" s="682"/>
      <c r="E9" s="682"/>
      <c r="F9" s="682"/>
      <c r="G9" s="682"/>
      <c r="H9" s="682"/>
      <c r="I9" s="682"/>
      <c r="J9" s="682"/>
      <c r="K9" s="682"/>
      <c r="L9" s="682"/>
      <c r="M9" s="682"/>
      <c r="N9" s="682"/>
      <c r="O9" s="682"/>
      <c r="P9" s="682"/>
      <c r="Q9" s="682"/>
      <c r="R9" s="682"/>
      <c r="S9" s="682"/>
      <c r="T9" s="682"/>
      <c r="U9" s="682"/>
      <c r="V9" s="682"/>
      <c r="W9" s="682"/>
      <c r="X9" s="682"/>
    </row>
    <row r="10" spans="1:27" s="97" customFormat="1" ht="15" customHeight="1">
      <c r="A10" s="2"/>
      <c r="B10" s="1"/>
      <c r="C10" s="682"/>
      <c r="D10" s="682"/>
      <c r="E10" s="682"/>
      <c r="F10" s="682"/>
      <c r="G10" s="682"/>
      <c r="H10" s="682"/>
      <c r="I10" s="682"/>
      <c r="J10" s="682"/>
      <c r="K10" s="682"/>
      <c r="L10" s="682"/>
      <c r="M10" s="682"/>
      <c r="N10" s="682"/>
      <c r="O10" s="682"/>
      <c r="P10" s="682"/>
      <c r="Q10" s="682"/>
      <c r="R10" s="682"/>
      <c r="S10" s="682"/>
      <c r="T10" s="682"/>
      <c r="U10" s="682"/>
      <c r="V10" s="682"/>
      <c r="W10" s="682"/>
      <c r="X10" s="682"/>
    </row>
    <row r="11" spans="1:27" s="97" customFormat="1" ht="30" customHeight="1">
      <c r="A11" s="2"/>
      <c r="B11" s="1"/>
      <c r="C11" s="1"/>
      <c r="D11" s="1"/>
      <c r="E11" s="1"/>
      <c r="F11" s="1"/>
      <c r="G11" s="1"/>
      <c r="H11" s="1"/>
      <c r="I11" s="1"/>
      <c r="J11" s="1"/>
      <c r="K11" s="1"/>
      <c r="L11" s="1"/>
      <c r="M11" s="1"/>
      <c r="N11" s="1"/>
      <c r="O11" s="1"/>
      <c r="P11" s="1"/>
      <c r="Q11" s="1"/>
      <c r="R11" s="1"/>
      <c r="S11" s="1"/>
      <c r="T11" s="1"/>
      <c r="U11" s="1"/>
      <c r="V11" s="1"/>
      <c r="W11" s="1"/>
      <c r="X11" s="1"/>
      <c r="Y11" s="1"/>
    </row>
    <row r="12" spans="1:27" s="97" customFormat="1" ht="15" customHeight="1">
      <c r="A12" s="2"/>
      <c r="B12" s="1"/>
      <c r="C12" s="1" t="s">
        <v>171</v>
      </c>
      <c r="D12" s="1"/>
      <c r="E12" s="1"/>
      <c r="F12" s="1"/>
      <c r="G12" s="1"/>
      <c r="H12" s="171"/>
      <c r="I12" s="171"/>
      <c r="J12" s="171"/>
      <c r="K12" s="171"/>
      <c r="L12" s="171"/>
      <c r="M12" s="171"/>
      <c r="N12" s="171"/>
      <c r="O12" s="171"/>
      <c r="P12" s="171"/>
      <c r="Q12" s="171"/>
      <c r="R12" s="171"/>
      <c r="S12" s="171"/>
      <c r="T12" s="163" t="s">
        <v>304</v>
      </c>
      <c r="U12" s="671">
        <f>IF(AND(J8&gt;=1,J8&lt;8),ROUNDDOWN(E18*P18,0),IF(AND(J8&gt;=8,J8&lt;15),ROUNDDOWN(E21*P21,0),IF(AND(J8&gt;=15,J8&lt;22),ROUNDDOWN(E24*P24,0),0)))</f>
        <v>0</v>
      </c>
      <c r="V12" s="671"/>
      <c r="W12" s="671"/>
      <c r="X12" s="671"/>
      <c r="Y12" s="1" t="s">
        <v>101</v>
      </c>
    </row>
    <row r="13" spans="1:27" s="97" customFormat="1" ht="15" customHeight="1">
      <c r="A13" s="2"/>
      <c r="B13" s="1"/>
      <c r="C13" s="1"/>
      <c r="D13" s="682" t="s">
        <v>503</v>
      </c>
      <c r="E13" s="682"/>
      <c r="F13" s="682"/>
      <c r="G13" s="682"/>
      <c r="H13" s="682"/>
      <c r="I13" s="682"/>
      <c r="J13" s="682"/>
      <c r="K13" s="682"/>
      <c r="L13" s="682"/>
      <c r="M13" s="682"/>
      <c r="N13" s="682"/>
      <c r="O13" s="682"/>
      <c r="P13" s="682"/>
      <c r="Q13" s="682"/>
      <c r="R13" s="682"/>
      <c r="S13" s="682"/>
      <c r="T13" s="682"/>
      <c r="U13" s="682"/>
      <c r="V13" s="682"/>
      <c r="W13" s="682"/>
      <c r="X13" s="682"/>
      <c r="Y13" s="682"/>
    </row>
    <row r="14" spans="1:27" s="97" customFormat="1" ht="15" customHeight="1">
      <c r="A14" s="2"/>
      <c r="B14" s="1"/>
      <c r="C14" s="1"/>
      <c r="D14" s="682"/>
      <c r="E14" s="682"/>
      <c r="F14" s="682"/>
      <c r="G14" s="682"/>
      <c r="H14" s="682"/>
      <c r="I14" s="682"/>
      <c r="J14" s="682"/>
      <c r="K14" s="682"/>
      <c r="L14" s="682"/>
      <c r="M14" s="682"/>
      <c r="N14" s="682"/>
      <c r="O14" s="682"/>
      <c r="P14" s="682"/>
      <c r="Q14" s="682"/>
      <c r="R14" s="682"/>
      <c r="S14" s="682"/>
      <c r="T14" s="682"/>
      <c r="U14" s="682"/>
      <c r="V14" s="682"/>
      <c r="W14" s="682"/>
      <c r="X14" s="682"/>
      <c r="Y14" s="682"/>
    </row>
    <row r="15" spans="1:27" s="97" customFormat="1" ht="15" customHeight="1">
      <c r="A15" s="2"/>
      <c r="B15" s="1"/>
      <c r="C15" s="1"/>
      <c r="D15" s="682"/>
      <c r="E15" s="682"/>
      <c r="F15" s="682"/>
      <c r="G15" s="682"/>
      <c r="H15" s="682"/>
      <c r="I15" s="682"/>
      <c r="J15" s="682"/>
      <c r="K15" s="682"/>
      <c r="L15" s="682"/>
      <c r="M15" s="682"/>
      <c r="N15" s="682"/>
      <c r="O15" s="682"/>
      <c r="P15" s="682"/>
      <c r="Q15" s="682"/>
      <c r="R15" s="682"/>
      <c r="S15" s="682"/>
      <c r="T15" s="682"/>
      <c r="U15" s="682"/>
      <c r="V15" s="682"/>
      <c r="W15" s="682"/>
      <c r="X15" s="682"/>
      <c r="Y15" s="682"/>
    </row>
    <row r="16" spans="1:27" s="97" customFormat="1" ht="15" customHeight="1">
      <c r="A16" s="2"/>
      <c r="B16" s="1"/>
      <c r="C16" s="1"/>
      <c r="D16" s="1"/>
      <c r="E16" s="1"/>
      <c r="F16" s="1"/>
      <c r="G16" s="1"/>
      <c r="H16" s="1"/>
      <c r="I16" s="194"/>
      <c r="J16" s="194"/>
      <c r="K16" s="1"/>
      <c r="L16" s="1"/>
      <c r="M16" s="1"/>
      <c r="N16" s="1"/>
      <c r="O16" s="1"/>
      <c r="P16" s="1"/>
      <c r="Q16" s="1"/>
      <c r="R16" s="1"/>
      <c r="S16" s="1"/>
      <c r="T16" s="36"/>
      <c r="U16" s="383"/>
      <c r="V16" s="383"/>
      <c r="W16" s="383"/>
      <c r="X16" s="383"/>
      <c r="Y16" s="12"/>
    </row>
    <row r="17" spans="1:25" s="97" customFormat="1" ht="18" customHeight="1">
      <c r="A17" s="2"/>
      <c r="B17" s="35"/>
      <c r="D17" s="688" t="s">
        <v>172</v>
      </c>
      <c r="E17" s="688"/>
      <c r="F17" s="688"/>
      <c r="G17" s="688"/>
      <c r="H17" s="688"/>
      <c r="I17" s="688"/>
      <c r="J17" s="688"/>
      <c r="K17" s="688"/>
      <c r="L17" s="688"/>
      <c r="M17" s="688"/>
      <c r="N17" s="688"/>
      <c r="O17" s="688"/>
      <c r="P17" s="688"/>
      <c r="Q17" s="688"/>
      <c r="R17" s="688"/>
      <c r="S17" s="688"/>
      <c r="T17" s="688"/>
      <c r="U17" s="79"/>
      <c r="V17" s="79"/>
      <c r="W17" s="79"/>
      <c r="X17" s="79"/>
      <c r="Y17" s="1"/>
    </row>
    <row r="18" spans="1:25" s="97" customFormat="1" ht="18" customHeight="1">
      <c r="A18" s="2"/>
      <c r="B18" s="676"/>
      <c r="C18" s="677"/>
      <c r="D18" s="163"/>
      <c r="E18" s="689">
        <v>5175</v>
      </c>
      <c r="F18" s="675"/>
      <c r="G18" s="675"/>
      <c r="H18" s="1" t="s">
        <v>28</v>
      </c>
      <c r="I18" s="1"/>
      <c r="J18" s="194" t="s">
        <v>26</v>
      </c>
      <c r="K18" s="194"/>
      <c r="L18" s="690" t="s">
        <v>173</v>
      </c>
      <c r="M18" s="690"/>
      <c r="N18" s="690"/>
      <c r="O18" s="690"/>
      <c r="P18" s="680"/>
      <c r="Q18" s="680"/>
      <c r="R18" s="687" t="s">
        <v>174</v>
      </c>
      <c r="S18" s="687"/>
      <c r="T18" s="163"/>
      <c r="U18" s="79"/>
      <c r="V18" s="79"/>
      <c r="W18" s="79"/>
      <c r="X18" s="79"/>
      <c r="Y18" s="1"/>
    </row>
    <row r="19" spans="1:25" s="97" customFormat="1" ht="9" customHeight="1">
      <c r="A19" s="2"/>
      <c r="B19" s="31"/>
      <c r="C19" s="31"/>
      <c r="D19" s="163"/>
      <c r="E19" s="164"/>
      <c r="F19" s="164"/>
      <c r="G19" s="164"/>
      <c r="H19" s="1"/>
      <c r="I19" s="1"/>
      <c r="J19" s="1"/>
      <c r="K19" s="194"/>
      <c r="L19" s="1"/>
      <c r="M19" s="195"/>
      <c r="N19" s="195"/>
      <c r="O19" s="195"/>
      <c r="P19" s="195"/>
      <c r="Q19" s="164"/>
      <c r="R19" s="164"/>
      <c r="S19" s="1"/>
      <c r="T19" s="163"/>
      <c r="U19" s="79"/>
      <c r="V19" s="79"/>
      <c r="W19" s="79"/>
      <c r="X19" s="79"/>
      <c r="Y19" s="1"/>
    </row>
    <row r="20" spans="1:25" s="97" customFormat="1" ht="18" customHeight="1">
      <c r="A20" s="2"/>
      <c r="B20" s="35"/>
      <c r="D20" s="688" t="s">
        <v>175</v>
      </c>
      <c r="E20" s="688"/>
      <c r="F20" s="688"/>
      <c r="G20" s="688"/>
      <c r="H20" s="688"/>
      <c r="I20" s="688"/>
      <c r="J20" s="688"/>
      <c r="K20" s="688"/>
      <c r="L20" s="688"/>
      <c r="M20" s="688"/>
      <c r="N20" s="688"/>
      <c r="O20" s="688"/>
      <c r="P20" s="688"/>
      <c r="Q20" s="688"/>
      <c r="R20" s="688"/>
      <c r="S20" s="688"/>
      <c r="T20" s="688"/>
      <c r="U20" s="79"/>
      <c r="V20" s="79"/>
      <c r="W20" s="79"/>
      <c r="X20" s="79"/>
      <c r="Y20" s="1"/>
    </row>
    <row r="21" spans="1:25" s="97" customFormat="1" ht="18" customHeight="1">
      <c r="A21" s="2"/>
      <c r="B21" s="676"/>
      <c r="C21" s="677"/>
      <c r="D21" s="36"/>
      <c r="E21" s="678">
        <v>5750</v>
      </c>
      <c r="F21" s="679"/>
      <c r="G21" s="679"/>
      <c r="H21" s="12" t="s">
        <v>28</v>
      </c>
      <c r="I21" s="12"/>
      <c r="J21" s="37" t="s">
        <v>26</v>
      </c>
      <c r="K21" s="37"/>
      <c r="L21" s="681" t="s">
        <v>173</v>
      </c>
      <c r="M21" s="681"/>
      <c r="N21" s="681"/>
      <c r="O21" s="681"/>
      <c r="P21" s="680"/>
      <c r="Q21" s="680"/>
      <c r="R21" s="680" t="s">
        <v>174</v>
      </c>
      <c r="S21" s="680"/>
      <c r="T21" s="36"/>
      <c r="U21" s="79"/>
      <c r="V21" s="79"/>
      <c r="W21" s="79"/>
      <c r="X21" s="79"/>
      <c r="Y21" s="1"/>
    </row>
    <row r="22" spans="1:25" s="97" customFormat="1" ht="9" customHeight="1">
      <c r="A22" s="2"/>
      <c r="B22" s="31"/>
      <c r="C22" s="31"/>
      <c r="D22" s="36"/>
      <c r="E22" s="42"/>
      <c r="F22" s="42"/>
      <c r="G22" s="42"/>
      <c r="H22" s="12"/>
      <c r="I22" s="12"/>
      <c r="J22" s="12"/>
      <c r="K22" s="37"/>
      <c r="L22" s="12"/>
      <c r="M22" s="38"/>
      <c r="N22" s="38"/>
      <c r="O22" s="38"/>
      <c r="P22" s="38"/>
      <c r="Q22" s="42"/>
      <c r="R22" s="42"/>
      <c r="S22" s="12"/>
      <c r="T22" s="36"/>
      <c r="U22" s="79"/>
      <c r="V22" s="79"/>
      <c r="W22" s="79"/>
      <c r="X22" s="79"/>
      <c r="Y22" s="1"/>
    </row>
    <row r="23" spans="1:25" s="97" customFormat="1" ht="18" customHeight="1">
      <c r="A23" s="2"/>
      <c r="B23" s="35"/>
      <c r="D23" s="683" t="s">
        <v>176</v>
      </c>
      <c r="E23" s="683"/>
      <c r="F23" s="683"/>
      <c r="G23" s="683"/>
      <c r="H23" s="683"/>
      <c r="I23" s="683"/>
      <c r="J23" s="683"/>
      <c r="K23" s="683"/>
      <c r="L23" s="683"/>
      <c r="M23" s="683"/>
      <c r="N23" s="683"/>
      <c r="O23" s="683"/>
      <c r="P23" s="683"/>
      <c r="Q23" s="683"/>
      <c r="R23" s="683"/>
      <c r="S23" s="683"/>
      <c r="T23" s="683"/>
      <c r="U23" s="79"/>
      <c r="V23" s="79"/>
      <c r="W23" s="79"/>
      <c r="X23" s="79"/>
      <c r="Y23" s="1"/>
    </row>
    <row r="24" spans="1:25" s="97" customFormat="1" ht="18" customHeight="1">
      <c r="A24" s="2"/>
      <c r="B24" s="676"/>
      <c r="C24" s="677"/>
      <c r="D24" s="36"/>
      <c r="E24" s="678">
        <v>6325</v>
      </c>
      <c r="F24" s="679"/>
      <c r="G24" s="679"/>
      <c r="H24" s="12" t="s">
        <v>28</v>
      </c>
      <c r="I24" s="12"/>
      <c r="J24" s="37" t="s">
        <v>26</v>
      </c>
      <c r="K24" s="37"/>
      <c r="L24" s="681" t="s">
        <v>173</v>
      </c>
      <c r="M24" s="681"/>
      <c r="N24" s="681"/>
      <c r="O24" s="681"/>
      <c r="P24" s="680"/>
      <c r="Q24" s="680"/>
      <c r="R24" s="680" t="s">
        <v>174</v>
      </c>
      <c r="S24" s="680"/>
      <c r="T24" s="36"/>
      <c r="U24" s="79"/>
      <c r="V24" s="79"/>
      <c r="W24" s="79"/>
      <c r="X24" s="79"/>
      <c r="Y24" s="1"/>
    </row>
    <row r="25" spans="1:25" s="97" customFormat="1" ht="30" customHeight="1">
      <c r="A25" s="2"/>
      <c r="B25" s="31"/>
      <c r="C25" s="31"/>
      <c r="D25" s="163"/>
      <c r="E25" s="164"/>
      <c r="F25" s="164"/>
      <c r="G25" s="164"/>
      <c r="H25" s="1"/>
      <c r="I25" s="1"/>
      <c r="J25" s="1"/>
      <c r="K25" s="194"/>
      <c r="L25" s="1"/>
      <c r="M25" s="195"/>
      <c r="N25" s="195"/>
      <c r="O25" s="195"/>
      <c r="P25" s="195"/>
      <c r="Q25" s="164"/>
      <c r="R25" s="164"/>
      <c r="S25" s="1"/>
      <c r="T25" s="163"/>
      <c r="U25" s="79"/>
      <c r="V25" s="79"/>
      <c r="W25" s="79"/>
      <c r="X25" s="79"/>
      <c r="Y25" s="1"/>
    </row>
    <row r="26" spans="1:25" s="97" customFormat="1" ht="9" customHeight="1">
      <c r="A26" s="2"/>
      <c r="B26" s="31"/>
      <c r="C26" s="31"/>
      <c r="D26" s="163"/>
      <c r="E26" s="164"/>
      <c r="F26" s="164"/>
      <c r="G26" s="164"/>
      <c r="H26" s="1"/>
      <c r="I26" s="1"/>
      <c r="J26" s="1"/>
      <c r="K26" s="194"/>
      <c r="L26" s="1"/>
      <c r="M26" s="195"/>
      <c r="N26" s="195"/>
      <c r="O26" s="195"/>
      <c r="P26" s="195"/>
      <c r="Q26" s="164"/>
      <c r="R26" s="164"/>
      <c r="S26" s="1"/>
      <c r="T26" s="163"/>
      <c r="U26" s="79"/>
      <c r="V26" s="79"/>
      <c r="W26" s="79"/>
      <c r="X26" s="79"/>
      <c r="Y26" s="1"/>
    </row>
    <row r="27" spans="1:25" s="258" customFormat="1" ht="19.5" customHeight="1">
      <c r="A27" s="11"/>
      <c r="B27" s="1"/>
      <c r="C27" s="196" t="s">
        <v>177</v>
      </c>
      <c r="D27" s="163"/>
      <c r="E27" s="79"/>
      <c r="F27" s="193"/>
      <c r="G27" s="193"/>
      <c r="H27" s="193"/>
      <c r="I27" s="193"/>
      <c r="J27" s="193"/>
      <c r="K27" s="193"/>
      <c r="L27" s="669" t="s">
        <v>178</v>
      </c>
      <c r="M27" s="669"/>
      <c r="N27" s="669"/>
      <c r="O27" s="669"/>
      <c r="P27" s="675">
        <v>298000</v>
      </c>
      <c r="Q27" s="675"/>
      <c r="R27" s="675"/>
      <c r="S27" s="196" t="s">
        <v>28</v>
      </c>
      <c r="T27" s="143" t="s">
        <v>305</v>
      </c>
      <c r="U27" s="671">
        <f>IF(D28="○",P27,0)</f>
        <v>0</v>
      </c>
      <c r="V27" s="671"/>
      <c r="W27" s="671"/>
      <c r="X27" s="671"/>
      <c r="Y27" s="113" t="s">
        <v>101</v>
      </c>
    </row>
    <row r="28" spans="1:25" s="258" customFormat="1" ht="19.5" customHeight="1">
      <c r="A28" s="11"/>
      <c r="B28" s="113"/>
      <c r="C28" s="32"/>
      <c r="D28" s="384"/>
      <c r="E28" s="672"/>
      <c r="F28" s="673"/>
      <c r="G28" s="673"/>
      <c r="H28" s="673"/>
      <c r="I28" s="673"/>
      <c r="J28" s="673"/>
      <c r="K28" s="673"/>
      <c r="L28" s="673"/>
      <c r="M28" s="673"/>
      <c r="N28" s="673"/>
      <c r="O28" s="673"/>
      <c r="P28" s="673"/>
      <c r="Q28" s="673"/>
      <c r="R28" s="673"/>
      <c r="S28" s="673"/>
      <c r="T28" s="143"/>
      <c r="U28" s="383"/>
      <c r="V28" s="383"/>
      <c r="W28" s="383"/>
      <c r="X28" s="383"/>
      <c r="Y28" s="113"/>
    </row>
    <row r="29" spans="1:25" s="258" customFormat="1" ht="30" customHeight="1">
      <c r="B29" s="39"/>
      <c r="C29" s="40"/>
      <c r="D29" s="691" t="s">
        <v>306</v>
      </c>
      <c r="E29" s="691"/>
      <c r="F29" s="691"/>
      <c r="G29" s="691"/>
      <c r="H29" s="691"/>
      <c r="I29" s="691"/>
      <c r="J29" s="691"/>
      <c r="K29" s="691"/>
      <c r="L29" s="691"/>
      <c r="M29" s="691"/>
      <c r="N29" s="691"/>
      <c r="O29" s="691"/>
      <c r="P29" s="691"/>
      <c r="Q29" s="691"/>
      <c r="R29" s="691"/>
      <c r="S29" s="691"/>
      <c r="T29" s="385"/>
      <c r="U29" s="383"/>
      <c r="V29" s="383"/>
      <c r="W29" s="383"/>
      <c r="X29" s="383"/>
      <c r="Y29" s="39"/>
    </row>
    <row r="30" spans="1:25" s="97" customFormat="1" ht="9" customHeight="1">
      <c r="A30" s="2"/>
      <c r="B30" s="31"/>
      <c r="C30" s="31"/>
      <c r="D30" s="163"/>
      <c r="E30" s="164"/>
      <c r="F30" s="164"/>
      <c r="G30" s="164"/>
      <c r="H30" s="1"/>
      <c r="I30" s="1"/>
      <c r="J30" s="1"/>
      <c r="K30" s="194"/>
      <c r="L30" s="1"/>
      <c r="M30" s="195"/>
      <c r="N30" s="195"/>
      <c r="O30" s="195"/>
      <c r="P30" s="195"/>
      <c r="Q30" s="164"/>
      <c r="R30" s="164"/>
      <c r="S30" s="1"/>
      <c r="T30" s="163"/>
      <c r="U30" s="79"/>
      <c r="V30" s="79"/>
      <c r="W30" s="79"/>
      <c r="X30" s="79"/>
      <c r="Y30" s="1"/>
    </row>
    <row r="31" spans="1:25" s="258" customFormat="1" ht="19.5" customHeight="1">
      <c r="A31" s="11"/>
      <c r="B31" s="1"/>
      <c r="C31" s="196" t="s">
        <v>179</v>
      </c>
      <c r="D31" s="163"/>
      <c r="E31" s="79"/>
      <c r="F31" s="193"/>
      <c r="G31" s="193"/>
      <c r="H31" s="193"/>
      <c r="I31" s="193"/>
      <c r="J31" s="193"/>
      <c r="K31" s="193"/>
      <c r="L31" s="196"/>
      <c r="M31" s="196"/>
      <c r="N31" s="669" t="s">
        <v>178</v>
      </c>
      <c r="O31" s="669"/>
      <c r="P31" s="675">
        <v>725500</v>
      </c>
      <c r="Q31" s="675"/>
      <c r="R31" s="675"/>
      <c r="S31" s="196" t="s">
        <v>28</v>
      </c>
      <c r="T31" s="143" t="s">
        <v>305</v>
      </c>
      <c r="U31" s="671">
        <f>IF(D32="○",P31,0)</f>
        <v>0</v>
      </c>
      <c r="V31" s="671"/>
      <c r="W31" s="671"/>
      <c r="X31" s="671"/>
      <c r="Y31" s="113" t="s">
        <v>101</v>
      </c>
    </row>
    <row r="32" spans="1:25" s="258" customFormat="1" ht="19.5" customHeight="1">
      <c r="A32" s="11"/>
      <c r="B32" s="113"/>
      <c r="C32" s="32"/>
      <c r="D32" s="384"/>
      <c r="E32" s="672"/>
      <c r="F32" s="673"/>
      <c r="G32" s="673"/>
      <c r="H32" s="673"/>
      <c r="I32" s="673"/>
      <c r="J32" s="673"/>
      <c r="K32" s="673"/>
      <c r="L32" s="673"/>
      <c r="M32" s="673"/>
      <c r="N32" s="673"/>
      <c r="O32" s="673"/>
      <c r="P32" s="673"/>
      <c r="Q32" s="673"/>
      <c r="R32" s="673"/>
      <c r="S32" s="673"/>
      <c r="T32" s="143"/>
      <c r="U32" s="383"/>
      <c r="V32" s="383"/>
      <c r="W32" s="383"/>
      <c r="X32" s="383"/>
      <c r="Y32" s="113"/>
    </row>
    <row r="33" spans="1:25" s="258" customFormat="1" ht="30" customHeight="1">
      <c r="B33" s="39"/>
      <c r="C33" s="40"/>
      <c r="D33" s="674" t="s">
        <v>307</v>
      </c>
      <c r="E33" s="674"/>
      <c r="F33" s="674"/>
      <c r="G33" s="674"/>
      <c r="H33" s="674"/>
      <c r="I33" s="674"/>
      <c r="J33" s="674"/>
      <c r="K33" s="674"/>
      <c r="L33" s="674"/>
      <c r="M33" s="674"/>
      <c r="N33" s="674"/>
      <c r="O33" s="674"/>
      <c r="P33" s="674"/>
      <c r="Q33" s="674"/>
      <c r="R33" s="674"/>
      <c r="S33" s="674"/>
      <c r="T33" s="385"/>
      <c r="U33" s="383"/>
      <c r="V33" s="383"/>
      <c r="W33" s="383"/>
      <c r="X33" s="383"/>
      <c r="Y33" s="39"/>
    </row>
    <row r="34" spans="1:25" s="97" customFormat="1" ht="9" customHeight="1">
      <c r="A34" s="2"/>
      <c r="B34" s="31"/>
      <c r="C34" s="31"/>
      <c r="D34" s="163"/>
      <c r="E34" s="164"/>
      <c r="F34" s="164"/>
      <c r="G34" s="164"/>
      <c r="H34" s="1"/>
      <c r="I34" s="1"/>
      <c r="J34" s="1"/>
      <c r="K34" s="194"/>
      <c r="L34" s="1"/>
      <c r="M34" s="195"/>
      <c r="N34" s="195"/>
      <c r="O34" s="195"/>
      <c r="P34" s="195"/>
      <c r="Q34" s="164"/>
      <c r="R34" s="164"/>
      <c r="S34" s="1"/>
      <c r="T34" s="163"/>
      <c r="U34" s="79"/>
      <c r="V34" s="79"/>
      <c r="W34" s="79"/>
      <c r="X34" s="79"/>
      <c r="Y34" s="1"/>
    </row>
    <row r="35" spans="1:25" s="258" customFormat="1" ht="19.5" customHeight="1">
      <c r="A35" s="11"/>
      <c r="B35" s="1"/>
      <c r="C35" s="196" t="s">
        <v>180</v>
      </c>
      <c r="D35" s="163"/>
      <c r="E35" s="79"/>
      <c r="F35" s="193"/>
      <c r="G35" s="193"/>
      <c r="H35" s="193"/>
      <c r="I35" s="193"/>
      <c r="J35" s="193"/>
      <c r="K35" s="193"/>
      <c r="L35" s="196"/>
      <c r="M35" s="196"/>
      <c r="N35" s="669" t="s">
        <v>178</v>
      </c>
      <c r="O35" s="669"/>
      <c r="P35" s="675">
        <v>104000</v>
      </c>
      <c r="Q35" s="675"/>
      <c r="R35" s="675"/>
      <c r="S35" s="196" t="s">
        <v>28</v>
      </c>
      <c r="T35" s="143" t="s">
        <v>305</v>
      </c>
      <c r="U35" s="671">
        <f>IF(D36="○",P35,0)</f>
        <v>0</v>
      </c>
      <c r="V35" s="671"/>
      <c r="W35" s="671"/>
      <c r="X35" s="671"/>
      <c r="Y35" s="113" t="s">
        <v>101</v>
      </c>
    </row>
    <row r="36" spans="1:25" s="258" customFormat="1" ht="19.5" customHeight="1">
      <c r="A36" s="11"/>
      <c r="B36" s="113"/>
      <c r="C36" s="32"/>
      <c r="D36" s="384"/>
      <c r="E36" s="672"/>
      <c r="F36" s="673"/>
      <c r="G36" s="673"/>
      <c r="H36" s="673"/>
      <c r="I36" s="673"/>
      <c r="J36" s="673"/>
      <c r="K36" s="673"/>
      <c r="L36" s="673"/>
      <c r="M36" s="673"/>
      <c r="N36" s="673"/>
      <c r="O36" s="673"/>
      <c r="P36" s="673"/>
      <c r="Q36" s="673"/>
      <c r="R36" s="673"/>
      <c r="S36" s="673"/>
      <c r="T36" s="143"/>
      <c r="U36" s="383"/>
      <c r="V36" s="383"/>
      <c r="W36" s="383"/>
      <c r="X36" s="383"/>
      <c r="Y36" s="113"/>
    </row>
    <row r="37" spans="1:25" s="258" customFormat="1" ht="30" customHeight="1">
      <c r="B37" s="39"/>
      <c r="C37" s="40"/>
      <c r="D37" s="674" t="s">
        <v>183</v>
      </c>
      <c r="E37" s="674"/>
      <c r="F37" s="674"/>
      <c r="G37" s="674"/>
      <c r="H37" s="674"/>
      <c r="I37" s="674"/>
      <c r="J37" s="674"/>
      <c r="K37" s="674"/>
      <c r="L37" s="674"/>
      <c r="M37" s="674"/>
      <c r="N37" s="674"/>
      <c r="O37" s="674"/>
      <c r="P37" s="674"/>
      <c r="Q37" s="674"/>
      <c r="R37" s="674"/>
      <c r="S37" s="674"/>
      <c r="T37" s="385"/>
      <c r="U37" s="383"/>
      <c r="V37" s="383"/>
      <c r="W37" s="383"/>
      <c r="X37" s="383"/>
      <c r="Y37" s="39"/>
    </row>
    <row r="38" spans="1:25" s="97" customFormat="1" ht="9" customHeight="1">
      <c r="A38" s="2"/>
      <c r="B38" s="31"/>
      <c r="C38" s="31"/>
      <c r="D38" s="163"/>
      <c r="E38" s="164"/>
      <c r="F38" s="164"/>
      <c r="G38" s="164"/>
      <c r="H38" s="1"/>
      <c r="I38" s="1"/>
      <c r="J38" s="1"/>
      <c r="K38" s="194"/>
      <c r="L38" s="1"/>
      <c r="M38" s="195"/>
      <c r="N38" s="195"/>
      <c r="O38" s="195"/>
      <c r="P38" s="195"/>
      <c r="Q38" s="164"/>
      <c r="R38" s="164"/>
      <c r="S38" s="1"/>
      <c r="T38" s="163"/>
      <c r="U38" s="79"/>
      <c r="V38" s="79"/>
      <c r="W38" s="79"/>
      <c r="X38" s="79"/>
      <c r="Y38" s="1"/>
    </row>
    <row r="39" spans="1:25" s="258" customFormat="1" ht="19.5" customHeight="1">
      <c r="A39" s="11"/>
      <c r="B39" s="1"/>
      <c r="C39" s="196" t="s">
        <v>181</v>
      </c>
      <c r="D39" s="163"/>
      <c r="E39" s="79"/>
      <c r="F39" s="193"/>
      <c r="G39" s="193"/>
      <c r="H39" s="193"/>
      <c r="I39" s="193"/>
      <c r="J39" s="193"/>
      <c r="K39" s="193"/>
      <c r="L39" s="196"/>
      <c r="M39" s="196"/>
      <c r="N39" s="669" t="s">
        <v>178</v>
      </c>
      <c r="O39" s="669"/>
      <c r="P39" s="675">
        <v>187000</v>
      </c>
      <c r="Q39" s="675"/>
      <c r="R39" s="675"/>
      <c r="S39" s="196" t="s">
        <v>28</v>
      </c>
      <c r="T39" s="143" t="s">
        <v>305</v>
      </c>
      <c r="U39" s="671">
        <f>IF(D40="○",P39,0)</f>
        <v>0</v>
      </c>
      <c r="V39" s="671"/>
      <c r="W39" s="671"/>
      <c r="X39" s="671"/>
      <c r="Y39" s="113" t="s">
        <v>101</v>
      </c>
    </row>
    <row r="40" spans="1:25" s="258" customFormat="1" ht="19.5" customHeight="1">
      <c r="A40" s="11"/>
      <c r="B40" s="113"/>
      <c r="C40" s="32"/>
      <c r="D40" s="384"/>
      <c r="E40" s="672"/>
      <c r="F40" s="673"/>
      <c r="G40" s="673"/>
      <c r="H40" s="673"/>
      <c r="I40" s="673"/>
      <c r="J40" s="673"/>
      <c r="K40" s="673"/>
      <c r="L40" s="673"/>
      <c r="M40" s="673"/>
      <c r="N40" s="673"/>
      <c r="O40" s="673"/>
      <c r="P40" s="673"/>
      <c r="Q40" s="673"/>
      <c r="R40" s="673"/>
      <c r="S40" s="673"/>
      <c r="T40" s="143"/>
      <c r="U40" s="383"/>
      <c r="V40" s="383"/>
      <c r="W40" s="383"/>
      <c r="X40" s="383"/>
      <c r="Y40" s="113"/>
    </row>
    <row r="41" spans="1:25" s="258" customFormat="1" ht="30" customHeight="1">
      <c r="B41" s="39"/>
      <c r="C41" s="40"/>
      <c r="D41" s="674" t="s">
        <v>184</v>
      </c>
      <c r="E41" s="674"/>
      <c r="F41" s="674"/>
      <c r="G41" s="674"/>
      <c r="H41" s="674"/>
      <c r="I41" s="674"/>
      <c r="J41" s="674"/>
      <c r="K41" s="674"/>
      <c r="L41" s="674"/>
      <c r="M41" s="674"/>
      <c r="N41" s="674"/>
      <c r="O41" s="674"/>
      <c r="P41" s="674"/>
      <c r="Q41" s="674"/>
      <c r="R41" s="674"/>
      <c r="S41" s="674"/>
      <c r="T41" s="385"/>
      <c r="U41" s="383"/>
      <c r="V41" s="383"/>
      <c r="W41" s="383"/>
      <c r="X41" s="383"/>
      <c r="Y41" s="39"/>
    </row>
    <row r="42" spans="1:25" s="258" customFormat="1" ht="19.5" customHeight="1">
      <c r="A42" s="11"/>
      <c r="B42" s="1"/>
      <c r="C42" s="196" t="s">
        <v>187</v>
      </c>
      <c r="D42" s="163"/>
      <c r="E42" s="79"/>
      <c r="F42" s="193"/>
      <c r="G42" s="193"/>
      <c r="H42" s="193"/>
      <c r="I42" s="193"/>
      <c r="J42" s="193"/>
      <c r="K42" s="193"/>
      <c r="L42" s="196"/>
      <c r="M42" s="196"/>
      <c r="N42" s="669" t="s">
        <v>188</v>
      </c>
      <c r="O42" s="669"/>
      <c r="P42" s="669"/>
      <c r="Q42" s="670">
        <v>11800</v>
      </c>
      <c r="R42" s="670"/>
      <c r="S42" s="196" t="s">
        <v>28</v>
      </c>
      <c r="T42" s="143" t="s">
        <v>305</v>
      </c>
      <c r="U42" s="671">
        <f>IF(D43="○",Q42*H43,0)</f>
        <v>0</v>
      </c>
      <c r="V42" s="671"/>
      <c r="W42" s="671"/>
      <c r="X42" s="671"/>
      <c r="Y42" s="113" t="s">
        <v>101</v>
      </c>
    </row>
    <row r="43" spans="1:25" s="258" customFormat="1" ht="19.5" customHeight="1">
      <c r="A43" s="11"/>
      <c r="B43" s="113"/>
      <c r="C43" s="32"/>
      <c r="D43" s="384"/>
      <c r="E43" s="692" t="s">
        <v>189</v>
      </c>
      <c r="F43" s="693"/>
      <c r="G43" s="693"/>
      <c r="H43" s="694"/>
      <c r="I43" s="694"/>
      <c r="J43" s="31" t="s">
        <v>140</v>
      </c>
      <c r="K43" s="386"/>
      <c r="L43" s="386"/>
      <c r="M43" s="386"/>
      <c r="N43" s="386"/>
      <c r="O43" s="386"/>
      <c r="P43" s="386"/>
      <c r="Q43" s="386"/>
      <c r="R43" s="386"/>
      <c r="S43" s="386"/>
      <c r="T43" s="143"/>
      <c r="U43" s="383"/>
      <c r="V43" s="383"/>
      <c r="W43" s="383"/>
      <c r="X43" s="383"/>
      <c r="Y43" s="113"/>
    </row>
    <row r="44" spans="1:25" s="258" customFormat="1" ht="40.5" customHeight="1">
      <c r="B44" s="39"/>
      <c r="C44" s="40"/>
      <c r="D44" s="674" t="s">
        <v>308</v>
      </c>
      <c r="E44" s="674"/>
      <c r="F44" s="674"/>
      <c r="G44" s="674"/>
      <c r="H44" s="674"/>
      <c r="I44" s="674"/>
      <c r="J44" s="674"/>
      <c r="K44" s="674"/>
      <c r="L44" s="674"/>
      <c r="M44" s="674"/>
      <c r="N44" s="674"/>
      <c r="O44" s="674"/>
      <c r="P44" s="674"/>
      <c r="Q44" s="674"/>
      <c r="R44" s="674"/>
      <c r="S44" s="674"/>
      <c r="T44" s="385"/>
      <c r="U44" s="383"/>
      <c r="V44" s="383"/>
      <c r="W44" s="383"/>
      <c r="X44" s="383"/>
      <c r="Y44" s="39"/>
    </row>
    <row r="45" spans="1:25" s="97" customFormat="1" ht="9" customHeight="1">
      <c r="A45" s="2"/>
      <c r="B45" s="387"/>
      <c r="C45" s="387"/>
      <c r="D45" s="163"/>
      <c r="E45" s="164"/>
      <c r="F45" s="164"/>
      <c r="G45" s="164"/>
      <c r="H45" s="1"/>
      <c r="I45" s="1"/>
      <c r="J45" s="1"/>
      <c r="K45" s="194"/>
      <c r="L45" s="1"/>
      <c r="M45" s="196"/>
      <c r="N45" s="196"/>
      <c r="O45" s="196"/>
      <c r="P45" s="196"/>
      <c r="Q45" s="388"/>
      <c r="R45" s="388"/>
      <c r="S45" s="1"/>
      <c r="T45" s="163"/>
      <c r="U45" s="79"/>
      <c r="V45" s="79"/>
      <c r="W45" s="79"/>
      <c r="X45" s="79"/>
      <c r="Y45" s="1"/>
    </row>
    <row r="46" spans="1:25" ht="19.5" customHeight="1">
      <c r="B46" s="41"/>
      <c r="C46" s="41"/>
      <c r="D46" s="41"/>
      <c r="E46" s="41"/>
      <c r="F46" s="41"/>
      <c r="G46" s="41"/>
      <c r="H46" s="41"/>
      <c r="I46" s="41"/>
      <c r="J46" s="41"/>
      <c r="K46" s="41"/>
      <c r="L46" s="41"/>
      <c r="M46" s="41"/>
      <c r="N46" s="41"/>
      <c r="O46" s="41"/>
      <c r="P46" s="695" t="s">
        <v>182</v>
      </c>
      <c r="Q46" s="695"/>
      <c r="R46" s="695"/>
      <c r="S46" s="695"/>
      <c r="T46" s="143" t="s">
        <v>309</v>
      </c>
      <c r="U46" s="696">
        <f>SUM(U12,U27,U31,U35,U39,U42)</f>
        <v>0</v>
      </c>
      <c r="V46" s="697"/>
      <c r="W46" s="697"/>
      <c r="X46" s="697"/>
      <c r="Y46" s="113" t="s">
        <v>101</v>
      </c>
    </row>
    <row r="47" spans="1:25" s="97" customFormat="1" ht="9" customHeight="1">
      <c r="A47" s="2"/>
      <c r="B47" s="31"/>
      <c r="C47" s="31"/>
      <c r="D47" s="163"/>
      <c r="E47" s="164"/>
      <c r="F47" s="164"/>
      <c r="G47" s="164"/>
      <c r="H47" s="1"/>
      <c r="I47" s="1"/>
      <c r="J47" s="1"/>
      <c r="K47" s="194"/>
      <c r="L47" s="1"/>
      <c r="M47" s="195"/>
      <c r="N47" s="195"/>
      <c r="O47" s="195"/>
      <c r="P47" s="195"/>
      <c r="Q47" s="164"/>
      <c r="R47" s="164"/>
      <c r="S47" s="1"/>
      <c r="T47" s="163"/>
      <c r="U47" s="79"/>
      <c r="V47" s="79"/>
      <c r="W47" s="79"/>
      <c r="X47" s="79"/>
      <c r="Y47" s="1"/>
    </row>
    <row r="48" spans="1:25" ht="15.75" customHeight="1">
      <c r="A48" s="97"/>
      <c r="B48" s="389" t="s">
        <v>131</v>
      </c>
      <c r="C48" s="390"/>
      <c r="D48" s="390"/>
      <c r="E48" s="390"/>
      <c r="F48" s="390"/>
      <c r="G48" s="390"/>
      <c r="H48" s="390"/>
      <c r="I48" s="390"/>
      <c r="J48" s="390"/>
      <c r="K48" s="390"/>
      <c r="L48" s="390"/>
      <c r="M48" s="390"/>
      <c r="N48" s="390"/>
      <c r="O48" s="390"/>
      <c r="P48" s="390"/>
      <c r="Q48" s="390"/>
      <c r="R48" s="390"/>
      <c r="S48" s="390"/>
      <c r="T48" s="390"/>
      <c r="U48" s="390"/>
      <c r="V48" s="390"/>
      <c r="W48" s="390"/>
      <c r="X48" s="390"/>
      <c r="Y48" s="390"/>
    </row>
    <row r="49" spans="2:25" ht="11.1" customHeight="1">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row>
    <row r="50" spans="2:25" ht="11.25" customHeight="1">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row>
  </sheetData>
  <dataConsolidate/>
  <mergeCells count="54">
    <mergeCell ref="P46:S46"/>
    <mergeCell ref="U46:X46"/>
    <mergeCell ref="N42:P42"/>
    <mergeCell ref="Q42:R42"/>
    <mergeCell ref="U42:X42"/>
    <mergeCell ref="E43:G43"/>
    <mergeCell ref="H43:I43"/>
    <mergeCell ref="D44:S44"/>
    <mergeCell ref="D37:S37"/>
    <mergeCell ref="N39:O39"/>
    <mergeCell ref="P39:R39"/>
    <mergeCell ref="U39:X39"/>
    <mergeCell ref="E40:S40"/>
    <mergeCell ref="D41:S41"/>
    <mergeCell ref="E32:S32"/>
    <mergeCell ref="D33:S33"/>
    <mergeCell ref="N35:O35"/>
    <mergeCell ref="P35:R35"/>
    <mergeCell ref="U35:X35"/>
    <mergeCell ref="E36:S36"/>
    <mergeCell ref="N31:O31"/>
    <mergeCell ref="P31:R31"/>
    <mergeCell ref="U31:X31"/>
    <mergeCell ref="D23:T23"/>
    <mergeCell ref="B24:C24"/>
    <mergeCell ref="E24:G24"/>
    <mergeCell ref="L24:O24"/>
    <mergeCell ref="P24:Q24"/>
    <mergeCell ref="R24:S24"/>
    <mergeCell ref="L27:O27"/>
    <mergeCell ref="P27:R27"/>
    <mergeCell ref="U27:X27"/>
    <mergeCell ref="E28:S28"/>
    <mergeCell ref="D29:S29"/>
    <mergeCell ref="D20:T20"/>
    <mergeCell ref="B21:C21"/>
    <mergeCell ref="E21:G21"/>
    <mergeCell ref="L21:O21"/>
    <mergeCell ref="P21:Q21"/>
    <mergeCell ref="R21:S21"/>
    <mergeCell ref="U12:X12"/>
    <mergeCell ref="D13:Y15"/>
    <mergeCell ref="D17:T17"/>
    <mergeCell ref="B18:C18"/>
    <mergeCell ref="E18:G18"/>
    <mergeCell ref="L18:O18"/>
    <mergeCell ref="P18:Q18"/>
    <mergeCell ref="R18:S18"/>
    <mergeCell ref="C9:X10"/>
    <mergeCell ref="A3:Y3"/>
    <mergeCell ref="N6:Y6"/>
    <mergeCell ref="C8:I8"/>
    <mergeCell ref="J8:K8"/>
    <mergeCell ref="L8:M8"/>
  </mergeCells>
  <phoneticPr fontId="3"/>
  <conditionalFormatting sqref="P18:Q18">
    <cfRule type="expression" dxfId="42" priority="3" stopIfTrue="1">
      <formula>AND($J$8&gt;=1,$J$8&lt;8)</formula>
    </cfRule>
  </conditionalFormatting>
  <conditionalFormatting sqref="P21:Q21">
    <cfRule type="expression" dxfId="41" priority="2" stopIfTrue="1">
      <formula>AND($J$8&gt;=8,$J$8&lt;15)</formula>
    </cfRule>
  </conditionalFormatting>
  <conditionalFormatting sqref="P24:Q24">
    <cfRule type="expression" dxfId="40" priority="1" stopIfTrue="1">
      <formula>AND($J$8&gt;=15,$J$8&lt;22)</formula>
    </cfRule>
  </conditionalFormatting>
  <dataValidations count="1">
    <dataValidation type="list" allowBlank="1" showInputMessage="1" showErrorMessage="1" sqref="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xr:uid="{00000000-0002-0000-0B00-000000000000}">
      <formula1>$AA$1:$AA$2</formula1>
    </dataValidation>
  </dataValidations>
  <printOptions horizontalCentered="1"/>
  <pageMargins left="0.39370078740157483" right="0.31496062992125984" top="0.39370078740157483" bottom="0.19685039370078741"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8">
    <tabColor rgb="FFFFC000"/>
    <pageSetUpPr fitToPage="1"/>
  </sheetPr>
  <dimension ref="A1:AA45"/>
  <sheetViews>
    <sheetView view="pageBreakPreview" zoomScale="85" zoomScaleNormal="55" zoomScaleSheetLayoutView="85" workbookViewId="0">
      <selection activeCell="Y39" sqref="Y39"/>
    </sheetView>
  </sheetViews>
  <sheetFormatPr defaultRowHeight="12"/>
  <cols>
    <col min="1" max="2" width="10.625" style="19" customWidth="1"/>
    <col min="3" max="3" width="9.375" style="19" customWidth="1"/>
    <col min="4" max="17" width="10.625" style="19" customWidth="1"/>
    <col min="18" max="19" width="10.625" style="375" customWidth="1"/>
    <col min="20" max="23" width="10.625" style="19" customWidth="1"/>
    <col min="24" max="27" width="6.625" style="19" customWidth="1"/>
    <col min="28" max="256" width="9" style="19"/>
    <col min="257" max="258" width="10.625" style="19" customWidth="1"/>
    <col min="259" max="259" width="9.375" style="19" customWidth="1"/>
    <col min="260" max="279" width="10.625" style="19" customWidth="1"/>
    <col min="280" max="283" width="6.625" style="19" customWidth="1"/>
    <col min="284" max="512" width="9" style="19"/>
    <col min="513" max="514" width="10.625" style="19" customWidth="1"/>
    <col min="515" max="515" width="9.375" style="19" customWidth="1"/>
    <col min="516" max="535" width="10.625" style="19" customWidth="1"/>
    <col min="536" max="539" width="6.625" style="19" customWidth="1"/>
    <col min="540" max="768" width="9" style="19"/>
    <col min="769" max="770" width="10.625" style="19" customWidth="1"/>
    <col min="771" max="771" width="9.375" style="19" customWidth="1"/>
    <col min="772" max="791" width="10.625" style="19" customWidth="1"/>
    <col min="792" max="795" width="6.625" style="19" customWidth="1"/>
    <col min="796" max="1024" width="9" style="19"/>
    <col min="1025" max="1026" width="10.625" style="19" customWidth="1"/>
    <col min="1027" max="1027" width="9.375" style="19" customWidth="1"/>
    <col min="1028" max="1047" width="10.625" style="19" customWidth="1"/>
    <col min="1048" max="1051" width="6.625" style="19" customWidth="1"/>
    <col min="1052" max="1280" width="9" style="19"/>
    <col min="1281" max="1282" width="10.625" style="19" customWidth="1"/>
    <col min="1283" max="1283" width="9.375" style="19" customWidth="1"/>
    <col min="1284" max="1303" width="10.625" style="19" customWidth="1"/>
    <col min="1304" max="1307" width="6.625" style="19" customWidth="1"/>
    <col min="1308" max="1536" width="9" style="19"/>
    <col min="1537" max="1538" width="10.625" style="19" customWidth="1"/>
    <col min="1539" max="1539" width="9.375" style="19" customWidth="1"/>
    <col min="1540" max="1559" width="10.625" style="19" customWidth="1"/>
    <col min="1560" max="1563" width="6.625" style="19" customWidth="1"/>
    <col min="1564" max="1792" width="9" style="19"/>
    <col min="1793" max="1794" width="10.625" style="19" customWidth="1"/>
    <col min="1795" max="1795" width="9.375" style="19" customWidth="1"/>
    <col min="1796" max="1815" width="10.625" style="19" customWidth="1"/>
    <col min="1816" max="1819" width="6.625" style="19" customWidth="1"/>
    <col min="1820" max="2048" width="9" style="19"/>
    <col min="2049" max="2050" width="10.625" style="19" customWidth="1"/>
    <col min="2051" max="2051" width="9.375" style="19" customWidth="1"/>
    <col min="2052" max="2071" width="10.625" style="19" customWidth="1"/>
    <col min="2072" max="2075" width="6.625" style="19" customWidth="1"/>
    <col min="2076" max="2304" width="9" style="19"/>
    <col min="2305" max="2306" width="10.625" style="19" customWidth="1"/>
    <col min="2307" max="2307" width="9.375" style="19" customWidth="1"/>
    <col min="2308" max="2327" width="10.625" style="19" customWidth="1"/>
    <col min="2328" max="2331" width="6.625" style="19" customWidth="1"/>
    <col min="2332" max="2560" width="9" style="19"/>
    <col min="2561" max="2562" width="10.625" style="19" customWidth="1"/>
    <col min="2563" max="2563" width="9.375" style="19" customWidth="1"/>
    <col min="2564" max="2583" width="10.625" style="19" customWidth="1"/>
    <col min="2584" max="2587" width="6.625" style="19" customWidth="1"/>
    <col min="2588" max="2816" width="9" style="19"/>
    <col min="2817" max="2818" width="10.625" style="19" customWidth="1"/>
    <col min="2819" max="2819" width="9.375" style="19" customWidth="1"/>
    <col min="2820" max="2839" width="10.625" style="19" customWidth="1"/>
    <col min="2840" max="2843" width="6.625" style="19" customWidth="1"/>
    <col min="2844" max="3072" width="9" style="19"/>
    <col min="3073" max="3074" width="10.625" style="19" customWidth="1"/>
    <col min="3075" max="3075" width="9.375" style="19" customWidth="1"/>
    <col min="3076" max="3095" width="10.625" style="19" customWidth="1"/>
    <col min="3096" max="3099" width="6.625" style="19" customWidth="1"/>
    <col min="3100" max="3328" width="9" style="19"/>
    <col min="3329" max="3330" width="10.625" style="19" customWidth="1"/>
    <col min="3331" max="3331" width="9.375" style="19" customWidth="1"/>
    <col min="3332" max="3351" width="10.625" style="19" customWidth="1"/>
    <col min="3352" max="3355" width="6.625" style="19" customWidth="1"/>
    <col min="3356" max="3584" width="9" style="19"/>
    <col min="3585" max="3586" width="10.625" style="19" customWidth="1"/>
    <col min="3587" max="3587" width="9.375" style="19" customWidth="1"/>
    <col min="3588" max="3607" width="10.625" style="19" customWidth="1"/>
    <col min="3608" max="3611" width="6.625" style="19" customWidth="1"/>
    <col min="3612" max="3840" width="9" style="19"/>
    <col min="3841" max="3842" width="10.625" style="19" customWidth="1"/>
    <col min="3843" max="3843" width="9.375" style="19" customWidth="1"/>
    <col min="3844" max="3863" width="10.625" style="19" customWidth="1"/>
    <col min="3864" max="3867" width="6.625" style="19" customWidth="1"/>
    <col min="3868" max="4096" width="9" style="19"/>
    <col min="4097" max="4098" width="10.625" style="19" customWidth="1"/>
    <col min="4099" max="4099" width="9.375" style="19" customWidth="1"/>
    <col min="4100" max="4119" width="10.625" style="19" customWidth="1"/>
    <col min="4120" max="4123" width="6.625" style="19" customWidth="1"/>
    <col min="4124" max="4352" width="9" style="19"/>
    <col min="4353" max="4354" width="10.625" style="19" customWidth="1"/>
    <col min="4355" max="4355" width="9.375" style="19" customWidth="1"/>
    <col min="4356" max="4375" width="10.625" style="19" customWidth="1"/>
    <col min="4376" max="4379" width="6.625" style="19" customWidth="1"/>
    <col min="4380" max="4608" width="9" style="19"/>
    <col min="4609" max="4610" width="10.625" style="19" customWidth="1"/>
    <col min="4611" max="4611" width="9.375" style="19" customWidth="1"/>
    <col min="4612" max="4631" width="10.625" style="19" customWidth="1"/>
    <col min="4632" max="4635" width="6.625" style="19" customWidth="1"/>
    <col min="4636" max="4864" width="9" style="19"/>
    <col min="4865" max="4866" width="10.625" style="19" customWidth="1"/>
    <col min="4867" max="4867" width="9.375" style="19" customWidth="1"/>
    <col min="4868" max="4887" width="10.625" style="19" customWidth="1"/>
    <col min="4888" max="4891" width="6.625" style="19" customWidth="1"/>
    <col min="4892" max="5120" width="9" style="19"/>
    <col min="5121" max="5122" width="10.625" style="19" customWidth="1"/>
    <col min="5123" max="5123" width="9.375" style="19" customWidth="1"/>
    <col min="5124" max="5143" width="10.625" style="19" customWidth="1"/>
    <col min="5144" max="5147" width="6.625" style="19" customWidth="1"/>
    <col min="5148" max="5376" width="9" style="19"/>
    <col min="5377" max="5378" width="10.625" style="19" customWidth="1"/>
    <col min="5379" max="5379" width="9.375" style="19" customWidth="1"/>
    <col min="5380" max="5399" width="10.625" style="19" customWidth="1"/>
    <col min="5400" max="5403" width="6.625" style="19" customWidth="1"/>
    <col min="5404" max="5632" width="9" style="19"/>
    <col min="5633" max="5634" width="10.625" style="19" customWidth="1"/>
    <col min="5635" max="5635" width="9.375" style="19" customWidth="1"/>
    <col min="5636" max="5655" width="10.625" style="19" customWidth="1"/>
    <col min="5656" max="5659" width="6.625" style="19" customWidth="1"/>
    <col min="5660" max="5888" width="9" style="19"/>
    <col min="5889" max="5890" width="10.625" style="19" customWidth="1"/>
    <col min="5891" max="5891" width="9.375" style="19" customWidth="1"/>
    <col min="5892" max="5911" width="10.625" style="19" customWidth="1"/>
    <col min="5912" max="5915" width="6.625" style="19" customWidth="1"/>
    <col min="5916" max="6144" width="9" style="19"/>
    <col min="6145" max="6146" width="10.625" style="19" customWidth="1"/>
    <col min="6147" max="6147" width="9.375" style="19" customWidth="1"/>
    <col min="6148" max="6167" width="10.625" style="19" customWidth="1"/>
    <col min="6168" max="6171" width="6.625" style="19" customWidth="1"/>
    <col min="6172" max="6400" width="9" style="19"/>
    <col min="6401" max="6402" width="10.625" style="19" customWidth="1"/>
    <col min="6403" max="6403" width="9.375" style="19" customWidth="1"/>
    <col min="6404" max="6423" width="10.625" style="19" customWidth="1"/>
    <col min="6424" max="6427" width="6.625" style="19" customWidth="1"/>
    <col min="6428" max="6656" width="9" style="19"/>
    <col min="6657" max="6658" width="10.625" style="19" customWidth="1"/>
    <col min="6659" max="6659" width="9.375" style="19" customWidth="1"/>
    <col min="6660" max="6679" width="10.625" style="19" customWidth="1"/>
    <col min="6680" max="6683" width="6.625" style="19" customWidth="1"/>
    <col min="6684" max="6912" width="9" style="19"/>
    <col min="6913" max="6914" width="10.625" style="19" customWidth="1"/>
    <col min="6915" max="6915" width="9.375" style="19" customWidth="1"/>
    <col min="6916" max="6935" width="10.625" style="19" customWidth="1"/>
    <col min="6936" max="6939" width="6.625" style="19" customWidth="1"/>
    <col min="6940" max="7168" width="9" style="19"/>
    <col min="7169" max="7170" width="10.625" style="19" customWidth="1"/>
    <col min="7171" max="7171" width="9.375" style="19" customWidth="1"/>
    <col min="7172" max="7191" width="10.625" style="19" customWidth="1"/>
    <col min="7192" max="7195" width="6.625" style="19" customWidth="1"/>
    <col min="7196" max="7424" width="9" style="19"/>
    <col min="7425" max="7426" width="10.625" style="19" customWidth="1"/>
    <col min="7427" max="7427" width="9.375" style="19" customWidth="1"/>
    <col min="7428" max="7447" width="10.625" style="19" customWidth="1"/>
    <col min="7448" max="7451" width="6.625" style="19" customWidth="1"/>
    <col min="7452" max="7680" width="9" style="19"/>
    <col min="7681" max="7682" width="10.625" style="19" customWidth="1"/>
    <col min="7683" max="7683" width="9.375" style="19" customWidth="1"/>
    <col min="7684" max="7703" width="10.625" style="19" customWidth="1"/>
    <col min="7704" max="7707" width="6.625" style="19" customWidth="1"/>
    <col min="7708" max="7936" width="9" style="19"/>
    <col min="7937" max="7938" width="10.625" style="19" customWidth="1"/>
    <col min="7939" max="7939" width="9.375" style="19" customWidth="1"/>
    <col min="7940" max="7959" width="10.625" style="19" customWidth="1"/>
    <col min="7960" max="7963" width="6.625" style="19" customWidth="1"/>
    <col min="7964" max="8192" width="9" style="19"/>
    <col min="8193" max="8194" width="10.625" style="19" customWidth="1"/>
    <col min="8195" max="8195" width="9.375" style="19" customWidth="1"/>
    <col min="8196" max="8215" width="10.625" style="19" customWidth="1"/>
    <col min="8216" max="8219" width="6.625" style="19" customWidth="1"/>
    <col min="8220" max="8448" width="9" style="19"/>
    <col min="8449" max="8450" width="10.625" style="19" customWidth="1"/>
    <col min="8451" max="8451" width="9.375" style="19" customWidth="1"/>
    <col min="8452" max="8471" width="10.625" style="19" customWidth="1"/>
    <col min="8472" max="8475" width="6.625" style="19" customWidth="1"/>
    <col min="8476" max="8704" width="9" style="19"/>
    <col min="8705" max="8706" width="10.625" style="19" customWidth="1"/>
    <col min="8707" max="8707" width="9.375" style="19" customWidth="1"/>
    <col min="8708" max="8727" width="10.625" style="19" customWidth="1"/>
    <col min="8728" max="8731" width="6.625" style="19" customWidth="1"/>
    <col min="8732" max="8960" width="9" style="19"/>
    <col min="8961" max="8962" width="10.625" style="19" customWidth="1"/>
    <col min="8963" max="8963" width="9.375" style="19" customWidth="1"/>
    <col min="8964" max="8983" width="10.625" style="19" customWidth="1"/>
    <col min="8984" max="8987" width="6.625" style="19" customWidth="1"/>
    <col min="8988" max="9216" width="9" style="19"/>
    <col min="9217" max="9218" width="10.625" style="19" customWidth="1"/>
    <col min="9219" max="9219" width="9.375" style="19" customWidth="1"/>
    <col min="9220" max="9239" width="10.625" style="19" customWidth="1"/>
    <col min="9240" max="9243" width="6.625" style="19" customWidth="1"/>
    <col min="9244" max="9472" width="9" style="19"/>
    <col min="9473" max="9474" width="10.625" style="19" customWidth="1"/>
    <col min="9475" max="9475" width="9.375" style="19" customWidth="1"/>
    <col min="9476" max="9495" width="10.625" style="19" customWidth="1"/>
    <col min="9496" max="9499" width="6.625" style="19" customWidth="1"/>
    <col min="9500" max="9728" width="9" style="19"/>
    <col min="9729" max="9730" width="10.625" style="19" customWidth="1"/>
    <col min="9731" max="9731" width="9.375" style="19" customWidth="1"/>
    <col min="9732" max="9751" width="10.625" style="19" customWidth="1"/>
    <col min="9752" max="9755" width="6.625" style="19" customWidth="1"/>
    <col min="9756" max="9984" width="9" style="19"/>
    <col min="9985" max="9986" width="10.625" style="19" customWidth="1"/>
    <col min="9987" max="9987" width="9.375" style="19" customWidth="1"/>
    <col min="9988" max="10007" width="10.625" style="19" customWidth="1"/>
    <col min="10008" max="10011" width="6.625" style="19" customWidth="1"/>
    <col min="10012" max="10240" width="9" style="19"/>
    <col min="10241" max="10242" width="10.625" style="19" customWidth="1"/>
    <col min="10243" max="10243" width="9.375" style="19" customWidth="1"/>
    <col min="10244" max="10263" width="10.625" style="19" customWidth="1"/>
    <col min="10264" max="10267" width="6.625" style="19" customWidth="1"/>
    <col min="10268" max="10496" width="9" style="19"/>
    <col min="10497" max="10498" width="10.625" style="19" customWidth="1"/>
    <col min="10499" max="10499" width="9.375" style="19" customWidth="1"/>
    <col min="10500" max="10519" width="10.625" style="19" customWidth="1"/>
    <col min="10520" max="10523" width="6.625" style="19" customWidth="1"/>
    <col min="10524" max="10752" width="9" style="19"/>
    <col min="10753" max="10754" width="10.625" style="19" customWidth="1"/>
    <col min="10755" max="10755" width="9.375" style="19" customWidth="1"/>
    <col min="10756" max="10775" width="10.625" style="19" customWidth="1"/>
    <col min="10776" max="10779" width="6.625" style="19" customWidth="1"/>
    <col min="10780" max="11008" width="9" style="19"/>
    <col min="11009" max="11010" width="10.625" style="19" customWidth="1"/>
    <col min="11011" max="11011" width="9.375" style="19" customWidth="1"/>
    <col min="11012" max="11031" width="10.625" style="19" customWidth="1"/>
    <col min="11032" max="11035" width="6.625" style="19" customWidth="1"/>
    <col min="11036" max="11264" width="9" style="19"/>
    <col min="11265" max="11266" width="10.625" style="19" customWidth="1"/>
    <col min="11267" max="11267" width="9.375" style="19" customWidth="1"/>
    <col min="11268" max="11287" width="10.625" style="19" customWidth="1"/>
    <col min="11288" max="11291" width="6.625" style="19" customWidth="1"/>
    <col min="11292" max="11520" width="9" style="19"/>
    <col min="11521" max="11522" width="10.625" style="19" customWidth="1"/>
    <col min="11523" max="11523" width="9.375" style="19" customWidth="1"/>
    <col min="11524" max="11543" width="10.625" style="19" customWidth="1"/>
    <col min="11544" max="11547" width="6.625" style="19" customWidth="1"/>
    <col min="11548" max="11776" width="9" style="19"/>
    <col min="11777" max="11778" width="10.625" style="19" customWidth="1"/>
    <col min="11779" max="11779" width="9.375" style="19" customWidth="1"/>
    <col min="11780" max="11799" width="10.625" style="19" customWidth="1"/>
    <col min="11800" max="11803" width="6.625" style="19" customWidth="1"/>
    <col min="11804" max="12032" width="9" style="19"/>
    <col min="12033" max="12034" width="10.625" style="19" customWidth="1"/>
    <col min="12035" max="12035" width="9.375" style="19" customWidth="1"/>
    <col min="12036" max="12055" width="10.625" style="19" customWidth="1"/>
    <col min="12056" max="12059" width="6.625" style="19" customWidth="1"/>
    <col min="12060" max="12288" width="9" style="19"/>
    <col min="12289" max="12290" width="10.625" style="19" customWidth="1"/>
    <col min="12291" max="12291" width="9.375" style="19" customWidth="1"/>
    <col min="12292" max="12311" width="10.625" style="19" customWidth="1"/>
    <col min="12312" max="12315" width="6.625" style="19" customWidth="1"/>
    <col min="12316" max="12544" width="9" style="19"/>
    <col min="12545" max="12546" width="10.625" style="19" customWidth="1"/>
    <col min="12547" max="12547" width="9.375" style="19" customWidth="1"/>
    <col min="12548" max="12567" width="10.625" style="19" customWidth="1"/>
    <col min="12568" max="12571" width="6.625" style="19" customWidth="1"/>
    <col min="12572" max="12800" width="9" style="19"/>
    <col min="12801" max="12802" width="10.625" style="19" customWidth="1"/>
    <col min="12803" max="12803" width="9.375" style="19" customWidth="1"/>
    <col min="12804" max="12823" width="10.625" style="19" customWidth="1"/>
    <col min="12824" max="12827" width="6.625" style="19" customWidth="1"/>
    <col min="12828" max="13056" width="9" style="19"/>
    <col min="13057" max="13058" width="10.625" style="19" customWidth="1"/>
    <col min="13059" max="13059" width="9.375" style="19" customWidth="1"/>
    <col min="13060" max="13079" width="10.625" style="19" customWidth="1"/>
    <col min="13080" max="13083" width="6.625" style="19" customWidth="1"/>
    <col min="13084" max="13312" width="9" style="19"/>
    <col min="13313" max="13314" width="10.625" style="19" customWidth="1"/>
    <col min="13315" max="13315" width="9.375" style="19" customWidth="1"/>
    <col min="13316" max="13335" width="10.625" style="19" customWidth="1"/>
    <col min="13336" max="13339" width="6.625" style="19" customWidth="1"/>
    <col min="13340" max="13568" width="9" style="19"/>
    <col min="13569" max="13570" width="10.625" style="19" customWidth="1"/>
    <col min="13571" max="13571" width="9.375" style="19" customWidth="1"/>
    <col min="13572" max="13591" width="10.625" style="19" customWidth="1"/>
    <col min="13592" max="13595" width="6.625" style="19" customWidth="1"/>
    <col min="13596" max="13824" width="9" style="19"/>
    <col min="13825" max="13826" width="10.625" style="19" customWidth="1"/>
    <col min="13827" max="13827" width="9.375" style="19" customWidth="1"/>
    <col min="13828" max="13847" width="10.625" style="19" customWidth="1"/>
    <col min="13848" max="13851" width="6.625" style="19" customWidth="1"/>
    <col min="13852" max="14080" width="9" style="19"/>
    <col min="14081" max="14082" width="10.625" style="19" customWidth="1"/>
    <col min="14083" max="14083" width="9.375" style="19" customWidth="1"/>
    <col min="14084" max="14103" width="10.625" style="19" customWidth="1"/>
    <col min="14104" max="14107" width="6.625" style="19" customWidth="1"/>
    <col min="14108" max="14336" width="9" style="19"/>
    <col min="14337" max="14338" width="10.625" style="19" customWidth="1"/>
    <col min="14339" max="14339" width="9.375" style="19" customWidth="1"/>
    <col min="14340" max="14359" width="10.625" style="19" customWidth="1"/>
    <col min="14360" max="14363" width="6.625" style="19" customWidth="1"/>
    <col min="14364" max="14592" width="9" style="19"/>
    <col min="14593" max="14594" width="10.625" style="19" customWidth="1"/>
    <col min="14595" max="14595" width="9.375" style="19" customWidth="1"/>
    <col min="14596" max="14615" width="10.625" style="19" customWidth="1"/>
    <col min="14616" max="14619" width="6.625" style="19" customWidth="1"/>
    <col min="14620" max="14848" width="9" style="19"/>
    <col min="14849" max="14850" width="10.625" style="19" customWidth="1"/>
    <col min="14851" max="14851" width="9.375" style="19" customWidth="1"/>
    <col min="14852" max="14871" width="10.625" style="19" customWidth="1"/>
    <col min="14872" max="14875" width="6.625" style="19" customWidth="1"/>
    <col min="14876" max="15104" width="9" style="19"/>
    <col min="15105" max="15106" width="10.625" style="19" customWidth="1"/>
    <col min="15107" max="15107" width="9.375" style="19" customWidth="1"/>
    <col min="15108" max="15127" width="10.625" style="19" customWidth="1"/>
    <col min="15128" max="15131" width="6.625" style="19" customWidth="1"/>
    <col min="15132" max="15360" width="9" style="19"/>
    <col min="15361" max="15362" width="10.625" style="19" customWidth="1"/>
    <col min="15363" max="15363" width="9.375" style="19" customWidth="1"/>
    <col min="15364" max="15383" width="10.625" style="19" customWidth="1"/>
    <col min="15384" max="15387" width="6.625" style="19" customWidth="1"/>
    <col min="15388" max="15616" width="9" style="19"/>
    <col min="15617" max="15618" width="10.625" style="19" customWidth="1"/>
    <col min="15619" max="15619" width="9.375" style="19" customWidth="1"/>
    <col min="15620" max="15639" width="10.625" style="19" customWidth="1"/>
    <col min="15640" max="15643" width="6.625" style="19" customWidth="1"/>
    <col min="15644" max="15872" width="9" style="19"/>
    <col min="15873" max="15874" width="10.625" style="19" customWidth="1"/>
    <col min="15875" max="15875" width="9.375" style="19" customWidth="1"/>
    <col min="15876" max="15895" width="10.625" style="19" customWidth="1"/>
    <col min="15896" max="15899" width="6.625" style="19" customWidth="1"/>
    <col min="15900" max="16128" width="9" style="19"/>
    <col min="16129" max="16130" width="10.625" style="19" customWidth="1"/>
    <col min="16131" max="16131" width="9.375" style="19" customWidth="1"/>
    <col min="16132" max="16151" width="10.625" style="19" customWidth="1"/>
    <col min="16152" max="16155" width="6.625" style="19" customWidth="1"/>
    <col min="16156" max="16384" width="9" style="19"/>
  </cols>
  <sheetData>
    <row r="1" spans="1:27" s="2" customFormat="1" ht="23.25" customHeight="1">
      <c r="A1" s="958" t="s">
        <v>577</v>
      </c>
      <c r="B1" s="959"/>
      <c r="C1" s="958"/>
      <c r="D1" s="958"/>
      <c r="E1" s="97"/>
      <c r="F1" s="97"/>
      <c r="G1" s="97"/>
      <c r="H1" s="97"/>
      <c r="I1" s="97"/>
      <c r="J1" s="97"/>
      <c r="K1" s="97"/>
      <c r="L1" s="97"/>
      <c r="M1" s="97"/>
      <c r="N1" s="97"/>
      <c r="O1" s="97"/>
      <c r="P1" s="97"/>
      <c r="Q1" s="97"/>
      <c r="R1" s="327"/>
      <c r="S1" s="327"/>
      <c r="T1" s="97"/>
      <c r="U1" s="97"/>
      <c r="V1" s="97"/>
      <c r="W1" s="97"/>
      <c r="X1" s="97"/>
      <c r="Y1" s="97"/>
      <c r="Z1" s="97"/>
      <c r="AA1" s="97"/>
    </row>
    <row r="2" spans="1:27" s="2" customFormat="1" ht="15" customHeight="1">
      <c r="A2" s="328" t="s">
        <v>587</v>
      </c>
      <c r="B2" s="328"/>
      <c r="C2" s="328"/>
      <c r="D2" s="329"/>
      <c r="E2" s="329"/>
      <c r="F2" s="329"/>
      <c r="G2" s="329"/>
      <c r="H2" s="329"/>
      <c r="I2" s="329"/>
      <c r="J2" s="329"/>
      <c r="K2" s="329"/>
      <c r="L2" s="329"/>
      <c r="M2" s="329"/>
      <c r="N2" s="329"/>
      <c r="O2" s="329"/>
      <c r="P2" s="329"/>
      <c r="Q2" s="329"/>
      <c r="R2" s="330"/>
      <c r="S2" s="330"/>
      <c r="T2" s="329"/>
      <c r="U2" s="329"/>
      <c r="V2" s="329"/>
      <c r="W2" s="329"/>
      <c r="X2" s="97"/>
      <c r="Y2" s="97"/>
      <c r="Z2" s="97"/>
      <c r="AA2" s="97"/>
    </row>
    <row r="3" spans="1:27" s="2" customFormat="1" ht="23.25" customHeight="1">
      <c r="A3" s="331" t="s">
        <v>284</v>
      </c>
      <c r="B3" s="332"/>
      <c r="C3" s="332"/>
      <c r="D3" s="97"/>
      <c r="E3" s="97"/>
      <c r="F3" s="97"/>
      <c r="G3" s="97"/>
      <c r="H3" s="97"/>
      <c r="I3" s="97"/>
      <c r="J3" s="97"/>
      <c r="K3" s="97"/>
      <c r="L3" s="97"/>
      <c r="M3" s="97"/>
      <c r="N3" s="97"/>
      <c r="O3" s="97"/>
      <c r="P3" s="97"/>
      <c r="Q3" s="97"/>
      <c r="R3" s="327"/>
      <c r="S3" s="327"/>
      <c r="T3" s="97"/>
      <c r="U3" s="97"/>
      <c r="V3" s="97"/>
      <c r="W3" s="97"/>
      <c r="X3" s="97"/>
      <c r="Y3" s="97"/>
      <c r="Z3" s="97"/>
      <c r="AA3" s="97"/>
    </row>
    <row r="4" spans="1:27" ht="10.5" customHeight="1">
      <c r="B4" s="201"/>
      <c r="C4" s="201"/>
      <c r="D4" s="201"/>
      <c r="E4" s="201"/>
      <c r="F4" s="201"/>
      <c r="G4" s="201"/>
      <c r="H4" s="201"/>
      <c r="I4" s="201"/>
      <c r="J4" s="201"/>
      <c r="K4" s="201"/>
      <c r="L4" s="201"/>
      <c r="M4" s="201"/>
      <c r="N4" s="201"/>
      <c r="O4" s="201"/>
      <c r="P4" s="201"/>
      <c r="Q4" s="333"/>
      <c r="R4" s="334"/>
      <c r="S4" s="334"/>
      <c r="T4" s="335"/>
      <c r="U4" s="335"/>
      <c r="V4" s="335"/>
      <c r="W4" s="335"/>
      <c r="X4" s="335"/>
      <c r="Y4" s="335"/>
      <c r="Z4" s="335"/>
      <c r="AA4" s="335"/>
    </row>
    <row r="5" spans="1:27" ht="20.100000000000001" customHeight="1">
      <c r="A5" s="960" t="s">
        <v>284</v>
      </c>
      <c r="B5" s="961"/>
      <c r="C5" s="962"/>
      <c r="D5" s="969" t="s">
        <v>285</v>
      </c>
      <c r="E5" s="970"/>
      <c r="F5" s="973" t="s">
        <v>286</v>
      </c>
      <c r="G5" s="973"/>
      <c r="H5" s="973"/>
      <c r="I5" s="973"/>
      <c r="J5" s="973"/>
      <c r="K5" s="973"/>
      <c r="L5" s="973"/>
      <c r="M5" s="973"/>
      <c r="N5" s="201"/>
      <c r="O5" s="201"/>
      <c r="P5" s="201"/>
      <c r="Q5" s="333"/>
      <c r="R5" s="334"/>
      <c r="S5" s="334"/>
      <c r="T5" s="335"/>
      <c r="U5" s="335"/>
      <c r="V5" s="335"/>
      <c r="W5" s="335"/>
      <c r="X5" s="335"/>
      <c r="Y5" s="335"/>
      <c r="Z5" s="335"/>
      <c r="AA5" s="335"/>
    </row>
    <row r="6" spans="1:27" ht="20.100000000000001" customHeight="1">
      <c r="A6" s="963"/>
      <c r="B6" s="964"/>
      <c r="C6" s="965"/>
      <c r="D6" s="971"/>
      <c r="E6" s="972"/>
      <c r="F6" s="974" t="s">
        <v>132</v>
      </c>
      <c r="G6" s="974"/>
      <c r="H6" s="974"/>
      <c r="I6" s="974"/>
      <c r="J6" s="974" t="s">
        <v>133</v>
      </c>
      <c r="K6" s="974"/>
      <c r="L6" s="974"/>
      <c r="M6" s="974"/>
      <c r="N6" s="201"/>
      <c r="O6" s="201"/>
      <c r="P6" s="201"/>
      <c r="Q6" s="333"/>
      <c r="R6" s="334"/>
      <c r="S6" s="334"/>
      <c r="T6" s="335"/>
      <c r="U6" s="335"/>
      <c r="V6" s="335"/>
      <c r="W6" s="335"/>
      <c r="X6" s="335"/>
      <c r="Y6" s="335"/>
      <c r="Z6" s="335"/>
      <c r="AA6" s="335"/>
    </row>
    <row r="7" spans="1:27" ht="20.100000000000001" customHeight="1">
      <c r="A7" s="966"/>
      <c r="B7" s="967"/>
      <c r="C7" s="968"/>
      <c r="D7" s="336" t="s">
        <v>287</v>
      </c>
      <c r="E7" s="337" t="s">
        <v>288</v>
      </c>
      <c r="F7" s="338" t="s">
        <v>134</v>
      </c>
      <c r="G7" s="338" t="s">
        <v>135</v>
      </c>
      <c r="H7" s="338" t="s">
        <v>136</v>
      </c>
      <c r="I7" s="338" t="s">
        <v>289</v>
      </c>
      <c r="J7" s="338" t="s">
        <v>134</v>
      </c>
      <c r="K7" s="338" t="s">
        <v>135</v>
      </c>
      <c r="L7" s="338" t="s">
        <v>136</v>
      </c>
      <c r="M7" s="338" t="s">
        <v>289</v>
      </c>
      <c r="N7" s="201"/>
      <c r="O7" s="201"/>
      <c r="P7" s="201"/>
      <c r="Q7" s="333"/>
      <c r="R7" s="334"/>
      <c r="S7" s="334"/>
      <c r="T7" s="335"/>
      <c r="U7" s="335"/>
      <c r="V7" s="335"/>
      <c r="W7" s="335"/>
      <c r="X7" s="335"/>
      <c r="Y7" s="335"/>
      <c r="Z7" s="335"/>
      <c r="AA7" s="335"/>
    </row>
    <row r="8" spans="1:27" ht="24.95" customHeight="1">
      <c r="A8" s="982" t="s">
        <v>290</v>
      </c>
      <c r="B8" s="339" t="s">
        <v>137</v>
      </c>
      <c r="C8" s="340"/>
      <c r="D8" s="341"/>
      <c r="E8" s="342"/>
      <c r="F8" s="148" t="s">
        <v>355</v>
      </c>
      <c r="G8" s="148" t="s">
        <v>356</v>
      </c>
      <c r="H8" s="148" t="s">
        <v>357</v>
      </c>
      <c r="I8" s="148" t="s">
        <v>358</v>
      </c>
      <c r="J8" s="148" t="s">
        <v>359</v>
      </c>
      <c r="K8" s="148" t="s">
        <v>360</v>
      </c>
      <c r="L8" s="148" t="s">
        <v>361</v>
      </c>
      <c r="M8" s="148" t="s">
        <v>362</v>
      </c>
      <c r="N8" s="201"/>
      <c r="O8" s="201"/>
      <c r="P8" s="201"/>
      <c r="Q8" s="334"/>
      <c r="R8" s="334"/>
      <c r="S8" s="334"/>
      <c r="T8" s="335"/>
      <c r="U8" s="335"/>
      <c r="V8" s="335"/>
      <c r="W8" s="335"/>
      <c r="X8" s="335"/>
      <c r="Y8" s="335"/>
      <c r="Z8" s="335"/>
      <c r="AA8" s="335"/>
    </row>
    <row r="9" spans="1:27" ht="24.95" customHeight="1">
      <c r="A9" s="983"/>
      <c r="B9" s="339" t="s">
        <v>138</v>
      </c>
      <c r="C9" s="343"/>
      <c r="D9" s="344"/>
      <c r="E9" s="344"/>
      <c r="F9" s="345"/>
      <c r="G9" s="345"/>
      <c r="H9" s="345"/>
      <c r="I9" s="345"/>
      <c r="J9" s="345"/>
      <c r="K9" s="345"/>
      <c r="L9" s="345"/>
      <c r="M9" s="345"/>
      <c r="N9" s="200"/>
      <c r="O9" s="200"/>
      <c r="P9" s="200"/>
      <c r="Q9" s="200"/>
      <c r="R9" s="346"/>
      <c r="S9" s="347"/>
      <c r="T9" s="348"/>
      <c r="U9" s="348"/>
      <c r="V9" s="348"/>
      <c r="W9" s="348"/>
      <c r="X9" s="348"/>
      <c r="Y9" s="348"/>
      <c r="Z9" s="348"/>
      <c r="AA9" s="348"/>
    </row>
    <row r="10" spans="1:27" ht="24.95" customHeight="1">
      <c r="A10" s="183"/>
      <c r="B10" s="183"/>
      <c r="C10" s="192"/>
      <c r="D10" s="192"/>
      <c r="E10" s="183"/>
      <c r="F10" s="183"/>
      <c r="G10" s="183"/>
      <c r="H10" s="183"/>
      <c r="I10" s="183"/>
      <c r="J10" s="183"/>
      <c r="K10" s="183"/>
      <c r="L10" s="183"/>
      <c r="M10" s="183"/>
      <c r="N10" s="183"/>
      <c r="O10" s="183"/>
      <c r="P10" s="183"/>
      <c r="Q10" s="183"/>
      <c r="R10" s="349"/>
      <c r="S10" s="349"/>
      <c r="T10" s="350"/>
      <c r="U10" s="350"/>
      <c r="V10" s="350"/>
      <c r="W10" s="350"/>
      <c r="X10" s="350"/>
      <c r="Y10" s="350"/>
      <c r="Z10" s="350"/>
      <c r="AA10" s="350"/>
    </row>
    <row r="11" spans="1:27" ht="24.95" customHeight="1">
      <c r="A11" s="183"/>
      <c r="B11" s="183"/>
      <c r="C11" s="192"/>
      <c r="D11" s="984" t="s">
        <v>363</v>
      </c>
      <c r="E11" s="984"/>
      <c r="F11" s="984"/>
      <c r="G11" s="984"/>
      <c r="H11" s="984" t="s">
        <v>364</v>
      </c>
      <c r="I11" s="984"/>
      <c r="J11" s="984"/>
      <c r="K11" s="984"/>
      <c r="L11" s="183"/>
      <c r="M11" s="183"/>
      <c r="N11" s="183"/>
      <c r="O11" s="183"/>
      <c r="P11" s="183"/>
      <c r="Q11" s="183"/>
      <c r="R11" s="349"/>
      <c r="S11" s="349"/>
      <c r="T11" s="350"/>
      <c r="U11" s="350"/>
      <c r="V11" s="350"/>
      <c r="W11" s="350"/>
      <c r="X11" s="350"/>
      <c r="Y11" s="350"/>
      <c r="Z11" s="350"/>
      <c r="AA11" s="350"/>
    </row>
    <row r="12" spans="1:27" ht="24.95" customHeight="1">
      <c r="A12" s="985" t="s">
        <v>365</v>
      </c>
      <c r="B12" s="988" t="s">
        <v>517</v>
      </c>
      <c r="C12" s="989"/>
      <c r="D12" s="351" t="s">
        <v>366</v>
      </c>
      <c r="E12" s="990"/>
      <c r="F12" s="990"/>
      <c r="G12" s="352" t="s">
        <v>139</v>
      </c>
      <c r="H12" s="353" t="s">
        <v>367</v>
      </c>
      <c r="I12" s="990"/>
      <c r="J12" s="990"/>
      <c r="K12" s="352" t="s">
        <v>139</v>
      </c>
      <c r="L12" s="183"/>
      <c r="M12" s="183"/>
      <c r="N12" s="183"/>
      <c r="O12" s="183"/>
      <c r="P12" s="183"/>
      <c r="Q12" s="183"/>
      <c r="R12" s="349"/>
      <c r="S12" s="349"/>
      <c r="T12" s="354"/>
      <c r="U12" s="354"/>
      <c r="V12" s="354"/>
      <c r="W12" s="354"/>
      <c r="X12" s="354"/>
      <c r="Y12" s="354"/>
      <c r="Z12" s="354"/>
      <c r="AA12" s="354"/>
    </row>
    <row r="13" spans="1:27" ht="24.95" customHeight="1">
      <c r="A13" s="986"/>
      <c r="B13" s="985" t="s">
        <v>518</v>
      </c>
      <c r="C13" s="991"/>
      <c r="D13" s="993" t="s">
        <v>368</v>
      </c>
      <c r="E13" s="977" t="s">
        <v>369</v>
      </c>
      <c r="F13" s="977"/>
      <c r="G13" s="978"/>
      <c r="H13" s="975" t="s">
        <v>370</v>
      </c>
      <c r="I13" s="977" t="s">
        <v>371</v>
      </c>
      <c r="J13" s="977"/>
      <c r="K13" s="978"/>
      <c r="L13" s="355"/>
      <c r="M13" s="355"/>
      <c r="N13" s="355"/>
      <c r="O13" s="355"/>
      <c r="P13" s="355"/>
      <c r="Q13" s="356"/>
      <c r="R13" s="357"/>
      <c r="S13" s="357"/>
      <c r="T13" s="358"/>
      <c r="U13" s="358"/>
      <c r="V13" s="358"/>
      <c r="W13" s="358"/>
      <c r="X13" s="358"/>
      <c r="Y13" s="358"/>
      <c r="Z13" s="358"/>
      <c r="AA13" s="358"/>
    </row>
    <row r="14" spans="1:27" ht="24.95" customHeight="1">
      <c r="A14" s="987"/>
      <c r="B14" s="987"/>
      <c r="C14" s="992"/>
      <c r="D14" s="994"/>
      <c r="E14" s="979"/>
      <c r="F14" s="979"/>
      <c r="G14" s="359" t="s">
        <v>372</v>
      </c>
      <c r="H14" s="976"/>
      <c r="I14" s="979"/>
      <c r="J14" s="979"/>
      <c r="K14" s="359" t="s">
        <v>372</v>
      </c>
      <c r="L14" s="74"/>
      <c r="M14" s="74"/>
      <c r="N14" s="74"/>
      <c r="O14" s="74"/>
      <c r="P14" s="74"/>
      <c r="Q14" s="360"/>
      <c r="R14" s="361"/>
      <c r="S14" s="361"/>
      <c r="T14" s="362"/>
      <c r="U14" s="362"/>
      <c r="V14" s="362"/>
      <c r="W14" s="362"/>
      <c r="X14" s="362"/>
      <c r="Y14" s="362"/>
      <c r="Z14" s="980"/>
      <c r="AA14" s="980"/>
    </row>
    <row r="15" spans="1:27" ht="21.75" customHeight="1">
      <c r="A15" s="183"/>
      <c r="B15" s="192"/>
      <c r="C15" s="192"/>
      <c r="D15" s="74"/>
      <c r="E15" s="74"/>
      <c r="F15" s="981"/>
      <c r="G15" s="981"/>
      <c r="H15" s="74"/>
      <c r="I15" s="74"/>
      <c r="J15" s="981"/>
      <c r="K15" s="981"/>
      <c r="L15" s="74"/>
      <c r="M15" s="74"/>
      <c r="N15" s="74"/>
      <c r="O15" s="74"/>
      <c r="P15" s="74"/>
      <c r="Q15" s="360"/>
      <c r="R15" s="361"/>
      <c r="S15" s="361"/>
      <c r="T15" s="362"/>
      <c r="U15" s="362"/>
      <c r="V15" s="362"/>
      <c r="W15" s="362"/>
      <c r="X15" s="362"/>
      <c r="Y15" s="362"/>
      <c r="Z15" s="980"/>
      <c r="AA15" s="980"/>
    </row>
    <row r="16" spans="1:27" ht="24.95" customHeight="1">
      <c r="A16" s="363" t="s">
        <v>373</v>
      </c>
      <c r="B16" s="192"/>
      <c r="C16" s="192"/>
      <c r="D16" s="364"/>
      <c r="E16" s="74"/>
      <c r="F16" s="74"/>
      <c r="G16" s="74"/>
      <c r="H16" s="74"/>
      <c r="I16" s="74"/>
      <c r="J16" s="74"/>
      <c r="K16" s="74"/>
      <c r="L16" s="74"/>
      <c r="M16" s="74"/>
      <c r="N16" s="74"/>
      <c r="O16" s="74"/>
      <c r="P16" s="74"/>
      <c r="Q16" s="360"/>
      <c r="R16" s="361"/>
      <c r="S16" s="361"/>
      <c r="T16" s="362"/>
      <c r="U16" s="362"/>
      <c r="V16" s="362"/>
      <c r="W16" s="362"/>
      <c r="X16" s="362"/>
      <c r="Y16" s="362"/>
      <c r="Z16" s="362"/>
      <c r="AA16" s="362"/>
    </row>
    <row r="17" spans="1:27" ht="10.5" customHeight="1">
      <c r="A17" s="154"/>
      <c r="B17" s="192"/>
      <c r="C17" s="192"/>
      <c r="D17" s="364"/>
      <c r="E17" s="74"/>
      <c r="F17" s="74"/>
      <c r="G17" s="74"/>
      <c r="H17" s="74"/>
      <c r="I17" s="74"/>
      <c r="J17" s="74"/>
      <c r="K17" s="74"/>
      <c r="L17" s="74"/>
      <c r="M17" s="74"/>
      <c r="N17" s="74"/>
      <c r="O17" s="74"/>
      <c r="P17" s="74"/>
      <c r="Q17" s="360"/>
      <c r="R17" s="361"/>
      <c r="S17" s="361"/>
      <c r="T17" s="362"/>
      <c r="U17" s="362"/>
      <c r="V17" s="362"/>
      <c r="W17" s="362"/>
      <c r="X17" s="362"/>
      <c r="Y17" s="362"/>
      <c r="Z17" s="980"/>
      <c r="AA17" s="980"/>
    </row>
    <row r="18" spans="1:27" ht="20.100000000000001" customHeight="1">
      <c r="A18" s="1002" t="s">
        <v>374</v>
      </c>
      <c r="B18" s="961"/>
      <c r="C18" s="962"/>
      <c r="D18" s="1003" t="s">
        <v>285</v>
      </c>
      <c r="E18" s="1003"/>
      <c r="F18" s="973" t="s">
        <v>286</v>
      </c>
      <c r="G18" s="973"/>
      <c r="H18" s="973"/>
      <c r="I18" s="973"/>
      <c r="J18" s="973"/>
      <c r="K18" s="973"/>
      <c r="L18" s="973"/>
      <c r="M18" s="973"/>
      <c r="N18" s="74"/>
      <c r="O18" s="74"/>
      <c r="P18" s="74"/>
      <c r="Q18" s="360"/>
      <c r="R18" s="361"/>
      <c r="S18" s="361"/>
      <c r="T18" s="362"/>
      <c r="U18" s="362"/>
      <c r="V18" s="362"/>
      <c r="W18" s="362"/>
      <c r="X18" s="362"/>
      <c r="Y18" s="362"/>
      <c r="Z18" s="980"/>
      <c r="AA18" s="980"/>
    </row>
    <row r="19" spans="1:27" ht="20.100000000000001" customHeight="1">
      <c r="A19" s="963"/>
      <c r="B19" s="964"/>
      <c r="C19" s="965"/>
      <c r="D19" s="1003"/>
      <c r="E19" s="1003"/>
      <c r="F19" s="974" t="s">
        <v>132</v>
      </c>
      <c r="G19" s="974"/>
      <c r="H19" s="974"/>
      <c r="I19" s="974"/>
      <c r="J19" s="974" t="s">
        <v>133</v>
      </c>
      <c r="K19" s="974"/>
      <c r="L19" s="974"/>
      <c r="M19" s="974"/>
      <c r="N19" s="74"/>
      <c r="O19" s="74"/>
      <c r="P19" s="74"/>
      <c r="Q19" s="360"/>
      <c r="R19" s="361"/>
      <c r="S19" s="362"/>
      <c r="U19" s="362"/>
      <c r="V19" s="362"/>
      <c r="W19" s="362"/>
      <c r="X19" s="362"/>
      <c r="Y19" s="362"/>
      <c r="Z19" s="980"/>
      <c r="AA19" s="980"/>
    </row>
    <row r="20" spans="1:27" ht="20.100000000000001" customHeight="1">
      <c r="A20" s="966"/>
      <c r="B20" s="967"/>
      <c r="C20" s="965"/>
      <c r="D20" s="337" t="s">
        <v>287</v>
      </c>
      <c r="E20" s="337" t="s">
        <v>288</v>
      </c>
      <c r="F20" s="338" t="s">
        <v>134</v>
      </c>
      <c r="G20" s="338" t="s">
        <v>135</v>
      </c>
      <c r="H20" s="338" t="s">
        <v>136</v>
      </c>
      <c r="I20" s="338" t="s">
        <v>289</v>
      </c>
      <c r="J20" s="338" t="s">
        <v>134</v>
      </c>
      <c r="K20" s="338" t="s">
        <v>135</v>
      </c>
      <c r="L20" s="338" t="s">
        <v>136</v>
      </c>
      <c r="M20" s="338" t="s">
        <v>289</v>
      </c>
      <c r="N20" s="74"/>
      <c r="O20" s="74"/>
      <c r="P20" s="74"/>
      <c r="Q20" s="360"/>
      <c r="R20" s="361"/>
      <c r="S20" s="362"/>
      <c r="U20" s="362"/>
      <c r="V20" s="362"/>
      <c r="W20" s="362"/>
      <c r="X20" s="362"/>
      <c r="Y20" s="362"/>
      <c r="Z20" s="980"/>
      <c r="AA20" s="980"/>
    </row>
    <row r="21" spans="1:27" s="200" customFormat="1" ht="24.95" customHeight="1">
      <c r="A21" s="982" t="s">
        <v>290</v>
      </c>
      <c r="B21" s="365" t="s">
        <v>137</v>
      </c>
      <c r="C21" s="366"/>
      <c r="D21" s="366"/>
      <c r="E21" s="367"/>
      <c r="F21" s="148" t="s">
        <v>355</v>
      </c>
      <c r="G21" s="148" t="s">
        <v>356</v>
      </c>
      <c r="H21" s="148" t="s">
        <v>357</v>
      </c>
      <c r="I21" s="148" t="s">
        <v>358</v>
      </c>
      <c r="J21" s="148" t="s">
        <v>359</v>
      </c>
      <c r="K21" s="148" t="s">
        <v>360</v>
      </c>
      <c r="L21" s="148" t="s">
        <v>361</v>
      </c>
      <c r="M21" s="148" t="s">
        <v>362</v>
      </c>
      <c r="N21" s="362"/>
      <c r="O21" s="368"/>
      <c r="P21" s="368"/>
      <c r="Q21" s="74"/>
      <c r="R21" s="361"/>
      <c r="S21" s="361"/>
      <c r="T21" s="75"/>
      <c r="U21" s="75"/>
      <c r="V21" s="75"/>
      <c r="W21" s="75"/>
      <c r="X21" s="75"/>
      <c r="Y21" s="75"/>
      <c r="Z21" s="75"/>
      <c r="AA21" s="75"/>
    </row>
    <row r="22" spans="1:27" s="200" customFormat="1" ht="24.95" customHeight="1">
      <c r="A22" s="995"/>
      <c r="B22" s="365" t="s">
        <v>138</v>
      </c>
      <c r="C22" s="366"/>
      <c r="D22" s="369"/>
      <c r="E22" s="366"/>
      <c r="F22" s="370"/>
      <c r="G22" s="370"/>
      <c r="H22" s="370"/>
      <c r="I22" s="370"/>
      <c r="J22" s="370"/>
      <c r="K22" s="370"/>
      <c r="L22" s="370"/>
      <c r="M22" s="370"/>
      <c r="N22" s="362"/>
      <c r="O22" s="368"/>
      <c r="P22" s="368"/>
      <c r="Q22" s="74"/>
      <c r="R22" s="361"/>
      <c r="S22" s="361"/>
      <c r="T22" s="371"/>
      <c r="U22" s="371"/>
      <c r="V22" s="371"/>
      <c r="W22" s="371"/>
      <c r="X22" s="371"/>
      <c r="Y22" s="371"/>
      <c r="Z22" s="371"/>
      <c r="AA22" s="371"/>
    </row>
    <row r="23" spans="1:27" ht="24.95" customHeight="1">
      <c r="A23" s="995"/>
      <c r="B23" s="996" t="s">
        <v>375</v>
      </c>
      <c r="C23" s="997"/>
      <c r="D23" s="997"/>
      <c r="E23" s="982"/>
      <c r="F23" s="148" t="s">
        <v>376</v>
      </c>
      <c r="G23" s="372" t="s">
        <v>377</v>
      </c>
      <c r="H23" s="148" t="s">
        <v>378</v>
      </c>
      <c r="I23" s="372" t="s">
        <v>379</v>
      </c>
      <c r="J23" s="148" t="s">
        <v>380</v>
      </c>
      <c r="K23" s="372" t="s">
        <v>381</v>
      </c>
      <c r="L23" s="148" t="s">
        <v>382</v>
      </c>
      <c r="M23" s="373" t="s">
        <v>383</v>
      </c>
      <c r="N23" s="374"/>
      <c r="O23" s="374"/>
      <c r="P23" s="374"/>
      <c r="Q23" s="27"/>
      <c r="T23" s="27"/>
      <c r="U23" s="27"/>
      <c r="V23" s="27"/>
      <c r="W23" s="27"/>
      <c r="X23" s="27"/>
      <c r="Y23" s="27"/>
      <c r="Z23" s="27"/>
      <c r="AA23" s="27"/>
    </row>
    <row r="24" spans="1:27" ht="26.25" customHeight="1">
      <c r="A24" s="983"/>
      <c r="B24" s="996"/>
      <c r="C24" s="998"/>
      <c r="D24" s="998"/>
      <c r="E24" s="983"/>
      <c r="F24" s="370"/>
      <c r="G24" s="370"/>
      <c r="H24" s="370"/>
      <c r="I24" s="370"/>
      <c r="J24" s="370"/>
      <c r="K24" s="370"/>
      <c r="L24" s="370"/>
      <c r="M24" s="370"/>
      <c r="R24" s="19"/>
      <c r="S24" s="19"/>
    </row>
    <row r="25" spans="1:27" ht="24.95" customHeight="1">
      <c r="A25" s="376"/>
      <c r="B25" s="376"/>
      <c r="C25" s="376"/>
      <c r="D25" s="376"/>
      <c r="E25" s="376"/>
      <c r="F25" s="376"/>
      <c r="G25" s="376"/>
      <c r="H25" s="376"/>
      <c r="I25" s="376"/>
      <c r="J25" s="376"/>
      <c r="K25" s="376"/>
      <c r="L25" s="376"/>
      <c r="R25" s="19"/>
      <c r="S25" s="19"/>
    </row>
    <row r="26" spans="1:27" ht="24.95" customHeight="1">
      <c r="A26" s="999" t="s">
        <v>292</v>
      </c>
      <c r="B26" s="1000"/>
      <c r="C26" s="1001"/>
      <c r="D26" s="984" t="s">
        <v>363</v>
      </c>
      <c r="E26" s="984"/>
      <c r="F26" s="984"/>
      <c r="G26" s="984"/>
      <c r="H26" s="984" t="s">
        <v>364</v>
      </c>
      <c r="I26" s="984"/>
      <c r="J26" s="984"/>
      <c r="K26" s="984"/>
      <c r="L26" s="376"/>
      <c r="M26" s="999" t="s">
        <v>293</v>
      </c>
      <c r="N26" s="1000"/>
      <c r="O26" s="1001"/>
      <c r="P26" s="984" t="s">
        <v>363</v>
      </c>
      <c r="Q26" s="984"/>
      <c r="R26" s="984"/>
      <c r="S26" s="984"/>
      <c r="T26" s="984" t="s">
        <v>364</v>
      </c>
      <c r="U26" s="984"/>
      <c r="V26" s="984"/>
      <c r="W26" s="984"/>
    </row>
    <row r="27" spans="1:27" ht="24.95" customHeight="1">
      <c r="A27" s="1004" t="s">
        <v>384</v>
      </c>
      <c r="B27" s="988" t="s">
        <v>517</v>
      </c>
      <c r="C27" s="989"/>
      <c r="D27" s="351" t="s">
        <v>366</v>
      </c>
      <c r="E27" s="990"/>
      <c r="F27" s="990"/>
      <c r="G27" s="352" t="s">
        <v>139</v>
      </c>
      <c r="H27" s="353" t="s">
        <v>367</v>
      </c>
      <c r="I27" s="990"/>
      <c r="J27" s="990"/>
      <c r="K27" s="352" t="s">
        <v>139</v>
      </c>
      <c r="L27" s="376"/>
      <c r="M27" s="1007" t="s">
        <v>374</v>
      </c>
      <c r="N27" s="1010" t="s">
        <v>517</v>
      </c>
      <c r="O27" s="989"/>
      <c r="P27" s="351" t="s">
        <v>385</v>
      </c>
      <c r="Q27" s="990"/>
      <c r="R27" s="990"/>
      <c r="S27" s="352" t="s">
        <v>139</v>
      </c>
      <c r="T27" s="353" t="s">
        <v>386</v>
      </c>
      <c r="U27" s="990"/>
      <c r="V27" s="990"/>
      <c r="W27" s="352" t="s">
        <v>139</v>
      </c>
    </row>
    <row r="28" spans="1:27" ht="24.95" customHeight="1">
      <c r="A28" s="1005"/>
      <c r="B28" s="985" t="s">
        <v>518</v>
      </c>
      <c r="C28" s="991"/>
      <c r="D28" s="993" t="s">
        <v>368</v>
      </c>
      <c r="E28" s="977" t="s">
        <v>369</v>
      </c>
      <c r="F28" s="977"/>
      <c r="G28" s="978"/>
      <c r="H28" s="975" t="s">
        <v>370</v>
      </c>
      <c r="I28" s="977" t="s">
        <v>371</v>
      </c>
      <c r="J28" s="977"/>
      <c r="K28" s="978"/>
      <c r="M28" s="1008"/>
      <c r="N28" s="1011" t="s">
        <v>518</v>
      </c>
      <c r="O28" s="991"/>
      <c r="P28" s="993" t="s">
        <v>387</v>
      </c>
      <c r="Q28" s="977" t="s">
        <v>388</v>
      </c>
      <c r="R28" s="977"/>
      <c r="S28" s="978"/>
      <c r="T28" s="975" t="s">
        <v>389</v>
      </c>
      <c r="U28" s="977" t="s">
        <v>390</v>
      </c>
      <c r="V28" s="977"/>
      <c r="W28" s="978"/>
    </row>
    <row r="29" spans="1:27" ht="24.95" customHeight="1">
      <c r="A29" s="1006"/>
      <c r="B29" s="987"/>
      <c r="C29" s="992"/>
      <c r="D29" s="994"/>
      <c r="E29" s="979"/>
      <c r="F29" s="979"/>
      <c r="G29" s="359" t="s">
        <v>372</v>
      </c>
      <c r="H29" s="976"/>
      <c r="I29" s="979"/>
      <c r="J29" s="979"/>
      <c r="K29" s="359" t="s">
        <v>372</v>
      </c>
      <c r="M29" s="1009"/>
      <c r="N29" s="1012"/>
      <c r="O29" s="992"/>
      <c r="P29" s="994"/>
      <c r="Q29" s="979"/>
      <c r="R29" s="979"/>
      <c r="S29" s="359" t="s">
        <v>372</v>
      </c>
      <c r="T29" s="976"/>
      <c r="U29" s="979"/>
      <c r="V29" s="979"/>
      <c r="W29" s="359" t="s">
        <v>372</v>
      </c>
    </row>
    <row r="30" spans="1:27" ht="23.25" customHeight="1">
      <c r="B30" s="377"/>
      <c r="D30" s="374"/>
      <c r="E30" s="374"/>
      <c r="F30" s="374"/>
      <c r="G30" s="374"/>
      <c r="H30" s="374"/>
      <c r="I30" s="374"/>
      <c r="J30" s="374"/>
      <c r="P30" s="374"/>
      <c r="Q30" s="374"/>
      <c r="R30" s="378"/>
      <c r="S30" s="378"/>
      <c r="T30" s="374"/>
      <c r="U30" s="374"/>
      <c r="V30" s="374"/>
    </row>
    <row r="31" spans="1:27" ht="24.95" customHeight="1">
      <c r="A31" s="156" t="s">
        <v>294</v>
      </c>
      <c r="B31" s="377"/>
    </row>
    <row r="32" spans="1:27" ht="10.5" customHeight="1">
      <c r="A32" s="379"/>
    </row>
    <row r="33" spans="1:23" ht="24.95" customHeight="1">
      <c r="A33" s="960" t="s">
        <v>295</v>
      </c>
      <c r="B33" s="961"/>
      <c r="C33" s="962"/>
      <c r="D33" s="1014" t="s">
        <v>285</v>
      </c>
      <c r="E33" s="1014"/>
      <c r="F33" s="973" t="s">
        <v>286</v>
      </c>
      <c r="G33" s="973"/>
      <c r="H33" s="973"/>
      <c r="I33" s="973"/>
      <c r="J33" s="973"/>
      <c r="K33" s="973"/>
      <c r="L33" s="973"/>
      <c r="M33" s="973"/>
    </row>
    <row r="34" spans="1:23" ht="24.95" customHeight="1">
      <c r="A34" s="963"/>
      <c r="B34" s="1013"/>
      <c r="C34" s="965"/>
      <c r="D34" s="1014"/>
      <c r="E34" s="1014"/>
      <c r="F34" s="974" t="s">
        <v>132</v>
      </c>
      <c r="G34" s="974"/>
      <c r="H34" s="974"/>
      <c r="I34" s="974"/>
      <c r="J34" s="974" t="s">
        <v>133</v>
      </c>
      <c r="K34" s="974"/>
      <c r="L34" s="974"/>
      <c r="M34" s="974"/>
    </row>
    <row r="35" spans="1:23" ht="24.95" customHeight="1">
      <c r="A35" s="966"/>
      <c r="B35" s="967"/>
      <c r="C35" s="968"/>
      <c r="D35" s="650" t="s">
        <v>287</v>
      </c>
      <c r="E35" s="650" t="s">
        <v>288</v>
      </c>
      <c r="F35" s="338" t="s">
        <v>134</v>
      </c>
      <c r="G35" s="338" t="s">
        <v>135</v>
      </c>
      <c r="H35" s="338" t="s">
        <v>136</v>
      </c>
      <c r="I35" s="338" t="s">
        <v>289</v>
      </c>
      <c r="J35" s="338" t="s">
        <v>134</v>
      </c>
      <c r="K35" s="338" t="s">
        <v>135</v>
      </c>
      <c r="L35" s="338" t="s">
        <v>136</v>
      </c>
      <c r="M35" s="338" t="s">
        <v>289</v>
      </c>
    </row>
    <row r="36" spans="1:23" ht="24.95" customHeight="1">
      <c r="A36" s="1015" t="s">
        <v>290</v>
      </c>
      <c r="B36" s="651" t="s">
        <v>137</v>
      </c>
      <c r="C36" s="652">
        <f t="shared" ref="C36:E37" si="0">C8+C21</f>
        <v>0</v>
      </c>
      <c r="D36" s="653">
        <f t="shared" si="0"/>
        <v>0</v>
      </c>
      <c r="E36" s="654">
        <f t="shared" si="0"/>
        <v>0</v>
      </c>
      <c r="F36" s="655" t="s">
        <v>355</v>
      </c>
      <c r="G36" s="655" t="s">
        <v>356</v>
      </c>
      <c r="H36" s="655" t="s">
        <v>357</v>
      </c>
      <c r="I36" s="655" t="s">
        <v>358</v>
      </c>
      <c r="J36" s="655" t="s">
        <v>359</v>
      </c>
      <c r="K36" s="655" t="s">
        <v>360</v>
      </c>
      <c r="L36" s="655" t="s">
        <v>361</v>
      </c>
      <c r="M36" s="655" t="s">
        <v>362</v>
      </c>
    </row>
    <row r="37" spans="1:23" ht="24.95" customHeight="1">
      <c r="A37" s="1016"/>
      <c r="B37" s="651" t="s">
        <v>138</v>
      </c>
      <c r="C37" s="656">
        <f t="shared" si="0"/>
        <v>0</v>
      </c>
      <c r="D37" s="657">
        <f t="shared" si="0"/>
        <v>0</v>
      </c>
      <c r="E37" s="658">
        <f t="shared" si="0"/>
        <v>0</v>
      </c>
      <c r="F37" s="659">
        <f>F9+F22</f>
        <v>0</v>
      </c>
      <c r="G37" s="659">
        <f t="shared" ref="G37:L37" si="1">G9+G22</f>
        <v>0</v>
      </c>
      <c r="H37" s="659">
        <f t="shared" si="1"/>
        <v>0</v>
      </c>
      <c r="I37" s="659">
        <f t="shared" si="1"/>
        <v>0</v>
      </c>
      <c r="J37" s="659">
        <f t="shared" si="1"/>
        <v>0</v>
      </c>
      <c r="K37" s="659">
        <f t="shared" si="1"/>
        <v>0</v>
      </c>
      <c r="L37" s="659">
        <f t="shared" si="1"/>
        <v>0</v>
      </c>
      <c r="M37" s="659">
        <f>M9+M22</f>
        <v>0</v>
      </c>
    </row>
    <row r="38" spans="1:23" ht="24.95" customHeight="1">
      <c r="A38" s="1016"/>
      <c r="B38" s="996" t="s">
        <v>375</v>
      </c>
      <c r="C38" s="1018">
        <f>C23</f>
        <v>0</v>
      </c>
      <c r="D38" s="1018">
        <f>D23</f>
        <v>0</v>
      </c>
      <c r="E38" s="1018">
        <f>E23</f>
        <v>0</v>
      </c>
      <c r="F38" s="660" t="s">
        <v>376</v>
      </c>
      <c r="G38" s="661" t="s">
        <v>377</v>
      </c>
      <c r="H38" s="660" t="s">
        <v>378</v>
      </c>
      <c r="I38" s="661" t="s">
        <v>379</v>
      </c>
      <c r="J38" s="660" t="s">
        <v>380</v>
      </c>
      <c r="K38" s="661" t="s">
        <v>381</v>
      </c>
      <c r="L38" s="660" t="s">
        <v>382</v>
      </c>
      <c r="M38" s="662" t="s">
        <v>383</v>
      </c>
    </row>
    <row r="39" spans="1:23" ht="24.95" customHeight="1">
      <c r="A39" s="1017"/>
      <c r="B39" s="996"/>
      <c r="C39" s="1019"/>
      <c r="D39" s="1019"/>
      <c r="E39" s="1019"/>
      <c r="F39" s="659">
        <f>F24</f>
        <v>0</v>
      </c>
      <c r="G39" s="659">
        <f t="shared" ref="G39:M39" si="2">G24</f>
        <v>0</v>
      </c>
      <c r="H39" s="659">
        <f t="shared" si="2"/>
        <v>0</v>
      </c>
      <c r="I39" s="659">
        <f t="shared" si="2"/>
        <v>0</v>
      </c>
      <c r="J39" s="659">
        <f t="shared" si="2"/>
        <v>0</v>
      </c>
      <c r="K39" s="659">
        <f t="shared" si="2"/>
        <v>0</v>
      </c>
      <c r="L39" s="659">
        <f t="shared" si="2"/>
        <v>0</v>
      </c>
      <c r="M39" s="659">
        <f t="shared" si="2"/>
        <v>0</v>
      </c>
    </row>
    <row r="40" spans="1:23" ht="24.95" customHeight="1"/>
    <row r="41" spans="1:23" ht="24.95" customHeight="1">
      <c r="A41" s="999" t="s">
        <v>292</v>
      </c>
      <c r="B41" s="1000"/>
      <c r="C41" s="1001"/>
      <c r="D41" s="984" t="s">
        <v>363</v>
      </c>
      <c r="E41" s="984"/>
      <c r="F41" s="984"/>
      <c r="G41" s="984"/>
      <c r="H41" s="984" t="s">
        <v>364</v>
      </c>
      <c r="I41" s="984"/>
      <c r="J41" s="984"/>
      <c r="K41" s="984"/>
      <c r="M41" s="999" t="s">
        <v>293</v>
      </c>
      <c r="N41" s="1000"/>
      <c r="O41" s="1001"/>
      <c r="P41" s="984" t="s">
        <v>363</v>
      </c>
      <c r="Q41" s="984"/>
      <c r="R41" s="984"/>
      <c r="S41" s="984"/>
      <c r="T41" s="984" t="s">
        <v>364</v>
      </c>
      <c r="U41" s="984"/>
      <c r="V41" s="984"/>
      <c r="W41" s="984"/>
    </row>
    <row r="42" spans="1:23" ht="24.95" customHeight="1">
      <c r="A42" s="1020" t="s">
        <v>290</v>
      </c>
      <c r="B42" s="1010" t="s">
        <v>517</v>
      </c>
      <c r="C42" s="989"/>
      <c r="D42" s="351" t="s">
        <v>366</v>
      </c>
      <c r="E42" s="1023">
        <f>I37</f>
        <v>0</v>
      </c>
      <c r="F42" s="1023"/>
      <c r="G42" s="380" t="s">
        <v>139</v>
      </c>
      <c r="H42" s="381" t="s">
        <v>291</v>
      </c>
      <c r="I42" s="1023">
        <f>M37</f>
        <v>0</v>
      </c>
      <c r="J42" s="1023"/>
      <c r="K42" s="380" t="s">
        <v>139</v>
      </c>
      <c r="M42" s="1020" t="s">
        <v>290</v>
      </c>
      <c r="N42" s="1010" t="s">
        <v>517</v>
      </c>
      <c r="O42" s="989"/>
      <c r="P42" s="351" t="s">
        <v>379</v>
      </c>
      <c r="Q42" s="1023">
        <f>I39</f>
        <v>0</v>
      </c>
      <c r="R42" s="1023"/>
      <c r="S42" s="380" t="s">
        <v>139</v>
      </c>
      <c r="T42" s="381" t="s">
        <v>383</v>
      </c>
      <c r="U42" s="1023">
        <f>M39</f>
        <v>0</v>
      </c>
      <c r="V42" s="1023"/>
      <c r="W42" s="380" t="s">
        <v>139</v>
      </c>
    </row>
    <row r="43" spans="1:23" ht="24.95" customHeight="1">
      <c r="A43" s="1021"/>
      <c r="B43" s="1011" t="s">
        <v>518</v>
      </c>
      <c r="C43" s="991"/>
      <c r="D43" s="1029" t="s">
        <v>368</v>
      </c>
      <c r="E43" s="1026" t="s">
        <v>369</v>
      </c>
      <c r="F43" s="1026"/>
      <c r="G43" s="1027"/>
      <c r="H43" s="1024" t="s">
        <v>370</v>
      </c>
      <c r="I43" s="1026" t="s">
        <v>371</v>
      </c>
      <c r="J43" s="1026"/>
      <c r="K43" s="1027"/>
      <c r="M43" s="1021"/>
      <c r="N43" s="1011" t="s">
        <v>518</v>
      </c>
      <c r="O43" s="991"/>
      <c r="P43" s="1029" t="s">
        <v>387</v>
      </c>
      <c r="Q43" s="1026" t="s">
        <v>388</v>
      </c>
      <c r="R43" s="1026"/>
      <c r="S43" s="1027"/>
      <c r="T43" s="1024" t="s">
        <v>389</v>
      </c>
      <c r="U43" s="1026" t="s">
        <v>390</v>
      </c>
      <c r="V43" s="1026"/>
      <c r="W43" s="1027"/>
    </row>
    <row r="44" spans="1:23" ht="24.95" customHeight="1">
      <c r="A44" s="1022"/>
      <c r="B44" s="1012"/>
      <c r="C44" s="992"/>
      <c r="D44" s="994"/>
      <c r="E44" s="1028">
        <f>E14+E29</f>
        <v>0</v>
      </c>
      <c r="F44" s="1028"/>
      <c r="G44" s="382" t="s">
        <v>372</v>
      </c>
      <c r="H44" s="1025"/>
      <c r="I44" s="1028">
        <f>I14+I29</f>
        <v>0</v>
      </c>
      <c r="J44" s="1028"/>
      <c r="K44" s="382" t="s">
        <v>372</v>
      </c>
      <c r="M44" s="1022"/>
      <c r="N44" s="1012"/>
      <c r="O44" s="992"/>
      <c r="P44" s="994"/>
      <c r="Q44" s="1028">
        <f>Q29</f>
        <v>0</v>
      </c>
      <c r="R44" s="1028"/>
      <c r="S44" s="382" t="s">
        <v>372</v>
      </c>
      <c r="T44" s="1025"/>
      <c r="U44" s="1028">
        <f>U29</f>
        <v>0</v>
      </c>
      <c r="V44" s="1028"/>
      <c r="W44" s="382" t="s">
        <v>372</v>
      </c>
    </row>
    <row r="45" spans="1:23" ht="24.95" customHeight="1">
      <c r="B45" s="377"/>
    </row>
  </sheetData>
  <mergeCells count="104">
    <mergeCell ref="T43:T44"/>
    <mergeCell ref="U43:W43"/>
    <mergeCell ref="E44:F44"/>
    <mergeCell ref="I44:J44"/>
    <mergeCell ref="Q44:R44"/>
    <mergeCell ref="U44:V44"/>
    <mergeCell ref="Q42:R42"/>
    <mergeCell ref="U42:V42"/>
    <mergeCell ref="B43:C44"/>
    <mergeCell ref="D43:D44"/>
    <mergeCell ref="E43:G43"/>
    <mergeCell ref="H43:H44"/>
    <mergeCell ref="I43:K43"/>
    <mergeCell ref="N43:O44"/>
    <mergeCell ref="P43:P44"/>
    <mergeCell ref="Q43:S43"/>
    <mergeCell ref="A42:A44"/>
    <mergeCell ref="B42:C42"/>
    <mergeCell ref="E42:F42"/>
    <mergeCell ref="I42:J42"/>
    <mergeCell ref="M42:M44"/>
    <mergeCell ref="N42:O42"/>
    <mergeCell ref="A41:C41"/>
    <mergeCell ref="D41:G41"/>
    <mergeCell ref="H41:K41"/>
    <mergeCell ref="M41:O41"/>
    <mergeCell ref="P41:S41"/>
    <mergeCell ref="T41:W41"/>
    <mergeCell ref="A33:C35"/>
    <mergeCell ref="D33:E34"/>
    <mergeCell ref="F33:M33"/>
    <mergeCell ref="F34:I34"/>
    <mergeCell ref="J34:M34"/>
    <mergeCell ref="A36:A39"/>
    <mergeCell ref="B38:B39"/>
    <mergeCell ref="C38:C39"/>
    <mergeCell ref="D38:D39"/>
    <mergeCell ref="E38:E39"/>
    <mergeCell ref="A27:A29"/>
    <mergeCell ref="B27:C27"/>
    <mergeCell ref="E27:F27"/>
    <mergeCell ref="I27:J27"/>
    <mergeCell ref="M27:M29"/>
    <mergeCell ref="N27:O27"/>
    <mergeCell ref="T28:T29"/>
    <mergeCell ref="U28:W28"/>
    <mergeCell ref="E29:F29"/>
    <mergeCell ref="I29:J29"/>
    <mergeCell ref="Q29:R29"/>
    <mergeCell ref="U29:V29"/>
    <mergeCell ref="Q27:R27"/>
    <mergeCell ref="U27:V27"/>
    <mergeCell ref="B28:C29"/>
    <mergeCell ref="D28:D29"/>
    <mergeCell ref="E28:G28"/>
    <mergeCell ref="H28:H29"/>
    <mergeCell ref="I28:K28"/>
    <mergeCell ref="N28:O29"/>
    <mergeCell ref="P28:P29"/>
    <mergeCell ref="Q28:S28"/>
    <mergeCell ref="A21:A24"/>
    <mergeCell ref="B23:B24"/>
    <mergeCell ref="C23:C24"/>
    <mergeCell ref="D23:D24"/>
    <mergeCell ref="E23:E24"/>
    <mergeCell ref="A26:C26"/>
    <mergeCell ref="D26:G26"/>
    <mergeCell ref="Z17:Z18"/>
    <mergeCell ref="AA17:AA18"/>
    <mergeCell ref="A18:C20"/>
    <mergeCell ref="D18:E19"/>
    <mergeCell ref="F18:M18"/>
    <mergeCell ref="F19:I19"/>
    <mergeCell ref="J19:M19"/>
    <mergeCell ref="Z19:Z20"/>
    <mergeCell ref="AA19:AA20"/>
    <mergeCell ref="H26:K26"/>
    <mergeCell ref="M26:O26"/>
    <mergeCell ref="P26:S26"/>
    <mergeCell ref="T26:W26"/>
    <mergeCell ref="Z14:Z15"/>
    <mergeCell ref="AA14:AA15"/>
    <mergeCell ref="F15:G15"/>
    <mergeCell ref="J15:K15"/>
    <mergeCell ref="A8:A9"/>
    <mergeCell ref="D11:G11"/>
    <mergeCell ref="H11:K11"/>
    <mergeCell ref="A12:A14"/>
    <mergeCell ref="B12:C12"/>
    <mergeCell ref="E12:F12"/>
    <mergeCell ref="I12:J12"/>
    <mergeCell ref="B13:C14"/>
    <mergeCell ref="D13:D14"/>
    <mergeCell ref="E13:G13"/>
    <mergeCell ref="A1:D1"/>
    <mergeCell ref="A5:C7"/>
    <mergeCell ref="D5:E6"/>
    <mergeCell ref="F5:M5"/>
    <mergeCell ref="F6:I6"/>
    <mergeCell ref="J6:M6"/>
    <mergeCell ref="H13:H14"/>
    <mergeCell ref="I13:K13"/>
    <mergeCell ref="E14:F14"/>
    <mergeCell ref="I14:J14"/>
  </mergeCells>
  <phoneticPr fontId="3"/>
  <dataValidations count="1">
    <dataValidation allowBlank="1" showInputMessage="1" showErrorMessage="1" prompt="下段の確認用のデータが同数でない場合は、元データを確認。" sqref="E14:F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65550:F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E131086:F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E196622:F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E262158:F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E327694:F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E393230:F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E458766:F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E524302:F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E589838:F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E655374:F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E720910:F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E786446:F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E851982:F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E917518:F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E983054:F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WVM983054:WVN983054 I14:J14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xr:uid="{00000000-0002-0000-0C00-000000000000}"/>
  </dataValidations>
  <pageMargins left="0.70866141732283472" right="0.70866141732283472" top="0.74803149606299213" bottom="0.55118110236220474" header="0.31496062992125984" footer="0.31496062992125984"/>
  <pageSetup paperSize="9" scale="5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9">
    <tabColor rgb="FFFFC000"/>
  </sheetPr>
  <dimension ref="A1:G35"/>
  <sheetViews>
    <sheetView showZeros="0" view="pageBreakPreview" zoomScaleNormal="100" zoomScaleSheetLayoutView="100" workbookViewId="0">
      <selection activeCell="J12" sqref="J12"/>
    </sheetView>
  </sheetViews>
  <sheetFormatPr defaultRowHeight="15" customHeight="1"/>
  <cols>
    <col min="1" max="1" width="25.625" style="19" customWidth="1"/>
    <col min="2" max="2" width="12.25" style="18" bestFit="1" customWidth="1"/>
    <col min="3" max="3" width="9.375" style="18" bestFit="1" customWidth="1"/>
    <col min="4" max="4" width="3.625" style="19" customWidth="1"/>
    <col min="5" max="5" width="9.375" style="18" customWidth="1"/>
    <col min="6" max="6" width="8" style="18" customWidth="1"/>
    <col min="7" max="7" width="22.625" style="19" customWidth="1"/>
    <col min="8" max="256" width="9" style="19"/>
    <col min="257" max="257" width="25.625" style="19" customWidth="1"/>
    <col min="258" max="258" width="12.625" style="19" customWidth="1"/>
    <col min="259" max="259" width="9.375" style="19" bestFit="1" customWidth="1"/>
    <col min="260" max="260" width="3.625" style="19" customWidth="1"/>
    <col min="261" max="261" width="9.375" style="19" customWidth="1"/>
    <col min="262" max="262" width="6.375" style="19" customWidth="1"/>
    <col min="263" max="263" width="22.625" style="19" customWidth="1"/>
    <col min="264" max="512" width="9" style="19"/>
    <col min="513" max="513" width="25.625" style="19" customWidth="1"/>
    <col min="514" max="514" width="12.625" style="19" customWidth="1"/>
    <col min="515" max="515" width="9.375" style="19" bestFit="1" customWidth="1"/>
    <col min="516" max="516" width="3.625" style="19" customWidth="1"/>
    <col min="517" max="517" width="9.375" style="19" customWidth="1"/>
    <col min="518" max="518" width="6.375" style="19" customWidth="1"/>
    <col min="519" max="519" width="22.625" style="19" customWidth="1"/>
    <col min="520" max="768" width="9" style="19"/>
    <col min="769" max="769" width="25.625" style="19" customWidth="1"/>
    <col min="770" max="770" width="12.625" style="19" customWidth="1"/>
    <col min="771" max="771" width="9.375" style="19" bestFit="1" customWidth="1"/>
    <col min="772" max="772" width="3.625" style="19" customWidth="1"/>
    <col min="773" max="773" width="9.375" style="19" customWidth="1"/>
    <col min="774" max="774" width="6.375" style="19" customWidth="1"/>
    <col min="775" max="775" width="22.625" style="19" customWidth="1"/>
    <col min="776" max="1024" width="9" style="19"/>
    <col min="1025" max="1025" width="25.625" style="19" customWidth="1"/>
    <col min="1026" max="1026" width="12.625" style="19" customWidth="1"/>
    <col min="1027" max="1027" width="9.375" style="19" bestFit="1" customWidth="1"/>
    <col min="1028" max="1028" width="3.625" style="19" customWidth="1"/>
    <col min="1029" max="1029" width="9.375" style="19" customWidth="1"/>
    <col min="1030" max="1030" width="6.375" style="19" customWidth="1"/>
    <col min="1031" max="1031" width="22.625" style="19" customWidth="1"/>
    <col min="1032" max="1280" width="9" style="19"/>
    <col min="1281" max="1281" width="25.625" style="19" customWidth="1"/>
    <col min="1282" max="1282" width="12.625" style="19" customWidth="1"/>
    <col min="1283" max="1283" width="9.375" style="19" bestFit="1" customWidth="1"/>
    <col min="1284" max="1284" width="3.625" style="19" customWidth="1"/>
    <col min="1285" max="1285" width="9.375" style="19" customWidth="1"/>
    <col min="1286" max="1286" width="6.375" style="19" customWidth="1"/>
    <col min="1287" max="1287" width="22.625" style="19" customWidth="1"/>
    <col min="1288" max="1536" width="9" style="19"/>
    <col min="1537" max="1537" width="25.625" style="19" customWidth="1"/>
    <col min="1538" max="1538" width="12.625" style="19" customWidth="1"/>
    <col min="1539" max="1539" width="9.375" style="19" bestFit="1" customWidth="1"/>
    <col min="1540" max="1540" width="3.625" style="19" customWidth="1"/>
    <col min="1541" max="1541" width="9.375" style="19" customWidth="1"/>
    <col min="1542" max="1542" width="6.375" style="19" customWidth="1"/>
    <col min="1543" max="1543" width="22.625" style="19" customWidth="1"/>
    <col min="1544" max="1792" width="9" style="19"/>
    <col min="1793" max="1793" width="25.625" style="19" customWidth="1"/>
    <col min="1794" max="1794" width="12.625" style="19" customWidth="1"/>
    <col min="1795" max="1795" width="9.375" style="19" bestFit="1" customWidth="1"/>
    <col min="1796" max="1796" width="3.625" style="19" customWidth="1"/>
    <col min="1797" max="1797" width="9.375" style="19" customWidth="1"/>
    <col min="1798" max="1798" width="6.375" style="19" customWidth="1"/>
    <col min="1799" max="1799" width="22.625" style="19" customWidth="1"/>
    <col min="1800" max="2048" width="9" style="19"/>
    <col min="2049" max="2049" width="25.625" style="19" customWidth="1"/>
    <col min="2050" max="2050" width="12.625" style="19" customWidth="1"/>
    <col min="2051" max="2051" width="9.375" style="19" bestFit="1" customWidth="1"/>
    <col min="2052" max="2052" width="3.625" style="19" customWidth="1"/>
    <col min="2053" max="2053" width="9.375" style="19" customWidth="1"/>
    <col min="2054" max="2054" width="6.375" style="19" customWidth="1"/>
    <col min="2055" max="2055" width="22.625" style="19" customWidth="1"/>
    <col min="2056" max="2304" width="9" style="19"/>
    <col min="2305" max="2305" width="25.625" style="19" customWidth="1"/>
    <col min="2306" max="2306" width="12.625" style="19" customWidth="1"/>
    <col min="2307" max="2307" width="9.375" style="19" bestFit="1" customWidth="1"/>
    <col min="2308" max="2308" width="3.625" style="19" customWidth="1"/>
    <col min="2309" max="2309" width="9.375" style="19" customWidth="1"/>
    <col min="2310" max="2310" width="6.375" style="19" customWidth="1"/>
    <col min="2311" max="2311" width="22.625" style="19" customWidth="1"/>
    <col min="2312" max="2560" width="9" style="19"/>
    <col min="2561" max="2561" width="25.625" style="19" customWidth="1"/>
    <col min="2562" max="2562" width="12.625" style="19" customWidth="1"/>
    <col min="2563" max="2563" width="9.375" style="19" bestFit="1" customWidth="1"/>
    <col min="2564" max="2564" width="3.625" style="19" customWidth="1"/>
    <col min="2565" max="2565" width="9.375" style="19" customWidth="1"/>
    <col min="2566" max="2566" width="6.375" style="19" customWidth="1"/>
    <col min="2567" max="2567" width="22.625" style="19" customWidth="1"/>
    <col min="2568" max="2816" width="9" style="19"/>
    <col min="2817" max="2817" width="25.625" style="19" customWidth="1"/>
    <col min="2818" max="2818" width="12.625" style="19" customWidth="1"/>
    <col min="2819" max="2819" width="9.375" style="19" bestFit="1" customWidth="1"/>
    <col min="2820" max="2820" width="3.625" style="19" customWidth="1"/>
    <col min="2821" max="2821" width="9.375" style="19" customWidth="1"/>
    <col min="2822" max="2822" width="6.375" style="19" customWidth="1"/>
    <col min="2823" max="2823" width="22.625" style="19" customWidth="1"/>
    <col min="2824" max="3072" width="9" style="19"/>
    <col min="3073" max="3073" width="25.625" style="19" customWidth="1"/>
    <col min="3074" max="3074" width="12.625" style="19" customWidth="1"/>
    <col min="3075" max="3075" width="9.375" style="19" bestFit="1" customWidth="1"/>
    <col min="3076" max="3076" width="3.625" style="19" customWidth="1"/>
    <col min="3077" max="3077" width="9.375" style="19" customWidth="1"/>
    <col min="3078" max="3078" width="6.375" style="19" customWidth="1"/>
    <col min="3079" max="3079" width="22.625" style="19" customWidth="1"/>
    <col min="3080" max="3328" width="9" style="19"/>
    <col min="3329" max="3329" width="25.625" style="19" customWidth="1"/>
    <col min="3330" max="3330" width="12.625" style="19" customWidth="1"/>
    <col min="3331" max="3331" width="9.375" style="19" bestFit="1" customWidth="1"/>
    <col min="3332" max="3332" width="3.625" style="19" customWidth="1"/>
    <col min="3333" max="3333" width="9.375" style="19" customWidth="1"/>
    <col min="3334" max="3334" width="6.375" style="19" customWidth="1"/>
    <col min="3335" max="3335" width="22.625" style="19" customWidth="1"/>
    <col min="3336" max="3584" width="9" style="19"/>
    <col min="3585" max="3585" width="25.625" style="19" customWidth="1"/>
    <col min="3586" max="3586" width="12.625" style="19" customWidth="1"/>
    <col min="3587" max="3587" width="9.375" style="19" bestFit="1" customWidth="1"/>
    <col min="3588" max="3588" width="3.625" style="19" customWidth="1"/>
    <col min="3589" max="3589" width="9.375" style="19" customWidth="1"/>
    <col min="3590" max="3590" width="6.375" style="19" customWidth="1"/>
    <col min="3591" max="3591" width="22.625" style="19" customWidth="1"/>
    <col min="3592" max="3840" width="9" style="19"/>
    <col min="3841" max="3841" width="25.625" style="19" customWidth="1"/>
    <col min="3842" max="3842" width="12.625" style="19" customWidth="1"/>
    <col min="3843" max="3843" width="9.375" style="19" bestFit="1" customWidth="1"/>
    <col min="3844" max="3844" width="3.625" style="19" customWidth="1"/>
    <col min="3845" max="3845" width="9.375" style="19" customWidth="1"/>
    <col min="3846" max="3846" width="6.375" style="19" customWidth="1"/>
    <col min="3847" max="3847" width="22.625" style="19" customWidth="1"/>
    <col min="3848" max="4096" width="9" style="19"/>
    <col min="4097" max="4097" width="25.625" style="19" customWidth="1"/>
    <col min="4098" max="4098" width="12.625" style="19" customWidth="1"/>
    <col min="4099" max="4099" width="9.375" style="19" bestFit="1" customWidth="1"/>
    <col min="4100" max="4100" width="3.625" style="19" customWidth="1"/>
    <col min="4101" max="4101" width="9.375" style="19" customWidth="1"/>
    <col min="4102" max="4102" width="6.375" style="19" customWidth="1"/>
    <col min="4103" max="4103" width="22.625" style="19" customWidth="1"/>
    <col min="4104" max="4352" width="9" style="19"/>
    <col min="4353" max="4353" width="25.625" style="19" customWidth="1"/>
    <col min="4354" max="4354" width="12.625" style="19" customWidth="1"/>
    <col min="4355" max="4355" width="9.375" style="19" bestFit="1" customWidth="1"/>
    <col min="4356" max="4356" width="3.625" style="19" customWidth="1"/>
    <col min="4357" max="4357" width="9.375" style="19" customWidth="1"/>
    <col min="4358" max="4358" width="6.375" style="19" customWidth="1"/>
    <col min="4359" max="4359" width="22.625" style="19" customWidth="1"/>
    <col min="4360" max="4608" width="9" style="19"/>
    <col min="4609" max="4609" width="25.625" style="19" customWidth="1"/>
    <col min="4610" max="4610" width="12.625" style="19" customWidth="1"/>
    <col min="4611" max="4611" width="9.375" style="19" bestFit="1" customWidth="1"/>
    <col min="4612" max="4612" width="3.625" style="19" customWidth="1"/>
    <col min="4613" max="4613" width="9.375" style="19" customWidth="1"/>
    <col min="4614" max="4614" width="6.375" style="19" customWidth="1"/>
    <col min="4615" max="4615" width="22.625" style="19" customWidth="1"/>
    <col min="4616" max="4864" width="9" style="19"/>
    <col min="4865" max="4865" width="25.625" style="19" customWidth="1"/>
    <col min="4866" max="4866" width="12.625" style="19" customWidth="1"/>
    <col min="4867" max="4867" width="9.375" style="19" bestFit="1" customWidth="1"/>
    <col min="4868" max="4868" width="3.625" style="19" customWidth="1"/>
    <col min="4869" max="4869" width="9.375" style="19" customWidth="1"/>
    <col min="4870" max="4870" width="6.375" style="19" customWidth="1"/>
    <col min="4871" max="4871" width="22.625" style="19" customWidth="1"/>
    <col min="4872" max="5120" width="9" style="19"/>
    <col min="5121" max="5121" width="25.625" style="19" customWidth="1"/>
    <col min="5122" max="5122" width="12.625" style="19" customWidth="1"/>
    <col min="5123" max="5123" width="9.375" style="19" bestFit="1" customWidth="1"/>
    <col min="5124" max="5124" width="3.625" style="19" customWidth="1"/>
    <col min="5125" max="5125" width="9.375" style="19" customWidth="1"/>
    <col min="5126" max="5126" width="6.375" style="19" customWidth="1"/>
    <col min="5127" max="5127" width="22.625" style="19" customWidth="1"/>
    <col min="5128" max="5376" width="9" style="19"/>
    <col min="5377" max="5377" width="25.625" style="19" customWidth="1"/>
    <col min="5378" max="5378" width="12.625" style="19" customWidth="1"/>
    <col min="5379" max="5379" width="9.375" style="19" bestFit="1" customWidth="1"/>
    <col min="5380" max="5380" width="3.625" style="19" customWidth="1"/>
    <col min="5381" max="5381" width="9.375" style="19" customWidth="1"/>
    <col min="5382" max="5382" width="6.375" style="19" customWidth="1"/>
    <col min="5383" max="5383" width="22.625" style="19" customWidth="1"/>
    <col min="5384" max="5632" width="9" style="19"/>
    <col min="5633" max="5633" width="25.625" style="19" customWidth="1"/>
    <col min="5634" max="5634" width="12.625" style="19" customWidth="1"/>
    <col min="5635" max="5635" width="9.375" style="19" bestFit="1" customWidth="1"/>
    <col min="5636" max="5636" width="3.625" style="19" customWidth="1"/>
    <col min="5637" max="5637" width="9.375" style="19" customWidth="1"/>
    <col min="5638" max="5638" width="6.375" style="19" customWidth="1"/>
    <col min="5639" max="5639" width="22.625" style="19" customWidth="1"/>
    <col min="5640" max="5888" width="9" style="19"/>
    <col min="5889" max="5889" width="25.625" style="19" customWidth="1"/>
    <col min="5890" max="5890" width="12.625" style="19" customWidth="1"/>
    <col min="5891" max="5891" width="9.375" style="19" bestFit="1" customWidth="1"/>
    <col min="5892" max="5892" width="3.625" style="19" customWidth="1"/>
    <col min="5893" max="5893" width="9.375" style="19" customWidth="1"/>
    <col min="5894" max="5894" width="6.375" style="19" customWidth="1"/>
    <col min="5895" max="5895" width="22.625" style="19" customWidth="1"/>
    <col min="5896" max="6144" width="9" style="19"/>
    <col min="6145" max="6145" width="25.625" style="19" customWidth="1"/>
    <col min="6146" max="6146" width="12.625" style="19" customWidth="1"/>
    <col min="6147" max="6147" width="9.375" style="19" bestFit="1" customWidth="1"/>
    <col min="6148" max="6148" width="3.625" style="19" customWidth="1"/>
    <col min="6149" max="6149" width="9.375" style="19" customWidth="1"/>
    <col min="6150" max="6150" width="6.375" style="19" customWidth="1"/>
    <col min="6151" max="6151" width="22.625" style="19" customWidth="1"/>
    <col min="6152" max="6400" width="9" style="19"/>
    <col min="6401" max="6401" width="25.625" style="19" customWidth="1"/>
    <col min="6402" max="6402" width="12.625" style="19" customWidth="1"/>
    <col min="6403" max="6403" width="9.375" style="19" bestFit="1" customWidth="1"/>
    <col min="6404" max="6404" width="3.625" style="19" customWidth="1"/>
    <col min="6405" max="6405" width="9.375" style="19" customWidth="1"/>
    <col min="6406" max="6406" width="6.375" style="19" customWidth="1"/>
    <col min="6407" max="6407" width="22.625" style="19" customWidth="1"/>
    <col min="6408" max="6656" width="9" style="19"/>
    <col min="6657" max="6657" width="25.625" style="19" customWidth="1"/>
    <col min="6658" max="6658" width="12.625" style="19" customWidth="1"/>
    <col min="6659" max="6659" width="9.375" style="19" bestFit="1" customWidth="1"/>
    <col min="6660" max="6660" width="3.625" style="19" customWidth="1"/>
    <col min="6661" max="6661" width="9.375" style="19" customWidth="1"/>
    <col min="6662" max="6662" width="6.375" style="19" customWidth="1"/>
    <col min="6663" max="6663" width="22.625" style="19" customWidth="1"/>
    <col min="6664" max="6912" width="9" style="19"/>
    <col min="6913" max="6913" width="25.625" style="19" customWidth="1"/>
    <col min="6914" max="6914" width="12.625" style="19" customWidth="1"/>
    <col min="6915" max="6915" width="9.375" style="19" bestFit="1" customWidth="1"/>
    <col min="6916" max="6916" width="3.625" style="19" customWidth="1"/>
    <col min="6917" max="6917" width="9.375" style="19" customWidth="1"/>
    <col min="6918" max="6918" width="6.375" style="19" customWidth="1"/>
    <col min="6919" max="6919" width="22.625" style="19" customWidth="1"/>
    <col min="6920" max="7168" width="9" style="19"/>
    <col min="7169" max="7169" width="25.625" style="19" customWidth="1"/>
    <col min="7170" max="7170" width="12.625" style="19" customWidth="1"/>
    <col min="7171" max="7171" width="9.375" style="19" bestFit="1" customWidth="1"/>
    <col min="7172" max="7172" width="3.625" style="19" customWidth="1"/>
    <col min="7173" max="7173" width="9.375" style="19" customWidth="1"/>
    <col min="7174" max="7174" width="6.375" style="19" customWidth="1"/>
    <col min="7175" max="7175" width="22.625" style="19" customWidth="1"/>
    <col min="7176" max="7424" width="9" style="19"/>
    <col min="7425" max="7425" width="25.625" style="19" customWidth="1"/>
    <col min="7426" max="7426" width="12.625" style="19" customWidth="1"/>
    <col min="7427" max="7427" width="9.375" style="19" bestFit="1" customWidth="1"/>
    <col min="7428" max="7428" width="3.625" style="19" customWidth="1"/>
    <col min="7429" max="7429" width="9.375" style="19" customWidth="1"/>
    <col min="7430" max="7430" width="6.375" style="19" customWidth="1"/>
    <col min="7431" max="7431" width="22.625" style="19" customWidth="1"/>
    <col min="7432" max="7680" width="9" style="19"/>
    <col min="7681" max="7681" width="25.625" style="19" customWidth="1"/>
    <col min="7682" max="7682" width="12.625" style="19" customWidth="1"/>
    <col min="7683" max="7683" width="9.375" style="19" bestFit="1" customWidth="1"/>
    <col min="7684" max="7684" width="3.625" style="19" customWidth="1"/>
    <col min="7685" max="7685" width="9.375" style="19" customWidth="1"/>
    <col min="7686" max="7686" width="6.375" style="19" customWidth="1"/>
    <col min="7687" max="7687" width="22.625" style="19" customWidth="1"/>
    <col min="7688" max="7936" width="9" style="19"/>
    <col min="7937" max="7937" width="25.625" style="19" customWidth="1"/>
    <col min="7938" max="7938" width="12.625" style="19" customWidth="1"/>
    <col min="7939" max="7939" width="9.375" style="19" bestFit="1" customWidth="1"/>
    <col min="7940" max="7940" width="3.625" style="19" customWidth="1"/>
    <col min="7941" max="7941" width="9.375" style="19" customWidth="1"/>
    <col min="7942" max="7942" width="6.375" style="19" customWidth="1"/>
    <col min="7943" max="7943" width="22.625" style="19" customWidth="1"/>
    <col min="7944" max="8192" width="9" style="19"/>
    <col min="8193" max="8193" width="25.625" style="19" customWidth="1"/>
    <col min="8194" max="8194" width="12.625" style="19" customWidth="1"/>
    <col min="8195" max="8195" width="9.375" style="19" bestFit="1" customWidth="1"/>
    <col min="8196" max="8196" width="3.625" style="19" customWidth="1"/>
    <col min="8197" max="8197" width="9.375" style="19" customWidth="1"/>
    <col min="8198" max="8198" width="6.375" style="19" customWidth="1"/>
    <col min="8199" max="8199" width="22.625" style="19" customWidth="1"/>
    <col min="8200" max="8448" width="9" style="19"/>
    <col min="8449" max="8449" width="25.625" style="19" customWidth="1"/>
    <col min="8450" max="8450" width="12.625" style="19" customWidth="1"/>
    <col min="8451" max="8451" width="9.375" style="19" bestFit="1" customWidth="1"/>
    <col min="8452" max="8452" width="3.625" style="19" customWidth="1"/>
    <col min="8453" max="8453" width="9.375" style="19" customWidth="1"/>
    <col min="8454" max="8454" width="6.375" style="19" customWidth="1"/>
    <col min="8455" max="8455" width="22.625" style="19" customWidth="1"/>
    <col min="8456" max="8704" width="9" style="19"/>
    <col min="8705" max="8705" width="25.625" style="19" customWidth="1"/>
    <col min="8706" max="8706" width="12.625" style="19" customWidth="1"/>
    <col min="8707" max="8707" width="9.375" style="19" bestFit="1" customWidth="1"/>
    <col min="8708" max="8708" width="3.625" style="19" customWidth="1"/>
    <col min="8709" max="8709" width="9.375" style="19" customWidth="1"/>
    <col min="8710" max="8710" width="6.375" style="19" customWidth="1"/>
    <col min="8711" max="8711" width="22.625" style="19" customWidth="1"/>
    <col min="8712" max="8960" width="9" style="19"/>
    <col min="8961" max="8961" width="25.625" style="19" customWidth="1"/>
    <col min="8962" max="8962" width="12.625" style="19" customWidth="1"/>
    <col min="8963" max="8963" width="9.375" style="19" bestFit="1" customWidth="1"/>
    <col min="8964" max="8964" width="3.625" style="19" customWidth="1"/>
    <col min="8965" max="8965" width="9.375" style="19" customWidth="1"/>
    <col min="8966" max="8966" width="6.375" style="19" customWidth="1"/>
    <col min="8967" max="8967" width="22.625" style="19" customWidth="1"/>
    <col min="8968" max="9216" width="9" style="19"/>
    <col min="9217" max="9217" width="25.625" style="19" customWidth="1"/>
    <col min="9218" max="9218" width="12.625" style="19" customWidth="1"/>
    <col min="9219" max="9219" width="9.375" style="19" bestFit="1" customWidth="1"/>
    <col min="9220" max="9220" width="3.625" style="19" customWidth="1"/>
    <col min="9221" max="9221" width="9.375" style="19" customWidth="1"/>
    <col min="9222" max="9222" width="6.375" style="19" customWidth="1"/>
    <col min="9223" max="9223" width="22.625" style="19" customWidth="1"/>
    <col min="9224" max="9472" width="9" style="19"/>
    <col min="9473" max="9473" width="25.625" style="19" customWidth="1"/>
    <col min="9474" max="9474" width="12.625" style="19" customWidth="1"/>
    <col min="9475" max="9475" width="9.375" style="19" bestFit="1" customWidth="1"/>
    <col min="9476" max="9476" width="3.625" style="19" customWidth="1"/>
    <col min="9477" max="9477" width="9.375" style="19" customWidth="1"/>
    <col min="9478" max="9478" width="6.375" style="19" customWidth="1"/>
    <col min="9479" max="9479" width="22.625" style="19" customWidth="1"/>
    <col min="9480" max="9728" width="9" style="19"/>
    <col min="9729" max="9729" width="25.625" style="19" customWidth="1"/>
    <col min="9730" max="9730" width="12.625" style="19" customWidth="1"/>
    <col min="9731" max="9731" width="9.375" style="19" bestFit="1" customWidth="1"/>
    <col min="9732" max="9732" width="3.625" style="19" customWidth="1"/>
    <col min="9733" max="9733" width="9.375" style="19" customWidth="1"/>
    <col min="9734" max="9734" width="6.375" style="19" customWidth="1"/>
    <col min="9735" max="9735" width="22.625" style="19" customWidth="1"/>
    <col min="9736" max="9984" width="9" style="19"/>
    <col min="9985" max="9985" width="25.625" style="19" customWidth="1"/>
    <col min="9986" max="9986" width="12.625" style="19" customWidth="1"/>
    <col min="9987" max="9987" width="9.375" style="19" bestFit="1" customWidth="1"/>
    <col min="9988" max="9988" width="3.625" style="19" customWidth="1"/>
    <col min="9989" max="9989" width="9.375" style="19" customWidth="1"/>
    <col min="9990" max="9990" width="6.375" style="19" customWidth="1"/>
    <col min="9991" max="9991" width="22.625" style="19" customWidth="1"/>
    <col min="9992" max="10240" width="9" style="19"/>
    <col min="10241" max="10241" width="25.625" style="19" customWidth="1"/>
    <col min="10242" max="10242" width="12.625" style="19" customWidth="1"/>
    <col min="10243" max="10243" width="9.375" style="19" bestFit="1" customWidth="1"/>
    <col min="10244" max="10244" width="3.625" style="19" customWidth="1"/>
    <col min="10245" max="10245" width="9.375" style="19" customWidth="1"/>
    <col min="10246" max="10246" width="6.375" style="19" customWidth="1"/>
    <col min="10247" max="10247" width="22.625" style="19" customWidth="1"/>
    <col min="10248" max="10496" width="9" style="19"/>
    <col min="10497" max="10497" width="25.625" style="19" customWidth="1"/>
    <col min="10498" max="10498" width="12.625" style="19" customWidth="1"/>
    <col min="10499" max="10499" width="9.375" style="19" bestFit="1" customWidth="1"/>
    <col min="10500" max="10500" width="3.625" style="19" customWidth="1"/>
    <col min="10501" max="10501" width="9.375" style="19" customWidth="1"/>
    <col min="10502" max="10502" width="6.375" style="19" customWidth="1"/>
    <col min="10503" max="10503" width="22.625" style="19" customWidth="1"/>
    <col min="10504" max="10752" width="9" style="19"/>
    <col min="10753" max="10753" width="25.625" style="19" customWidth="1"/>
    <col min="10754" max="10754" width="12.625" style="19" customWidth="1"/>
    <col min="10755" max="10755" width="9.375" style="19" bestFit="1" customWidth="1"/>
    <col min="10756" max="10756" width="3.625" style="19" customWidth="1"/>
    <col min="10757" max="10757" width="9.375" style="19" customWidth="1"/>
    <col min="10758" max="10758" width="6.375" style="19" customWidth="1"/>
    <col min="10759" max="10759" width="22.625" style="19" customWidth="1"/>
    <col min="10760" max="11008" width="9" style="19"/>
    <col min="11009" max="11009" width="25.625" style="19" customWidth="1"/>
    <col min="11010" max="11010" width="12.625" style="19" customWidth="1"/>
    <col min="11011" max="11011" width="9.375" style="19" bestFit="1" customWidth="1"/>
    <col min="11012" max="11012" width="3.625" style="19" customWidth="1"/>
    <col min="11013" max="11013" width="9.375" style="19" customWidth="1"/>
    <col min="11014" max="11014" width="6.375" style="19" customWidth="1"/>
    <col min="11015" max="11015" width="22.625" style="19" customWidth="1"/>
    <col min="11016" max="11264" width="9" style="19"/>
    <col min="11265" max="11265" width="25.625" style="19" customWidth="1"/>
    <col min="11266" max="11266" width="12.625" style="19" customWidth="1"/>
    <col min="11267" max="11267" width="9.375" style="19" bestFit="1" customWidth="1"/>
    <col min="11268" max="11268" width="3.625" style="19" customWidth="1"/>
    <col min="11269" max="11269" width="9.375" style="19" customWidth="1"/>
    <col min="11270" max="11270" width="6.375" style="19" customWidth="1"/>
    <col min="11271" max="11271" width="22.625" style="19" customWidth="1"/>
    <col min="11272" max="11520" width="9" style="19"/>
    <col min="11521" max="11521" width="25.625" style="19" customWidth="1"/>
    <col min="11522" max="11522" width="12.625" style="19" customWidth="1"/>
    <col min="11523" max="11523" width="9.375" style="19" bestFit="1" customWidth="1"/>
    <col min="11524" max="11524" width="3.625" style="19" customWidth="1"/>
    <col min="11525" max="11525" width="9.375" style="19" customWidth="1"/>
    <col min="11526" max="11526" width="6.375" style="19" customWidth="1"/>
    <col min="11527" max="11527" width="22.625" style="19" customWidth="1"/>
    <col min="11528" max="11776" width="9" style="19"/>
    <col min="11777" max="11777" width="25.625" style="19" customWidth="1"/>
    <col min="11778" max="11778" width="12.625" style="19" customWidth="1"/>
    <col min="11779" max="11779" width="9.375" style="19" bestFit="1" customWidth="1"/>
    <col min="11780" max="11780" width="3.625" style="19" customWidth="1"/>
    <col min="11781" max="11781" width="9.375" style="19" customWidth="1"/>
    <col min="11782" max="11782" width="6.375" style="19" customWidth="1"/>
    <col min="11783" max="11783" width="22.625" style="19" customWidth="1"/>
    <col min="11784" max="12032" width="9" style="19"/>
    <col min="12033" max="12033" width="25.625" style="19" customWidth="1"/>
    <col min="12034" max="12034" width="12.625" style="19" customWidth="1"/>
    <col min="12035" max="12035" width="9.375" style="19" bestFit="1" customWidth="1"/>
    <col min="12036" max="12036" width="3.625" style="19" customWidth="1"/>
    <col min="12037" max="12037" width="9.375" style="19" customWidth="1"/>
    <col min="12038" max="12038" width="6.375" style="19" customWidth="1"/>
    <col min="12039" max="12039" width="22.625" style="19" customWidth="1"/>
    <col min="12040" max="12288" width="9" style="19"/>
    <col min="12289" max="12289" width="25.625" style="19" customWidth="1"/>
    <col min="12290" max="12290" width="12.625" style="19" customWidth="1"/>
    <col min="12291" max="12291" width="9.375" style="19" bestFit="1" customWidth="1"/>
    <col min="12292" max="12292" width="3.625" style="19" customWidth="1"/>
    <col min="12293" max="12293" width="9.375" style="19" customWidth="1"/>
    <col min="12294" max="12294" width="6.375" style="19" customWidth="1"/>
    <col min="12295" max="12295" width="22.625" style="19" customWidth="1"/>
    <col min="12296" max="12544" width="9" style="19"/>
    <col min="12545" max="12545" width="25.625" style="19" customWidth="1"/>
    <col min="12546" max="12546" width="12.625" style="19" customWidth="1"/>
    <col min="12547" max="12547" width="9.375" style="19" bestFit="1" customWidth="1"/>
    <col min="12548" max="12548" width="3.625" style="19" customWidth="1"/>
    <col min="12549" max="12549" width="9.375" style="19" customWidth="1"/>
    <col min="12550" max="12550" width="6.375" style="19" customWidth="1"/>
    <col min="12551" max="12551" width="22.625" style="19" customWidth="1"/>
    <col min="12552" max="12800" width="9" style="19"/>
    <col min="12801" max="12801" width="25.625" style="19" customWidth="1"/>
    <col min="12802" max="12802" width="12.625" style="19" customWidth="1"/>
    <col min="12803" max="12803" width="9.375" style="19" bestFit="1" customWidth="1"/>
    <col min="12804" max="12804" width="3.625" style="19" customWidth="1"/>
    <col min="12805" max="12805" width="9.375" style="19" customWidth="1"/>
    <col min="12806" max="12806" width="6.375" style="19" customWidth="1"/>
    <col min="12807" max="12807" width="22.625" style="19" customWidth="1"/>
    <col min="12808" max="13056" width="9" style="19"/>
    <col min="13057" max="13057" width="25.625" style="19" customWidth="1"/>
    <col min="13058" max="13058" width="12.625" style="19" customWidth="1"/>
    <col min="13059" max="13059" width="9.375" style="19" bestFit="1" customWidth="1"/>
    <col min="13060" max="13060" width="3.625" style="19" customWidth="1"/>
    <col min="13061" max="13061" width="9.375" style="19" customWidth="1"/>
    <col min="13062" max="13062" width="6.375" style="19" customWidth="1"/>
    <col min="13063" max="13063" width="22.625" style="19" customWidth="1"/>
    <col min="13064" max="13312" width="9" style="19"/>
    <col min="13313" max="13313" width="25.625" style="19" customWidth="1"/>
    <col min="13314" max="13314" width="12.625" style="19" customWidth="1"/>
    <col min="13315" max="13315" width="9.375" style="19" bestFit="1" customWidth="1"/>
    <col min="13316" max="13316" width="3.625" style="19" customWidth="1"/>
    <col min="13317" max="13317" width="9.375" style="19" customWidth="1"/>
    <col min="13318" max="13318" width="6.375" style="19" customWidth="1"/>
    <col min="13319" max="13319" width="22.625" style="19" customWidth="1"/>
    <col min="13320" max="13568" width="9" style="19"/>
    <col min="13569" max="13569" width="25.625" style="19" customWidth="1"/>
    <col min="13570" max="13570" width="12.625" style="19" customWidth="1"/>
    <col min="13571" max="13571" width="9.375" style="19" bestFit="1" customWidth="1"/>
    <col min="13572" max="13572" width="3.625" style="19" customWidth="1"/>
    <col min="13573" max="13573" width="9.375" style="19" customWidth="1"/>
    <col min="13574" max="13574" width="6.375" style="19" customWidth="1"/>
    <col min="13575" max="13575" width="22.625" style="19" customWidth="1"/>
    <col min="13576" max="13824" width="9" style="19"/>
    <col min="13825" max="13825" width="25.625" style="19" customWidth="1"/>
    <col min="13826" max="13826" width="12.625" style="19" customWidth="1"/>
    <col min="13827" max="13827" width="9.375" style="19" bestFit="1" customWidth="1"/>
    <col min="13828" max="13828" width="3.625" style="19" customWidth="1"/>
    <col min="13829" max="13829" width="9.375" style="19" customWidth="1"/>
    <col min="13830" max="13830" width="6.375" style="19" customWidth="1"/>
    <col min="13831" max="13831" width="22.625" style="19" customWidth="1"/>
    <col min="13832" max="14080" width="9" style="19"/>
    <col min="14081" max="14081" width="25.625" style="19" customWidth="1"/>
    <col min="14082" max="14082" width="12.625" style="19" customWidth="1"/>
    <col min="14083" max="14083" width="9.375" style="19" bestFit="1" customWidth="1"/>
    <col min="14084" max="14084" width="3.625" style="19" customWidth="1"/>
    <col min="14085" max="14085" width="9.375" style="19" customWidth="1"/>
    <col min="14086" max="14086" width="6.375" style="19" customWidth="1"/>
    <col min="14087" max="14087" width="22.625" style="19" customWidth="1"/>
    <col min="14088" max="14336" width="9" style="19"/>
    <col min="14337" max="14337" width="25.625" style="19" customWidth="1"/>
    <col min="14338" max="14338" width="12.625" style="19" customWidth="1"/>
    <col min="14339" max="14339" width="9.375" style="19" bestFit="1" customWidth="1"/>
    <col min="14340" max="14340" width="3.625" style="19" customWidth="1"/>
    <col min="14341" max="14341" width="9.375" style="19" customWidth="1"/>
    <col min="14342" max="14342" width="6.375" style="19" customWidth="1"/>
    <col min="14343" max="14343" width="22.625" style="19" customWidth="1"/>
    <col min="14344" max="14592" width="9" style="19"/>
    <col min="14593" max="14593" width="25.625" style="19" customWidth="1"/>
    <col min="14594" max="14594" width="12.625" style="19" customWidth="1"/>
    <col min="14595" max="14595" width="9.375" style="19" bestFit="1" customWidth="1"/>
    <col min="14596" max="14596" width="3.625" style="19" customWidth="1"/>
    <col min="14597" max="14597" width="9.375" style="19" customWidth="1"/>
    <col min="14598" max="14598" width="6.375" style="19" customWidth="1"/>
    <col min="14599" max="14599" width="22.625" style="19" customWidth="1"/>
    <col min="14600" max="14848" width="9" style="19"/>
    <col min="14849" max="14849" width="25.625" style="19" customWidth="1"/>
    <col min="14850" max="14850" width="12.625" style="19" customWidth="1"/>
    <col min="14851" max="14851" width="9.375" style="19" bestFit="1" customWidth="1"/>
    <col min="14852" max="14852" width="3.625" style="19" customWidth="1"/>
    <col min="14853" max="14853" width="9.375" style="19" customWidth="1"/>
    <col min="14854" max="14854" width="6.375" style="19" customWidth="1"/>
    <col min="14855" max="14855" width="22.625" style="19" customWidth="1"/>
    <col min="14856" max="15104" width="9" style="19"/>
    <col min="15105" max="15105" width="25.625" style="19" customWidth="1"/>
    <col min="15106" max="15106" width="12.625" style="19" customWidth="1"/>
    <col min="15107" max="15107" width="9.375" style="19" bestFit="1" customWidth="1"/>
    <col min="15108" max="15108" width="3.625" style="19" customWidth="1"/>
    <col min="15109" max="15109" width="9.375" style="19" customWidth="1"/>
    <col min="15110" max="15110" width="6.375" style="19" customWidth="1"/>
    <col min="15111" max="15111" width="22.625" style="19" customWidth="1"/>
    <col min="15112" max="15360" width="9" style="19"/>
    <col min="15361" max="15361" width="25.625" style="19" customWidth="1"/>
    <col min="15362" max="15362" width="12.625" style="19" customWidth="1"/>
    <col min="15363" max="15363" width="9.375" style="19" bestFit="1" customWidth="1"/>
    <col min="15364" max="15364" width="3.625" style="19" customWidth="1"/>
    <col min="15365" max="15365" width="9.375" style="19" customWidth="1"/>
    <col min="15366" max="15366" width="6.375" style="19" customWidth="1"/>
    <col min="15367" max="15367" width="22.625" style="19" customWidth="1"/>
    <col min="15368" max="15616" width="9" style="19"/>
    <col min="15617" max="15617" width="25.625" style="19" customWidth="1"/>
    <col min="15618" max="15618" width="12.625" style="19" customWidth="1"/>
    <col min="15619" max="15619" width="9.375" style="19" bestFit="1" customWidth="1"/>
    <col min="15620" max="15620" width="3.625" style="19" customWidth="1"/>
    <col min="15621" max="15621" width="9.375" style="19" customWidth="1"/>
    <col min="15622" max="15622" width="6.375" style="19" customWidth="1"/>
    <col min="15623" max="15623" width="22.625" style="19" customWidth="1"/>
    <col min="15624" max="15872" width="9" style="19"/>
    <col min="15873" max="15873" width="25.625" style="19" customWidth="1"/>
    <col min="15874" max="15874" width="12.625" style="19" customWidth="1"/>
    <col min="15875" max="15875" width="9.375" style="19" bestFit="1" customWidth="1"/>
    <col min="15876" max="15876" width="3.625" style="19" customWidth="1"/>
    <col min="15877" max="15877" width="9.375" style="19" customWidth="1"/>
    <col min="15878" max="15878" width="6.375" style="19" customWidth="1"/>
    <col min="15879" max="15879" width="22.625" style="19" customWidth="1"/>
    <col min="15880" max="16128" width="9" style="19"/>
    <col min="16129" max="16129" width="25.625" style="19" customWidth="1"/>
    <col min="16130" max="16130" width="12.625" style="19" customWidth="1"/>
    <col min="16131" max="16131" width="9.375" style="19" bestFit="1" customWidth="1"/>
    <col min="16132" max="16132" width="3.625" style="19" customWidth="1"/>
    <col min="16133" max="16133" width="9.375" style="19" customWidth="1"/>
    <col min="16134" max="16134" width="6.375" style="19" customWidth="1"/>
    <col min="16135" max="16135" width="22.625" style="19" customWidth="1"/>
    <col min="16136" max="16384" width="9" style="19"/>
  </cols>
  <sheetData>
    <row r="1" spans="1:7" ht="15" customHeight="1">
      <c r="A1" s="19" t="s">
        <v>578</v>
      </c>
    </row>
    <row r="3" spans="1:7" ht="20.25" customHeight="1">
      <c r="A3" s="156" t="s">
        <v>554</v>
      </c>
      <c r="B3" s="430"/>
    </row>
    <row r="5" spans="1:7" ht="15" customHeight="1">
      <c r="A5" s="20" t="s">
        <v>141</v>
      </c>
      <c r="B5" s="21" t="s">
        <v>142</v>
      </c>
      <c r="C5" s="1030" t="s">
        <v>5</v>
      </c>
      <c r="D5" s="1031"/>
      <c r="E5" s="1032"/>
      <c r="F5" s="33" t="s">
        <v>166</v>
      </c>
      <c r="G5" s="21" t="s">
        <v>6</v>
      </c>
    </row>
    <row r="6" spans="1:7" ht="15" customHeight="1">
      <c r="A6" s="22"/>
      <c r="B6" s="14"/>
      <c r="C6" s="13"/>
      <c r="D6" s="23"/>
      <c r="E6" s="24"/>
      <c r="F6" s="14"/>
      <c r="G6" s="22"/>
    </row>
    <row r="7" spans="1:7" ht="15" customHeight="1">
      <c r="A7" s="25"/>
      <c r="B7" s="16"/>
      <c r="C7" s="26"/>
      <c r="D7" s="27"/>
      <c r="E7" s="28"/>
      <c r="F7" s="16"/>
      <c r="G7" s="25"/>
    </row>
    <row r="8" spans="1:7" ht="15" customHeight="1">
      <c r="A8" s="25"/>
      <c r="B8" s="16"/>
      <c r="C8" s="15"/>
      <c r="D8" s="27"/>
      <c r="E8" s="29"/>
      <c r="F8" s="16"/>
      <c r="G8" s="25"/>
    </row>
    <row r="9" spans="1:7" ht="15" customHeight="1">
      <c r="A9" s="25"/>
      <c r="B9" s="16"/>
      <c r="C9" s="26"/>
      <c r="D9" s="27"/>
      <c r="E9" s="28"/>
      <c r="F9" s="16"/>
      <c r="G9" s="25"/>
    </row>
    <row r="10" spans="1:7" ht="15" customHeight="1">
      <c r="A10" s="25"/>
      <c r="B10" s="16"/>
      <c r="C10" s="319"/>
      <c r="D10" s="27"/>
      <c r="E10" s="320"/>
      <c r="F10" s="16"/>
      <c r="G10" s="25"/>
    </row>
    <row r="11" spans="1:7" ht="15" customHeight="1">
      <c r="A11" s="25"/>
      <c r="B11" s="16"/>
      <c r="C11" s="26"/>
      <c r="D11" s="27"/>
      <c r="E11" s="28"/>
      <c r="F11" s="16"/>
      <c r="G11" s="25"/>
    </row>
    <row r="12" spans="1:7" ht="15" customHeight="1">
      <c r="A12" s="25"/>
      <c r="B12" s="16"/>
      <c r="C12" s="15"/>
      <c r="D12" s="27"/>
      <c r="E12" s="29"/>
      <c r="F12" s="16"/>
      <c r="G12" s="25"/>
    </row>
    <row r="13" spans="1:7" ht="15" customHeight="1">
      <c r="A13" s="25"/>
      <c r="B13" s="16"/>
      <c r="C13" s="15"/>
      <c r="D13" s="27"/>
      <c r="E13" s="29"/>
      <c r="F13" s="16"/>
      <c r="G13" s="25"/>
    </row>
    <row r="14" spans="1:7" ht="15" customHeight="1">
      <c r="A14" s="25"/>
      <c r="B14" s="16"/>
      <c r="C14" s="15"/>
      <c r="D14" s="27"/>
      <c r="E14" s="29"/>
      <c r="F14" s="16"/>
      <c r="G14" s="25"/>
    </row>
    <row r="15" spans="1:7" ht="15" customHeight="1">
      <c r="A15" s="25"/>
      <c r="B15" s="16"/>
      <c r="C15" s="15"/>
      <c r="D15" s="27"/>
      <c r="E15" s="29"/>
      <c r="F15" s="16"/>
      <c r="G15" s="25"/>
    </row>
    <row r="16" spans="1:7" ht="15" customHeight="1">
      <c r="A16" s="25"/>
      <c r="B16" s="16"/>
      <c r="C16" s="15"/>
      <c r="D16" s="27"/>
      <c r="E16" s="29"/>
      <c r="F16" s="16"/>
      <c r="G16" s="25"/>
    </row>
    <row r="17" spans="1:7" ht="15" customHeight="1">
      <c r="A17" s="25"/>
      <c r="B17" s="16"/>
      <c r="C17" s="15"/>
      <c r="D17" s="27"/>
      <c r="E17" s="29"/>
      <c r="F17" s="16"/>
      <c r="G17" s="25"/>
    </row>
    <row r="18" spans="1:7" ht="15" customHeight="1">
      <c r="A18" s="25"/>
      <c r="B18" s="16"/>
      <c r="C18" s="15"/>
      <c r="D18" s="27"/>
      <c r="E18" s="29"/>
      <c r="F18" s="16"/>
      <c r="G18" s="25"/>
    </row>
    <row r="19" spans="1:7" ht="15" customHeight="1">
      <c r="A19" s="25"/>
      <c r="B19" s="16"/>
      <c r="C19" s="15"/>
      <c r="D19" s="27"/>
      <c r="E19" s="29"/>
      <c r="F19" s="16"/>
      <c r="G19" s="25"/>
    </row>
    <row r="20" spans="1:7" ht="15" customHeight="1">
      <c r="A20" s="25"/>
      <c r="B20" s="16"/>
      <c r="C20" s="15"/>
      <c r="D20" s="27"/>
      <c r="E20" s="29"/>
      <c r="F20" s="16"/>
      <c r="G20" s="25"/>
    </row>
    <row r="21" spans="1:7" ht="15" customHeight="1">
      <c r="A21" s="25"/>
      <c r="B21" s="16"/>
      <c r="C21" s="15"/>
      <c r="D21" s="27"/>
      <c r="E21" s="29"/>
      <c r="F21" s="16"/>
      <c r="G21" s="25"/>
    </row>
    <row r="22" spans="1:7" ht="15" customHeight="1">
      <c r="A22" s="25"/>
      <c r="B22" s="16"/>
      <c r="C22" s="15"/>
      <c r="D22" s="27"/>
      <c r="E22" s="29"/>
      <c r="F22" s="16"/>
      <c r="G22" s="25"/>
    </row>
    <row r="23" spans="1:7" ht="15" customHeight="1">
      <c r="A23" s="25"/>
      <c r="B23" s="16"/>
      <c r="C23" s="15"/>
      <c r="D23" s="27"/>
      <c r="E23" s="29"/>
      <c r="F23" s="16"/>
      <c r="G23" s="25"/>
    </row>
    <row r="24" spans="1:7" ht="15" customHeight="1">
      <c r="A24" s="25"/>
      <c r="B24" s="16"/>
      <c r="C24" s="15"/>
      <c r="D24" s="27"/>
      <c r="E24" s="29"/>
      <c r="F24" s="16"/>
      <c r="G24" s="25"/>
    </row>
    <row r="25" spans="1:7" ht="15" customHeight="1">
      <c r="A25" s="25"/>
      <c r="B25" s="16"/>
      <c r="C25" s="15"/>
      <c r="D25" s="27"/>
      <c r="E25" s="29"/>
      <c r="F25" s="16"/>
      <c r="G25" s="25"/>
    </row>
    <row r="26" spans="1:7" ht="15" customHeight="1">
      <c r="A26" s="25"/>
      <c r="B26" s="16"/>
      <c r="C26" s="15"/>
      <c r="D26" s="27"/>
      <c r="E26" s="29"/>
      <c r="F26" s="16"/>
      <c r="G26" s="25"/>
    </row>
    <row r="27" spans="1:7" ht="15" customHeight="1">
      <c r="A27" s="25"/>
      <c r="B27" s="16"/>
      <c r="C27" s="15"/>
      <c r="D27" s="27"/>
      <c r="E27" s="29"/>
      <c r="F27" s="16"/>
      <c r="G27" s="25"/>
    </row>
    <row r="28" spans="1:7" ht="15" customHeight="1">
      <c r="A28" s="25"/>
      <c r="B28" s="16"/>
      <c r="C28" s="15"/>
      <c r="D28" s="27"/>
      <c r="E28" s="29"/>
      <c r="F28" s="16"/>
      <c r="G28" s="25"/>
    </row>
    <row r="29" spans="1:7" ht="15" customHeight="1">
      <c r="A29" s="25"/>
      <c r="B29" s="16"/>
      <c r="C29" s="15"/>
      <c r="D29" s="27"/>
      <c r="E29" s="29"/>
      <c r="F29" s="16"/>
      <c r="G29" s="25"/>
    </row>
    <row r="30" spans="1:7" ht="15" customHeight="1">
      <c r="A30" s="25"/>
      <c r="B30" s="16"/>
      <c r="C30" s="15"/>
      <c r="D30" s="27"/>
      <c r="E30" s="29"/>
      <c r="F30" s="16"/>
      <c r="G30" s="25"/>
    </row>
    <row r="31" spans="1:7" ht="15" customHeight="1">
      <c r="A31" s="25"/>
      <c r="B31" s="16"/>
      <c r="C31" s="15"/>
      <c r="D31" s="27"/>
      <c r="E31" s="29"/>
      <c r="F31" s="16"/>
      <c r="G31" s="25"/>
    </row>
    <row r="32" spans="1:7" ht="15" customHeight="1">
      <c r="A32" s="25"/>
      <c r="B32" s="16"/>
      <c r="C32" s="15"/>
      <c r="D32" s="27"/>
      <c r="E32" s="29"/>
      <c r="F32" s="16"/>
      <c r="G32" s="25"/>
    </row>
    <row r="33" spans="1:7" ht="15" customHeight="1" thickBot="1">
      <c r="A33" s="25"/>
      <c r="B33" s="16"/>
      <c r="C33" s="15"/>
      <c r="D33" s="27"/>
      <c r="E33" s="29"/>
      <c r="F33" s="16"/>
      <c r="G33" s="321"/>
    </row>
    <row r="34" spans="1:7" ht="15" customHeight="1" thickTop="1">
      <c r="A34" s="322"/>
      <c r="B34" s="323" t="s">
        <v>143</v>
      </c>
      <c r="C34" s="323"/>
      <c r="D34" s="324"/>
      <c r="E34" s="325"/>
      <c r="F34" s="326">
        <f>SUM(F6:F33)</f>
        <v>0</v>
      </c>
      <c r="G34" s="199"/>
    </row>
    <row r="35" spans="1:7" ht="15" customHeight="1">
      <c r="A35" s="19" t="s">
        <v>144</v>
      </c>
    </row>
  </sheetData>
  <mergeCells count="1">
    <mergeCell ref="C5:E5"/>
  </mergeCells>
  <phoneticPr fontId="3"/>
  <printOptions horizontalCentere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0">
    <tabColor rgb="FFFFC000"/>
    <pageSetUpPr fitToPage="1"/>
  </sheetPr>
  <dimension ref="A1:G28"/>
  <sheetViews>
    <sheetView view="pageBreakPreview" zoomScale="85" zoomScaleNormal="100" zoomScaleSheetLayoutView="85" workbookViewId="0">
      <selection activeCell="A28" sqref="A28"/>
    </sheetView>
  </sheetViews>
  <sheetFormatPr defaultRowHeight="14.25"/>
  <cols>
    <col min="1" max="1" width="25.5" style="297" customWidth="1"/>
    <col min="2" max="2" width="14" style="297" customWidth="1"/>
    <col min="3" max="3" width="12.125" style="297" customWidth="1"/>
    <col min="4" max="4" width="19.25" style="297" customWidth="1"/>
    <col min="5" max="5" width="17.375" style="297" customWidth="1"/>
    <col min="6" max="6" width="28.5" style="297" customWidth="1"/>
    <col min="7" max="7" width="53.5" style="297" customWidth="1"/>
    <col min="8" max="256" width="9" style="297"/>
    <col min="257" max="257" width="25.5" style="297" customWidth="1"/>
    <col min="258" max="258" width="14" style="297" customWidth="1"/>
    <col min="259" max="259" width="12.125" style="297" customWidth="1"/>
    <col min="260" max="260" width="19.25" style="297" customWidth="1"/>
    <col min="261" max="261" width="17.375" style="297" customWidth="1"/>
    <col min="262" max="262" width="28.5" style="297" customWidth="1"/>
    <col min="263" max="263" width="53.5" style="297" customWidth="1"/>
    <col min="264" max="512" width="9" style="297"/>
    <col min="513" max="513" width="25.5" style="297" customWidth="1"/>
    <col min="514" max="514" width="14" style="297" customWidth="1"/>
    <col min="515" max="515" width="12.125" style="297" customWidth="1"/>
    <col min="516" max="516" width="19.25" style="297" customWidth="1"/>
    <col min="517" max="517" width="17.375" style="297" customWidth="1"/>
    <col min="518" max="518" width="28.5" style="297" customWidth="1"/>
    <col min="519" max="519" width="53.5" style="297" customWidth="1"/>
    <col min="520" max="768" width="9" style="297"/>
    <col min="769" max="769" width="25.5" style="297" customWidth="1"/>
    <col min="770" max="770" width="14" style="297" customWidth="1"/>
    <col min="771" max="771" width="12.125" style="297" customWidth="1"/>
    <col min="772" max="772" width="19.25" style="297" customWidth="1"/>
    <col min="773" max="773" width="17.375" style="297" customWidth="1"/>
    <col min="774" max="774" width="28.5" style="297" customWidth="1"/>
    <col min="775" max="775" width="53.5" style="297" customWidth="1"/>
    <col min="776" max="1024" width="9" style="297"/>
    <col min="1025" max="1025" width="25.5" style="297" customWidth="1"/>
    <col min="1026" max="1026" width="14" style="297" customWidth="1"/>
    <col min="1027" max="1027" width="12.125" style="297" customWidth="1"/>
    <col min="1028" max="1028" width="19.25" style="297" customWidth="1"/>
    <col min="1029" max="1029" width="17.375" style="297" customWidth="1"/>
    <col min="1030" max="1030" width="28.5" style="297" customWidth="1"/>
    <col min="1031" max="1031" width="53.5" style="297" customWidth="1"/>
    <col min="1032" max="1280" width="9" style="297"/>
    <col min="1281" max="1281" width="25.5" style="297" customWidth="1"/>
    <col min="1282" max="1282" width="14" style="297" customWidth="1"/>
    <col min="1283" max="1283" width="12.125" style="297" customWidth="1"/>
    <col min="1284" max="1284" width="19.25" style="297" customWidth="1"/>
    <col min="1285" max="1285" width="17.375" style="297" customWidth="1"/>
    <col min="1286" max="1286" width="28.5" style="297" customWidth="1"/>
    <col min="1287" max="1287" width="53.5" style="297" customWidth="1"/>
    <col min="1288" max="1536" width="9" style="297"/>
    <col min="1537" max="1537" width="25.5" style="297" customWidth="1"/>
    <col min="1538" max="1538" width="14" style="297" customWidth="1"/>
    <col min="1539" max="1539" width="12.125" style="297" customWidth="1"/>
    <col min="1540" max="1540" width="19.25" style="297" customWidth="1"/>
    <col min="1541" max="1541" width="17.375" style="297" customWidth="1"/>
    <col min="1542" max="1542" width="28.5" style="297" customWidth="1"/>
    <col min="1543" max="1543" width="53.5" style="297" customWidth="1"/>
    <col min="1544" max="1792" width="9" style="297"/>
    <col min="1793" max="1793" width="25.5" style="297" customWidth="1"/>
    <col min="1794" max="1794" width="14" style="297" customWidth="1"/>
    <col min="1795" max="1795" width="12.125" style="297" customWidth="1"/>
    <col min="1796" max="1796" width="19.25" style="297" customWidth="1"/>
    <col min="1797" max="1797" width="17.375" style="297" customWidth="1"/>
    <col min="1798" max="1798" width="28.5" style="297" customWidth="1"/>
    <col min="1799" max="1799" width="53.5" style="297" customWidth="1"/>
    <col min="1800" max="2048" width="9" style="297"/>
    <col min="2049" max="2049" width="25.5" style="297" customWidth="1"/>
    <col min="2050" max="2050" width="14" style="297" customWidth="1"/>
    <col min="2051" max="2051" width="12.125" style="297" customWidth="1"/>
    <col min="2052" max="2052" width="19.25" style="297" customWidth="1"/>
    <col min="2053" max="2053" width="17.375" style="297" customWidth="1"/>
    <col min="2054" max="2054" width="28.5" style="297" customWidth="1"/>
    <col min="2055" max="2055" width="53.5" style="297" customWidth="1"/>
    <col min="2056" max="2304" width="9" style="297"/>
    <col min="2305" max="2305" width="25.5" style="297" customWidth="1"/>
    <col min="2306" max="2306" width="14" style="297" customWidth="1"/>
    <col min="2307" max="2307" width="12.125" style="297" customWidth="1"/>
    <col min="2308" max="2308" width="19.25" style="297" customWidth="1"/>
    <col min="2309" max="2309" width="17.375" style="297" customWidth="1"/>
    <col min="2310" max="2310" width="28.5" style="297" customWidth="1"/>
    <col min="2311" max="2311" width="53.5" style="297" customWidth="1"/>
    <col min="2312" max="2560" width="9" style="297"/>
    <col min="2561" max="2561" width="25.5" style="297" customWidth="1"/>
    <col min="2562" max="2562" width="14" style="297" customWidth="1"/>
    <col min="2563" max="2563" width="12.125" style="297" customWidth="1"/>
    <col min="2564" max="2564" width="19.25" style="297" customWidth="1"/>
    <col min="2565" max="2565" width="17.375" style="297" customWidth="1"/>
    <col min="2566" max="2566" width="28.5" style="297" customWidth="1"/>
    <col min="2567" max="2567" width="53.5" style="297" customWidth="1"/>
    <col min="2568" max="2816" width="9" style="297"/>
    <col min="2817" max="2817" width="25.5" style="297" customWidth="1"/>
    <col min="2818" max="2818" width="14" style="297" customWidth="1"/>
    <col min="2819" max="2819" width="12.125" style="297" customWidth="1"/>
    <col min="2820" max="2820" width="19.25" style="297" customWidth="1"/>
    <col min="2821" max="2821" width="17.375" style="297" customWidth="1"/>
    <col min="2822" max="2822" width="28.5" style="297" customWidth="1"/>
    <col min="2823" max="2823" width="53.5" style="297" customWidth="1"/>
    <col min="2824" max="3072" width="9" style="297"/>
    <col min="3073" max="3073" width="25.5" style="297" customWidth="1"/>
    <col min="3074" max="3074" width="14" style="297" customWidth="1"/>
    <col min="3075" max="3075" width="12.125" style="297" customWidth="1"/>
    <col min="3076" max="3076" width="19.25" style="297" customWidth="1"/>
    <col min="3077" max="3077" width="17.375" style="297" customWidth="1"/>
    <col min="3078" max="3078" width="28.5" style="297" customWidth="1"/>
    <col min="3079" max="3079" width="53.5" style="297" customWidth="1"/>
    <col min="3080" max="3328" width="9" style="297"/>
    <col min="3329" max="3329" width="25.5" style="297" customWidth="1"/>
    <col min="3330" max="3330" width="14" style="297" customWidth="1"/>
    <col min="3331" max="3331" width="12.125" style="297" customWidth="1"/>
    <col min="3332" max="3332" width="19.25" style="297" customWidth="1"/>
    <col min="3333" max="3333" width="17.375" style="297" customWidth="1"/>
    <col min="3334" max="3334" width="28.5" style="297" customWidth="1"/>
    <col min="3335" max="3335" width="53.5" style="297" customWidth="1"/>
    <col min="3336" max="3584" width="9" style="297"/>
    <col min="3585" max="3585" width="25.5" style="297" customWidth="1"/>
    <col min="3586" max="3586" width="14" style="297" customWidth="1"/>
    <col min="3587" max="3587" width="12.125" style="297" customWidth="1"/>
    <col min="3588" max="3588" width="19.25" style="297" customWidth="1"/>
    <col min="3589" max="3589" width="17.375" style="297" customWidth="1"/>
    <col min="3590" max="3590" width="28.5" style="297" customWidth="1"/>
    <col min="3591" max="3591" width="53.5" style="297" customWidth="1"/>
    <col min="3592" max="3840" width="9" style="297"/>
    <col min="3841" max="3841" width="25.5" style="297" customWidth="1"/>
    <col min="3842" max="3842" width="14" style="297" customWidth="1"/>
    <col min="3843" max="3843" width="12.125" style="297" customWidth="1"/>
    <col min="3844" max="3844" width="19.25" style="297" customWidth="1"/>
    <col min="3845" max="3845" width="17.375" style="297" customWidth="1"/>
    <col min="3846" max="3846" width="28.5" style="297" customWidth="1"/>
    <col min="3847" max="3847" width="53.5" style="297" customWidth="1"/>
    <col min="3848" max="4096" width="9" style="297"/>
    <col min="4097" max="4097" width="25.5" style="297" customWidth="1"/>
    <col min="4098" max="4098" width="14" style="297" customWidth="1"/>
    <col min="4099" max="4099" width="12.125" style="297" customWidth="1"/>
    <col min="4100" max="4100" width="19.25" style="297" customWidth="1"/>
    <col min="4101" max="4101" width="17.375" style="297" customWidth="1"/>
    <col min="4102" max="4102" width="28.5" style="297" customWidth="1"/>
    <col min="4103" max="4103" width="53.5" style="297" customWidth="1"/>
    <col min="4104" max="4352" width="9" style="297"/>
    <col min="4353" max="4353" width="25.5" style="297" customWidth="1"/>
    <col min="4354" max="4354" width="14" style="297" customWidth="1"/>
    <col min="4355" max="4355" width="12.125" style="297" customWidth="1"/>
    <col min="4356" max="4356" width="19.25" style="297" customWidth="1"/>
    <col min="4357" max="4357" width="17.375" style="297" customWidth="1"/>
    <col min="4358" max="4358" width="28.5" style="297" customWidth="1"/>
    <col min="4359" max="4359" width="53.5" style="297" customWidth="1"/>
    <col min="4360" max="4608" width="9" style="297"/>
    <col min="4609" max="4609" width="25.5" style="297" customWidth="1"/>
    <col min="4610" max="4610" width="14" style="297" customWidth="1"/>
    <col min="4611" max="4611" width="12.125" style="297" customWidth="1"/>
    <col min="4612" max="4612" width="19.25" style="297" customWidth="1"/>
    <col min="4613" max="4613" width="17.375" style="297" customWidth="1"/>
    <col min="4614" max="4614" width="28.5" style="297" customWidth="1"/>
    <col min="4615" max="4615" width="53.5" style="297" customWidth="1"/>
    <col min="4616" max="4864" width="9" style="297"/>
    <col min="4865" max="4865" width="25.5" style="297" customWidth="1"/>
    <col min="4866" max="4866" width="14" style="297" customWidth="1"/>
    <col min="4867" max="4867" width="12.125" style="297" customWidth="1"/>
    <col min="4868" max="4868" width="19.25" style="297" customWidth="1"/>
    <col min="4869" max="4869" width="17.375" style="297" customWidth="1"/>
    <col min="4870" max="4870" width="28.5" style="297" customWidth="1"/>
    <col min="4871" max="4871" width="53.5" style="297" customWidth="1"/>
    <col min="4872" max="5120" width="9" style="297"/>
    <col min="5121" max="5121" width="25.5" style="297" customWidth="1"/>
    <col min="5122" max="5122" width="14" style="297" customWidth="1"/>
    <col min="5123" max="5123" width="12.125" style="297" customWidth="1"/>
    <col min="5124" max="5124" width="19.25" style="297" customWidth="1"/>
    <col min="5125" max="5125" width="17.375" style="297" customWidth="1"/>
    <col min="5126" max="5126" width="28.5" style="297" customWidth="1"/>
    <col min="5127" max="5127" width="53.5" style="297" customWidth="1"/>
    <col min="5128" max="5376" width="9" style="297"/>
    <col min="5377" max="5377" width="25.5" style="297" customWidth="1"/>
    <col min="5378" max="5378" width="14" style="297" customWidth="1"/>
    <col min="5379" max="5379" width="12.125" style="297" customWidth="1"/>
    <col min="5380" max="5380" width="19.25" style="297" customWidth="1"/>
    <col min="5381" max="5381" width="17.375" style="297" customWidth="1"/>
    <col min="5382" max="5382" width="28.5" style="297" customWidth="1"/>
    <col min="5383" max="5383" width="53.5" style="297" customWidth="1"/>
    <col min="5384" max="5632" width="9" style="297"/>
    <col min="5633" max="5633" width="25.5" style="297" customWidth="1"/>
    <col min="5634" max="5634" width="14" style="297" customWidth="1"/>
    <col min="5635" max="5635" width="12.125" style="297" customWidth="1"/>
    <col min="5636" max="5636" width="19.25" style="297" customWidth="1"/>
    <col min="5637" max="5637" width="17.375" style="297" customWidth="1"/>
    <col min="5638" max="5638" width="28.5" style="297" customWidth="1"/>
    <col min="5639" max="5639" width="53.5" style="297" customWidth="1"/>
    <col min="5640" max="5888" width="9" style="297"/>
    <col min="5889" max="5889" width="25.5" style="297" customWidth="1"/>
    <col min="5890" max="5890" width="14" style="297" customWidth="1"/>
    <col min="5891" max="5891" width="12.125" style="297" customWidth="1"/>
    <col min="5892" max="5892" width="19.25" style="297" customWidth="1"/>
    <col min="5893" max="5893" width="17.375" style="297" customWidth="1"/>
    <col min="5894" max="5894" width="28.5" style="297" customWidth="1"/>
    <col min="5895" max="5895" width="53.5" style="297" customWidth="1"/>
    <col min="5896" max="6144" width="9" style="297"/>
    <col min="6145" max="6145" width="25.5" style="297" customWidth="1"/>
    <col min="6146" max="6146" width="14" style="297" customWidth="1"/>
    <col min="6147" max="6147" width="12.125" style="297" customWidth="1"/>
    <col min="6148" max="6148" width="19.25" style="297" customWidth="1"/>
    <col min="6149" max="6149" width="17.375" style="297" customWidth="1"/>
    <col min="6150" max="6150" width="28.5" style="297" customWidth="1"/>
    <col min="6151" max="6151" width="53.5" style="297" customWidth="1"/>
    <col min="6152" max="6400" width="9" style="297"/>
    <col min="6401" max="6401" width="25.5" style="297" customWidth="1"/>
    <col min="6402" max="6402" width="14" style="297" customWidth="1"/>
    <col min="6403" max="6403" width="12.125" style="297" customWidth="1"/>
    <col min="6404" max="6404" width="19.25" style="297" customWidth="1"/>
    <col min="6405" max="6405" width="17.375" style="297" customWidth="1"/>
    <col min="6406" max="6406" width="28.5" style="297" customWidth="1"/>
    <col min="6407" max="6407" width="53.5" style="297" customWidth="1"/>
    <col min="6408" max="6656" width="9" style="297"/>
    <col min="6657" max="6657" width="25.5" style="297" customWidth="1"/>
    <col min="6658" max="6658" width="14" style="297" customWidth="1"/>
    <col min="6659" max="6659" width="12.125" style="297" customWidth="1"/>
    <col min="6660" max="6660" width="19.25" style="297" customWidth="1"/>
    <col min="6661" max="6661" width="17.375" style="297" customWidth="1"/>
    <col min="6662" max="6662" width="28.5" style="297" customWidth="1"/>
    <col min="6663" max="6663" width="53.5" style="297" customWidth="1"/>
    <col min="6664" max="6912" width="9" style="297"/>
    <col min="6913" max="6913" width="25.5" style="297" customWidth="1"/>
    <col min="6914" max="6914" width="14" style="297" customWidth="1"/>
    <col min="6915" max="6915" width="12.125" style="297" customWidth="1"/>
    <col min="6916" max="6916" width="19.25" style="297" customWidth="1"/>
    <col min="6917" max="6917" width="17.375" style="297" customWidth="1"/>
    <col min="6918" max="6918" width="28.5" style="297" customWidth="1"/>
    <col min="6919" max="6919" width="53.5" style="297" customWidth="1"/>
    <col min="6920" max="7168" width="9" style="297"/>
    <col min="7169" max="7169" width="25.5" style="297" customWidth="1"/>
    <col min="7170" max="7170" width="14" style="297" customWidth="1"/>
    <col min="7171" max="7171" width="12.125" style="297" customWidth="1"/>
    <col min="7172" max="7172" width="19.25" style="297" customWidth="1"/>
    <col min="7173" max="7173" width="17.375" style="297" customWidth="1"/>
    <col min="7174" max="7174" width="28.5" style="297" customWidth="1"/>
    <col min="7175" max="7175" width="53.5" style="297" customWidth="1"/>
    <col min="7176" max="7424" width="9" style="297"/>
    <col min="7425" max="7425" width="25.5" style="297" customWidth="1"/>
    <col min="7426" max="7426" width="14" style="297" customWidth="1"/>
    <col min="7427" max="7427" width="12.125" style="297" customWidth="1"/>
    <col min="7428" max="7428" width="19.25" style="297" customWidth="1"/>
    <col min="7429" max="7429" width="17.375" style="297" customWidth="1"/>
    <col min="7430" max="7430" width="28.5" style="297" customWidth="1"/>
    <col min="7431" max="7431" width="53.5" style="297" customWidth="1"/>
    <col min="7432" max="7680" width="9" style="297"/>
    <col min="7681" max="7681" width="25.5" style="297" customWidth="1"/>
    <col min="7682" max="7682" width="14" style="297" customWidth="1"/>
    <col min="7683" max="7683" width="12.125" style="297" customWidth="1"/>
    <col min="7684" max="7684" width="19.25" style="297" customWidth="1"/>
    <col min="7685" max="7685" width="17.375" style="297" customWidth="1"/>
    <col min="7686" max="7686" width="28.5" style="297" customWidth="1"/>
    <col min="7687" max="7687" width="53.5" style="297" customWidth="1"/>
    <col min="7688" max="7936" width="9" style="297"/>
    <col min="7937" max="7937" width="25.5" style="297" customWidth="1"/>
    <col min="7938" max="7938" width="14" style="297" customWidth="1"/>
    <col min="7939" max="7939" width="12.125" style="297" customWidth="1"/>
    <col min="7940" max="7940" width="19.25" style="297" customWidth="1"/>
    <col min="7941" max="7941" width="17.375" style="297" customWidth="1"/>
    <col min="7942" max="7942" width="28.5" style="297" customWidth="1"/>
    <col min="7943" max="7943" width="53.5" style="297" customWidth="1"/>
    <col min="7944" max="8192" width="9" style="297"/>
    <col min="8193" max="8193" width="25.5" style="297" customWidth="1"/>
    <col min="8194" max="8194" width="14" style="297" customWidth="1"/>
    <col min="8195" max="8195" width="12.125" style="297" customWidth="1"/>
    <col min="8196" max="8196" width="19.25" style="297" customWidth="1"/>
    <col min="8197" max="8197" width="17.375" style="297" customWidth="1"/>
    <col min="8198" max="8198" width="28.5" style="297" customWidth="1"/>
    <col min="8199" max="8199" width="53.5" style="297" customWidth="1"/>
    <col min="8200" max="8448" width="9" style="297"/>
    <col min="8449" max="8449" width="25.5" style="297" customWidth="1"/>
    <col min="8450" max="8450" width="14" style="297" customWidth="1"/>
    <col min="8451" max="8451" width="12.125" style="297" customWidth="1"/>
    <col min="8452" max="8452" width="19.25" style="297" customWidth="1"/>
    <col min="8453" max="8453" width="17.375" style="297" customWidth="1"/>
    <col min="8454" max="8454" width="28.5" style="297" customWidth="1"/>
    <col min="8455" max="8455" width="53.5" style="297" customWidth="1"/>
    <col min="8456" max="8704" width="9" style="297"/>
    <col min="8705" max="8705" width="25.5" style="297" customWidth="1"/>
    <col min="8706" max="8706" width="14" style="297" customWidth="1"/>
    <col min="8707" max="8707" width="12.125" style="297" customWidth="1"/>
    <col min="8708" max="8708" width="19.25" style="297" customWidth="1"/>
    <col min="8709" max="8709" width="17.375" style="297" customWidth="1"/>
    <col min="8710" max="8710" width="28.5" style="297" customWidth="1"/>
    <col min="8711" max="8711" width="53.5" style="297" customWidth="1"/>
    <col min="8712" max="8960" width="9" style="297"/>
    <col min="8961" max="8961" width="25.5" style="297" customWidth="1"/>
    <col min="8962" max="8962" width="14" style="297" customWidth="1"/>
    <col min="8963" max="8963" width="12.125" style="297" customWidth="1"/>
    <col min="8964" max="8964" width="19.25" style="297" customWidth="1"/>
    <col min="8965" max="8965" width="17.375" style="297" customWidth="1"/>
    <col min="8966" max="8966" width="28.5" style="297" customWidth="1"/>
    <col min="8967" max="8967" width="53.5" style="297" customWidth="1"/>
    <col min="8968" max="9216" width="9" style="297"/>
    <col min="9217" max="9217" width="25.5" style="297" customWidth="1"/>
    <col min="9218" max="9218" width="14" style="297" customWidth="1"/>
    <col min="9219" max="9219" width="12.125" style="297" customWidth="1"/>
    <col min="9220" max="9220" width="19.25" style="297" customWidth="1"/>
    <col min="9221" max="9221" width="17.375" style="297" customWidth="1"/>
    <col min="9222" max="9222" width="28.5" style="297" customWidth="1"/>
    <col min="9223" max="9223" width="53.5" style="297" customWidth="1"/>
    <col min="9224" max="9472" width="9" style="297"/>
    <col min="9473" max="9473" width="25.5" style="297" customWidth="1"/>
    <col min="9474" max="9474" width="14" style="297" customWidth="1"/>
    <col min="9475" max="9475" width="12.125" style="297" customWidth="1"/>
    <col min="9476" max="9476" width="19.25" style="297" customWidth="1"/>
    <col min="9477" max="9477" width="17.375" style="297" customWidth="1"/>
    <col min="9478" max="9478" width="28.5" style="297" customWidth="1"/>
    <col min="9479" max="9479" width="53.5" style="297" customWidth="1"/>
    <col min="9480" max="9728" width="9" style="297"/>
    <col min="9729" max="9729" width="25.5" style="297" customWidth="1"/>
    <col min="9730" max="9730" width="14" style="297" customWidth="1"/>
    <col min="9731" max="9731" width="12.125" style="297" customWidth="1"/>
    <col min="9732" max="9732" width="19.25" style="297" customWidth="1"/>
    <col min="9733" max="9733" width="17.375" style="297" customWidth="1"/>
    <col min="9734" max="9734" width="28.5" style="297" customWidth="1"/>
    <col min="9735" max="9735" width="53.5" style="297" customWidth="1"/>
    <col min="9736" max="9984" width="9" style="297"/>
    <col min="9985" max="9985" width="25.5" style="297" customWidth="1"/>
    <col min="9986" max="9986" width="14" style="297" customWidth="1"/>
    <col min="9987" max="9987" width="12.125" style="297" customWidth="1"/>
    <col min="9988" max="9988" width="19.25" style="297" customWidth="1"/>
    <col min="9989" max="9989" width="17.375" style="297" customWidth="1"/>
    <col min="9990" max="9990" width="28.5" style="297" customWidth="1"/>
    <col min="9991" max="9991" width="53.5" style="297" customWidth="1"/>
    <col min="9992" max="10240" width="9" style="297"/>
    <col min="10241" max="10241" width="25.5" style="297" customWidth="1"/>
    <col min="10242" max="10242" width="14" style="297" customWidth="1"/>
    <col min="10243" max="10243" width="12.125" style="297" customWidth="1"/>
    <col min="10244" max="10244" width="19.25" style="297" customWidth="1"/>
    <col min="10245" max="10245" width="17.375" style="297" customWidth="1"/>
    <col min="10246" max="10246" width="28.5" style="297" customWidth="1"/>
    <col min="10247" max="10247" width="53.5" style="297" customWidth="1"/>
    <col min="10248" max="10496" width="9" style="297"/>
    <col min="10497" max="10497" width="25.5" style="297" customWidth="1"/>
    <col min="10498" max="10498" width="14" style="297" customWidth="1"/>
    <col min="10499" max="10499" width="12.125" style="297" customWidth="1"/>
    <col min="10500" max="10500" width="19.25" style="297" customWidth="1"/>
    <col min="10501" max="10501" width="17.375" style="297" customWidth="1"/>
    <col min="10502" max="10502" width="28.5" style="297" customWidth="1"/>
    <col min="10503" max="10503" width="53.5" style="297" customWidth="1"/>
    <col min="10504" max="10752" width="9" style="297"/>
    <col min="10753" max="10753" width="25.5" style="297" customWidth="1"/>
    <col min="10754" max="10754" width="14" style="297" customWidth="1"/>
    <col min="10755" max="10755" width="12.125" style="297" customWidth="1"/>
    <col min="10756" max="10756" width="19.25" style="297" customWidth="1"/>
    <col min="10757" max="10757" width="17.375" style="297" customWidth="1"/>
    <col min="10758" max="10758" width="28.5" style="297" customWidth="1"/>
    <col min="10759" max="10759" width="53.5" style="297" customWidth="1"/>
    <col min="10760" max="11008" width="9" style="297"/>
    <col min="11009" max="11009" width="25.5" style="297" customWidth="1"/>
    <col min="11010" max="11010" width="14" style="297" customWidth="1"/>
    <col min="11011" max="11011" width="12.125" style="297" customWidth="1"/>
    <col min="11012" max="11012" width="19.25" style="297" customWidth="1"/>
    <col min="11013" max="11013" width="17.375" style="297" customWidth="1"/>
    <col min="11014" max="11014" width="28.5" style="297" customWidth="1"/>
    <col min="11015" max="11015" width="53.5" style="297" customWidth="1"/>
    <col min="11016" max="11264" width="9" style="297"/>
    <col min="11265" max="11265" width="25.5" style="297" customWidth="1"/>
    <col min="11266" max="11266" width="14" style="297" customWidth="1"/>
    <col min="11267" max="11267" width="12.125" style="297" customWidth="1"/>
    <col min="11268" max="11268" width="19.25" style="297" customWidth="1"/>
    <col min="11269" max="11269" width="17.375" style="297" customWidth="1"/>
    <col min="11270" max="11270" width="28.5" style="297" customWidth="1"/>
    <col min="11271" max="11271" width="53.5" style="297" customWidth="1"/>
    <col min="11272" max="11520" width="9" style="297"/>
    <col min="11521" max="11521" width="25.5" style="297" customWidth="1"/>
    <col min="11522" max="11522" width="14" style="297" customWidth="1"/>
    <col min="11523" max="11523" width="12.125" style="297" customWidth="1"/>
    <col min="11524" max="11524" width="19.25" style="297" customWidth="1"/>
    <col min="11525" max="11525" width="17.375" style="297" customWidth="1"/>
    <col min="11526" max="11526" width="28.5" style="297" customWidth="1"/>
    <col min="11527" max="11527" width="53.5" style="297" customWidth="1"/>
    <col min="11528" max="11776" width="9" style="297"/>
    <col min="11777" max="11777" width="25.5" style="297" customWidth="1"/>
    <col min="11778" max="11778" width="14" style="297" customWidth="1"/>
    <col min="11779" max="11779" width="12.125" style="297" customWidth="1"/>
    <col min="11780" max="11780" width="19.25" style="297" customWidth="1"/>
    <col min="11781" max="11781" width="17.375" style="297" customWidth="1"/>
    <col min="11782" max="11782" width="28.5" style="297" customWidth="1"/>
    <col min="11783" max="11783" width="53.5" style="297" customWidth="1"/>
    <col min="11784" max="12032" width="9" style="297"/>
    <col min="12033" max="12033" width="25.5" style="297" customWidth="1"/>
    <col min="12034" max="12034" width="14" style="297" customWidth="1"/>
    <col min="12035" max="12035" width="12.125" style="297" customWidth="1"/>
    <col min="12036" max="12036" width="19.25" style="297" customWidth="1"/>
    <col min="12037" max="12037" width="17.375" style="297" customWidth="1"/>
    <col min="12038" max="12038" width="28.5" style="297" customWidth="1"/>
    <col min="12039" max="12039" width="53.5" style="297" customWidth="1"/>
    <col min="12040" max="12288" width="9" style="297"/>
    <col min="12289" max="12289" width="25.5" style="297" customWidth="1"/>
    <col min="12290" max="12290" width="14" style="297" customWidth="1"/>
    <col min="12291" max="12291" width="12.125" style="297" customWidth="1"/>
    <col min="12292" max="12292" width="19.25" style="297" customWidth="1"/>
    <col min="12293" max="12293" width="17.375" style="297" customWidth="1"/>
    <col min="12294" max="12294" width="28.5" style="297" customWidth="1"/>
    <col min="12295" max="12295" width="53.5" style="297" customWidth="1"/>
    <col min="12296" max="12544" width="9" style="297"/>
    <col min="12545" max="12545" width="25.5" style="297" customWidth="1"/>
    <col min="12546" max="12546" width="14" style="297" customWidth="1"/>
    <col min="12547" max="12547" width="12.125" style="297" customWidth="1"/>
    <col min="12548" max="12548" width="19.25" style="297" customWidth="1"/>
    <col min="12549" max="12549" width="17.375" style="297" customWidth="1"/>
    <col min="12550" max="12550" width="28.5" style="297" customWidth="1"/>
    <col min="12551" max="12551" width="53.5" style="297" customWidth="1"/>
    <col min="12552" max="12800" width="9" style="297"/>
    <col min="12801" max="12801" width="25.5" style="297" customWidth="1"/>
    <col min="12802" max="12802" width="14" style="297" customWidth="1"/>
    <col min="12803" max="12803" width="12.125" style="297" customWidth="1"/>
    <col min="12804" max="12804" width="19.25" style="297" customWidth="1"/>
    <col min="12805" max="12805" width="17.375" style="297" customWidth="1"/>
    <col min="12806" max="12806" width="28.5" style="297" customWidth="1"/>
    <col min="12807" max="12807" width="53.5" style="297" customWidth="1"/>
    <col min="12808" max="13056" width="9" style="297"/>
    <col min="13057" max="13057" width="25.5" style="297" customWidth="1"/>
    <col min="13058" max="13058" width="14" style="297" customWidth="1"/>
    <col min="13059" max="13059" width="12.125" style="297" customWidth="1"/>
    <col min="13060" max="13060" width="19.25" style="297" customWidth="1"/>
    <col min="13061" max="13061" width="17.375" style="297" customWidth="1"/>
    <col min="13062" max="13062" width="28.5" style="297" customWidth="1"/>
    <col min="13063" max="13063" width="53.5" style="297" customWidth="1"/>
    <col min="13064" max="13312" width="9" style="297"/>
    <col min="13313" max="13313" width="25.5" style="297" customWidth="1"/>
    <col min="13314" max="13314" width="14" style="297" customWidth="1"/>
    <col min="13315" max="13315" width="12.125" style="297" customWidth="1"/>
    <col min="13316" max="13316" width="19.25" style="297" customWidth="1"/>
    <col min="13317" max="13317" width="17.375" style="297" customWidth="1"/>
    <col min="13318" max="13318" width="28.5" style="297" customWidth="1"/>
    <col min="13319" max="13319" width="53.5" style="297" customWidth="1"/>
    <col min="13320" max="13568" width="9" style="297"/>
    <col min="13569" max="13569" width="25.5" style="297" customWidth="1"/>
    <col min="13570" max="13570" width="14" style="297" customWidth="1"/>
    <col min="13571" max="13571" width="12.125" style="297" customWidth="1"/>
    <col min="13572" max="13572" width="19.25" style="297" customWidth="1"/>
    <col min="13573" max="13573" width="17.375" style="297" customWidth="1"/>
    <col min="13574" max="13574" width="28.5" style="297" customWidth="1"/>
    <col min="13575" max="13575" width="53.5" style="297" customWidth="1"/>
    <col min="13576" max="13824" width="9" style="297"/>
    <col min="13825" max="13825" width="25.5" style="297" customWidth="1"/>
    <col min="13826" max="13826" width="14" style="297" customWidth="1"/>
    <col min="13827" max="13827" width="12.125" style="297" customWidth="1"/>
    <col min="13828" max="13828" width="19.25" style="297" customWidth="1"/>
    <col min="13829" max="13829" width="17.375" style="297" customWidth="1"/>
    <col min="13830" max="13830" width="28.5" style="297" customWidth="1"/>
    <col min="13831" max="13831" width="53.5" style="297" customWidth="1"/>
    <col min="13832" max="14080" width="9" style="297"/>
    <col min="14081" max="14081" width="25.5" style="297" customWidth="1"/>
    <col min="14082" max="14082" width="14" style="297" customWidth="1"/>
    <col min="14083" max="14083" width="12.125" style="297" customWidth="1"/>
    <col min="14084" max="14084" width="19.25" style="297" customWidth="1"/>
    <col min="14085" max="14085" width="17.375" style="297" customWidth="1"/>
    <col min="14086" max="14086" width="28.5" style="297" customWidth="1"/>
    <col min="14087" max="14087" width="53.5" style="297" customWidth="1"/>
    <col min="14088" max="14336" width="9" style="297"/>
    <col min="14337" max="14337" width="25.5" style="297" customWidth="1"/>
    <col min="14338" max="14338" width="14" style="297" customWidth="1"/>
    <col min="14339" max="14339" width="12.125" style="297" customWidth="1"/>
    <col min="14340" max="14340" width="19.25" style="297" customWidth="1"/>
    <col min="14341" max="14341" width="17.375" style="297" customWidth="1"/>
    <col min="14342" max="14342" width="28.5" style="297" customWidth="1"/>
    <col min="14343" max="14343" width="53.5" style="297" customWidth="1"/>
    <col min="14344" max="14592" width="9" style="297"/>
    <col min="14593" max="14593" width="25.5" style="297" customWidth="1"/>
    <col min="14594" max="14594" width="14" style="297" customWidth="1"/>
    <col min="14595" max="14595" width="12.125" style="297" customWidth="1"/>
    <col min="14596" max="14596" width="19.25" style="297" customWidth="1"/>
    <col min="14597" max="14597" width="17.375" style="297" customWidth="1"/>
    <col min="14598" max="14598" width="28.5" style="297" customWidth="1"/>
    <col min="14599" max="14599" width="53.5" style="297" customWidth="1"/>
    <col min="14600" max="14848" width="9" style="297"/>
    <col min="14849" max="14849" width="25.5" style="297" customWidth="1"/>
    <col min="14850" max="14850" width="14" style="297" customWidth="1"/>
    <col min="14851" max="14851" width="12.125" style="297" customWidth="1"/>
    <col min="14852" max="14852" width="19.25" style="297" customWidth="1"/>
    <col min="14853" max="14853" width="17.375" style="297" customWidth="1"/>
    <col min="14854" max="14854" width="28.5" style="297" customWidth="1"/>
    <col min="14855" max="14855" width="53.5" style="297" customWidth="1"/>
    <col min="14856" max="15104" width="9" style="297"/>
    <col min="15105" max="15105" width="25.5" style="297" customWidth="1"/>
    <col min="15106" max="15106" width="14" style="297" customWidth="1"/>
    <col min="15107" max="15107" width="12.125" style="297" customWidth="1"/>
    <col min="15108" max="15108" width="19.25" style="297" customWidth="1"/>
    <col min="15109" max="15109" width="17.375" style="297" customWidth="1"/>
    <col min="15110" max="15110" width="28.5" style="297" customWidth="1"/>
    <col min="15111" max="15111" width="53.5" style="297" customWidth="1"/>
    <col min="15112" max="15360" width="9" style="297"/>
    <col min="15361" max="15361" width="25.5" style="297" customWidth="1"/>
    <col min="15362" max="15362" width="14" style="297" customWidth="1"/>
    <col min="15363" max="15363" width="12.125" style="297" customWidth="1"/>
    <col min="15364" max="15364" width="19.25" style="297" customWidth="1"/>
    <col min="15365" max="15365" width="17.375" style="297" customWidth="1"/>
    <col min="15366" max="15366" width="28.5" style="297" customWidth="1"/>
    <col min="15367" max="15367" width="53.5" style="297" customWidth="1"/>
    <col min="15368" max="15616" width="9" style="297"/>
    <col min="15617" max="15617" width="25.5" style="297" customWidth="1"/>
    <col min="15618" max="15618" width="14" style="297" customWidth="1"/>
    <col min="15619" max="15619" width="12.125" style="297" customWidth="1"/>
    <col min="15620" max="15620" width="19.25" style="297" customWidth="1"/>
    <col min="15621" max="15621" width="17.375" style="297" customWidth="1"/>
    <col min="15622" max="15622" width="28.5" style="297" customWidth="1"/>
    <col min="15623" max="15623" width="53.5" style="297" customWidth="1"/>
    <col min="15624" max="15872" width="9" style="297"/>
    <col min="15873" max="15873" width="25.5" style="297" customWidth="1"/>
    <col min="15874" max="15874" width="14" style="297" customWidth="1"/>
    <col min="15875" max="15875" width="12.125" style="297" customWidth="1"/>
    <col min="15876" max="15876" width="19.25" style="297" customWidth="1"/>
    <col min="15877" max="15877" width="17.375" style="297" customWidth="1"/>
    <col min="15878" max="15878" width="28.5" style="297" customWidth="1"/>
    <col min="15879" max="15879" width="53.5" style="297" customWidth="1"/>
    <col min="15880" max="16128" width="9" style="297"/>
    <col min="16129" max="16129" width="25.5" style="297" customWidth="1"/>
    <col min="16130" max="16130" width="14" style="297" customWidth="1"/>
    <col min="16131" max="16131" width="12.125" style="297" customWidth="1"/>
    <col min="16132" max="16132" width="19.25" style="297" customWidth="1"/>
    <col min="16133" max="16133" width="17.375" style="297" customWidth="1"/>
    <col min="16134" max="16134" width="28.5" style="297" customWidth="1"/>
    <col min="16135" max="16135" width="53.5" style="297" customWidth="1"/>
    <col min="16136" max="16384" width="9" style="297"/>
  </cols>
  <sheetData>
    <row r="1" spans="1:7" ht="19.5" customHeight="1">
      <c r="A1" s="297" t="s">
        <v>579</v>
      </c>
    </row>
    <row r="2" spans="1:7" ht="19.5" customHeight="1"/>
    <row r="3" spans="1:7" ht="30" customHeight="1">
      <c r="A3" s="155" t="s">
        <v>145</v>
      </c>
      <c r="B3" s="432"/>
      <c r="C3" s="296"/>
    </row>
    <row r="4" spans="1:7" ht="24.75" customHeight="1" thickBot="1">
      <c r="A4" s="296"/>
      <c r="B4" s="296"/>
      <c r="C4" s="296"/>
      <c r="G4" s="298" t="s">
        <v>146</v>
      </c>
    </row>
    <row r="5" spans="1:7" s="34" customFormat="1" ht="59.25" customHeight="1" thickTop="1" thickBot="1">
      <c r="A5" s="1035" t="s">
        <v>391</v>
      </c>
      <c r="B5" s="1038" t="s">
        <v>392</v>
      </c>
      <c r="C5" s="1038" t="s">
        <v>147</v>
      </c>
      <c r="D5" s="1041" t="s">
        <v>159</v>
      </c>
      <c r="E5" s="1042"/>
      <c r="F5" s="1043"/>
      <c r="G5" s="1044" t="s">
        <v>148</v>
      </c>
    </row>
    <row r="6" spans="1:7" s="34" customFormat="1" ht="24.75" customHeight="1" thickTop="1">
      <c r="A6" s="1036"/>
      <c r="B6" s="1039"/>
      <c r="C6" s="1039"/>
      <c r="D6" s="1049" t="s">
        <v>160</v>
      </c>
      <c r="E6" s="1050"/>
      <c r="F6" s="1050"/>
      <c r="G6" s="1045"/>
    </row>
    <row r="7" spans="1:7" s="34" customFormat="1" ht="24.75" customHeight="1" thickBot="1">
      <c r="A7" s="1036"/>
      <c r="B7" s="1039"/>
      <c r="C7" s="1040"/>
      <c r="D7" s="1051"/>
      <c r="E7" s="1052"/>
      <c r="F7" s="1053"/>
      <c r="G7" s="1046"/>
    </row>
    <row r="8" spans="1:7" s="34" customFormat="1" ht="24.75" customHeight="1" thickTop="1">
      <c r="A8" s="1036"/>
      <c r="B8" s="1039"/>
      <c r="C8" s="1040"/>
      <c r="D8" s="1054" t="s">
        <v>149</v>
      </c>
      <c r="E8" s="1056" t="s">
        <v>150</v>
      </c>
      <c r="F8" s="299" t="s">
        <v>151</v>
      </c>
      <c r="G8" s="1047"/>
    </row>
    <row r="9" spans="1:7" s="34" customFormat="1" ht="24.75" customHeight="1" thickBot="1">
      <c r="A9" s="1037"/>
      <c r="B9" s="1037"/>
      <c r="C9" s="1037"/>
      <c r="D9" s="1055"/>
      <c r="E9" s="1057"/>
      <c r="F9" s="300" t="s">
        <v>393</v>
      </c>
      <c r="G9" s="1048"/>
    </row>
    <row r="10" spans="1:7" s="308" customFormat="1" ht="49.5" customHeight="1" thickTop="1" thickBot="1">
      <c r="A10" s="301"/>
      <c r="B10" s="302"/>
      <c r="C10" s="303"/>
      <c r="D10" s="304"/>
      <c r="E10" s="305"/>
      <c r="F10" s="306"/>
      <c r="G10" s="307"/>
    </row>
    <row r="11" spans="1:7" s="308" customFormat="1" ht="24.75" customHeight="1" thickTop="1">
      <c r="A11" s="309" t="s">
        <v>152</v>
      </c>
      <c r="B11" s="310"/>
      <c r="C11" s="310"/>
      <c r="D11" s="311"/>
      <c r="E11" s="312"/>
      <c r="F11" s="313"/>
    </row>
    <row r="12" spans="1:7" s="308" customFormat="1" ht="24.75" customHeight="1">
      <c r="A12" s="314" t="s">
        <v>501</v>
      </c>
      <c r="B12" s="310"/>
      <c r="C12" s="310"/>
      <c r="D12" s="311"/>
      <c r="E12" s="312"/>
      <c r="F12" s="313"/>
    </row>
    <row r="13" spans="1:7" s="308" customFormat="1" ht="24.75" customHeight="1">
      <c r="A13" s="1033" t="s">
        <v>206</v>
      </c>
      <c r="B13" s="1033"/>
      <c r="C13" s="1033"/>
      <c r="D13" s="1033"/>
      <c r="E13" s="1033"/>
      <c r="F13" s="1033"/>
      <c r="G13" s="1033"/>
    </row>
    <row r="14" spans="1:7" s="308" customFormat="1" ht="24.75" customHeight="1">
      <c r="A14" s="1033" t="s">
        <v>207</v>
      </c>
      <c r="B14" s="1033"/>
      <c r="C14" s="1033"/>
      <c r="D14" s="1033"/>
      <c r="E14" s="1033"/>
      <c r="F14" s="1033"/>
      <c r="G14" s="1033"/>
    </row>
    <row r="15" spans="1:7" s="308" customFormat="1" ht="24.75" customHeight="1">
      <c r="A15" s="1033" t="s">
        <v>208</v>
      </c>
      <c r="B15" s="1033"/>
      <c r="C15" s="1033"/>
      <c r="D15" s="1033"/>
      <c r="E15" s="1033"/>
      <c r="F15" s="1033"/>
      <c r="G15" s="1033"/>
    </row>
    <row r="16" spans="1:7" s="308" customFormat="1" ht="24.75" customHeight="1">
      <c r="A16" s="314" t="s">
        <v>209</v>
      </c>
      <c r="B16" s="310"/>
      <c r="C16" s="310"/>
      <c r="D16" s="311"/>
      <c r="E16" s="312"/>
      <c r="F16" s="313"/>
    </row>
    <row r="17" spans="1:7" s="308" customFormat="1" ht="24.75" customHeight="1">
      <c r="A17" s="315" t="s">
        <v>153</v>
      </c>
      <c r="B17" s="310"/>
      <c r="C17" s="310"/>
      <c r="D17" s="311"/>
      <c r="E17" s="312"/>
      <c r="F17" s="313"/>
    </row>
    <row r="18" spans="1:7" ht="24.75" customHeight="1">
      <c r="A18" s="297" t="s">
        <v>502</v>
      </c>
      <c r="B18" s="316"/>
      <c r="C18" s="316"/>
      <c r="D18" s="317"/>
      <c r="E18" s="318"/>
      <c r="F18" s="318"/>
    </row>
    <row r="19" spans="1:7" ht="24.75" customHeight="1">
      <c r="A19" s="297" t="s">
        <v>394</v>
      </c>
      <c r="B19" s="316"/>
      <c r="C19" s="316"/>
      <c r="D19" s="317"/>
      <c r="E19" s="318"/>
      <c r="F19" s="318"/>
    </row>
    <row r="20" spans="1:7" ht="24.75" customHeight="1">
      <c r="A20" s="297" t="s">
        <v>395</v>
      </c>
      <c r="B20" s="316"/>
      <c r="C20" s="316"/>
      <c r="D20" s="317"/>
      <c r="E20" s="318"/>
      <c r="F20" s="318"/>
    </row>
    <row r="21" spans="1:7" ht="24.75" customHeight="1">
      <c r="B21" s="316"/>
      <c r="C21" s="316"/>
      <c r="D21" s="317"/>
      <c r="E21" s="318"/>
      <c r="F21" s="318"/>
    </row>
    <row r="22" spans="1:7" s="308" customFormat="1" ht="24.75" customHeight="1">
      <c r="A22" s="315" t="s">
        <v>154</v>
      </c>
      <c r="B22" s="310"/>
      <c r="C22" s="310"/>
      <c r="D22" s="311"/>
      <c r="E22" s="312"/>
      <c r="F22" s="313"/>
    </row>
    <row r="23" spans="1:7" ht="24.75" customHeight="1">
      <c r="A23" s="297" t="s">
        <v>155</v>
      </c>
    </row>
    <row r="24" spans="1:7" ht="24.75" customHeight="1"/>
    <row r="25" spans="1:7" ht="24.75" customHeight="1">
      <c r="A25" s="297" t="s">
        <v>156</v>
      </c>
    </row>
    <row r="26" spans="1:7" ht="24.75" customHeight="1">
      <c r="A26" s="297" t="s">
        <v>157</v>
      </c>
    </row>
    <row r="27" spans="1:7" ht="24.75" customHeight="1">
      <c r="A27" s="1034" t="s">
        <v>666</v>
      </c>
      <c r="B27" s="1034"/>
      <c r="C27" s="1034"/>
      <c r="D27" s="1034"/>
      <c r="E27" s="1034"/>
      <c r="F27" s="1034"/>
      <c r="G27" s="1034"/>
    </row>
    <row r="28" spans="1:7" ht="24.75" customHeight="1"/>
  </sheetData>
  <mergeCells count="12">
    <mergeCell ref="A13:G13"/>
    <mergeCell ref="A14:G14"/>
    <mergeCell ref="A15:G15"/>
    <mergeCell ref="A27:G27"/>
    <mergeCell ref="A5:A9"/>
    <mergeCell ref="B5:B9"/>
    <mergeCell ref="C5:C9"/>
    <mergeCell ref="D5:F5"/>
    <mergeCell ref="G5:G9"/>
    <mergeCell ref="D6:F7"/>
    <mergeCell ref="D8:D9"/>
    <mergeCell ref="E8:E9"/>
  </mergeCells>
  <phoneticPr fontId="3"/>
  <conditionalFormatting sqref="A10:E10">
    <cfRule type="containsBlanks" dxfId="39" priority="1">
      <formula>LEN(TRIM(A10))=0</formula>
    </cfRule>
  </conditionalFormatting>
  <pageMargins left="0.70866141732283472" right="0.70866141732283472" top="0.74803149606299213" bottom="0.74803149606299213" header="0.31496062992125984" footer="0.31496062992125984"/>
  <pageSetup paperSize="9" scale="74" fitToWidth="0" orientation="landscape" blackAndWhite="1" r:id="rId1"/>
  <colBreaks count="1" manualBreakCount="1">
    <brk id="7" min="2" max="2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1"/>
  <dimension ref="A1:AN168"/>
  <sheetViews>
    <sheetView view="pageBreakPreview" topLeftCell="A160"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9" ht="18.75" customHeight="1">
      <c r="A1" s="45"/>
      <c r="B1" s="431"/>
      <c r="C1" s="45"/>
      <c r="D1" s="45"/>
      <c r="E1" s="45"/>
      <c r="F1" s="45"/>
      <c r="G1" s="45"/>
      <c r="H1" s="45"/>
      <c r="I1" s="45"/>
      <c r="J1" s="45"/>
      <c r="K1" s="45"/>
      <c r="L1" s="45"/>
      <c r="M1" s="45"/>
      <c r="N1" s="45"/>
      <c r="O1" s="45"/>
      <c r="P1" s="45"/>
      <c r="Q1" s="45"/>
      <c r="R1" s="45"/>
      <c r="S1" s="45"/>
      <c r="T1" s="45"/>
      <c r="U1" s="45"/>
      <c r="V1" s="45"/>
      <c r="W1" s="45"/>
      <c r="X1" s="45"/>
      <c r="Y1" s="45"/>
      <c r="AA1" s="2" t="s">
        <v>211</v>
      </c>
    </row>
    <row r="2" spans="1:29" ht="9" customHeight="1">
      <c r="A2" s="45"/>
      <c r="B2" s="45"/>
      <c r="C2" s="45"/>
      <c r="D2" s="45"/>
      <c r="E2" s="45"/>
      <c r="F2" s="45"/>
      <c r="G2" s="45"/>
      <c r="H2" s="45"/>
      <c r="I2" s="45"/>
      <c r="J2" s="45"/>
      <c r="K2" s="45"/>
      <c r="L2" s="45"/>
      <c r="M2" s="45"/>
      <c r="N2" s="45"/>
      <c r="O2" s="45"/>
      <c r="P2" s="45"/>
      <c r="Q2" s="45"/>
      <c r="R2" s="45"/>
      <c r="S2" s="45"/>
      <c r="T2" s="45"/>
      <c r="U2" s="45"/>
      <c r="V2" s="45"/>
      <c r="W2" s="45"/>
      <c r="X2" s="45"/>
      <c r="Y2" s="45"/>
    </row>
    <row r="3" spans="1:29" ht="18.75" customHeight="1">
      <c r="A3" s="698" t="s">
        <v>506</v>
      </c>
      <c r="B3" s="698"/>
      <c r="C3" s="698"/>
      <c r="D3" s="698"/>
      <c r="E3" s="698"/>
      <c r="F3" s="698"/>
      <c r="G3" s="698"/>
      <c r="H3" s="698"/>
      <c r="I3" s="698"/>
      <c r="J3" s="698"/>
      <c r="K3" s="698"/>
      <c r="L3" s="698"/>
      <c r="M3" s="698"/>
      <c r="N3" s="698"/>
      <c r="O3" s="698"/>
      <c r="P3" s="698"/>
      <c r="Q3" s="698"/>
      <c r="R3" s="698"/>
      <c r="S3" s="698"/>
      <c r="T3" s="698"/>
      <c r="U3" s="698"/>
      <c r="V3" s="698"/>
      <c r="W3" s="698"/>
      <c r="X3" s="698"/>
      <c r="Y3" s="698"/>
      <c r="AA3" s="2" t="s">
        <v>186</v>
      </c>
    </row>
    <row r="4" spans="1:29" ht="9" customHeight="1">
      <c r="A4" s="45"/>
      <c r="B4" s="45"/>
      <c r="C4" s="45"/>
      <c r="D4" s="45"/>
      <c r="E4" s="45"/>
      <c r="F4" s="45"/>
      <c r="G4" s="45"/>
      <c r="H4" s="45"/>
      <c r="I4" s="45"/>
      <c r="J4" s="45"/>
      <c r="K4" s="45"/>
      <c r="L4" s="45"/>
      <c r="M4" s="45"/>
      <c r="N4" s="45"/>
      <c r="O4" s="45"/>
      <c r="P4" s="45"/>
      <c r="Q4" s="45"/>
      <c r="R4" s="45"/>
      <c r="S4" s="45"/>
      <c r="T4" s="45"/>
      <c r="U4" s="45"/>
      <c r="V4" s="45"/>
      <c r="W4" s="45"/>
      <c r="X4" s="45"/>
      <c r="Y4" s="45"/>
    </row>
    <row r="5" spans="1:29" ht="18.75" customHeight="1">
      <c r="A5" s="45"/>
      <c r="B5" s="45"/>
      <c r="C5" s="45"/>
      <c r="D5" s="45"/>
      <c r="E5" s="45"/>
      <c r="F5" s="45"/>
      <c r="G5" s="45"/>
      <c r="H5" s="45"/>
      <c r="I5" s="45"/>
      <c r="J5" s="45"/>
      <c r="K5" s="45"/>
      <c r="L5" s="179"/>
      <c r="M5" s="45"/>
      <c r="N5" s="115" t="s">
        <v>67</v>
      </c>
      <c r="O5" s="45"/>
      <c r="P5" s="45"/>
      <c r="Q5" s="45"/>
      <c r="R5" s="45"/>
      <c r="S5" s="45"/>
      <c r="T5" s="45"/>
      <c r="U5" s="45"/>
      <c r="V5" s="45"/>
      <c r="W5" s="45"/>
      <c r="X5" s="45"/>
      <c r="Y5" s="45"/>
    </row>
    <row r="6" spans="1:29" ht="18.75" customHeight="1">
      <c r="A6" s="45"/>
      <c r="B6" s="45"/>
      <c r="C6" s="45"/>
      <c r="D6" s="45"/>
      <c r="E6" s="45"/>
      <c r="F6" s="45"/>
      <c r="G6" s="45"/>
      <c r="H6" s="45"/>
      <c r="I6" s="45"/>
      <c r="J6" s="45"/>
      <c r="K6" s="45"/>
      <c r="L6" s="45"/>
      <c r="M6" s="45"/>
      <c r="N6" s="699"/>
      <c r="O6" s="699"/>
      <c r="P6" s="699"/>
      <c r="Q6" s="699"/>
      <c r="R6" s="699"/>
      <c r="S6" s="699"/>
      <c r="T6" s="699"/>
      <c r="U6" s="699"/>
      <c r="V6" s="699"/>
      <c r="W6" s="699"/>
      <c r="X6" s="699"/>
      <c r="Y6" s="699"/>
    </row>
    <row r="7" spans="1:29" ht="18.75" customHeight="1">
      <c r="A7" s="45" t="s">
        <v>68</v>
      </c>
      <c r="B7" s="45"/>
      <c r="C7" s="45"/>
      <c r="D7" s="45"/>
      <c r="E7" s="45"/>
      <c r="F7" s="45"/>
      <c r="G7" s="45"/>
      <c r="H7" s="45"/>
      <c r="I7" s="202"/>
      <c r="J7" s="45" t="s">
        <v>69</v>
      </c>
      <c r="K7" s="45"/>
      <c r="L7" s="45"/>
      <c r="M7" s="45"/>
      <c r="N7" s="46"/>
      <c r="O7" s="46"/>
      <c r="P7" s="46"/>
      <c r="Q7" s="46"/>
      <c r="R7" s="46"/>
      <c r="S7" s="46"/>
      <c r="T7" s="46"/>
      <c r="U7" s="46"/>
      <c r="V7" s="46"/>
      <c r="W7" s="46"/>
      <c r="X7" s="46"/>
      <c r="Y7" s="46"/>
    </row>
    <row r="8" spans="1:29" ht="18.75" customHeight="1">
      <c r="A8" s="45" t="s">
        <v>185</v>
      </c>
      <c r="B8" s="700" t="s">
        <v>70</v>
      </c>
      <c r="C8" s="700"/>
      <c r="D8" s="700"/>
      <c r="E8" s="700"/>
      <c r="F8" s="700"/>
      <c r="G8" s="700"/>
      <c r="H8" s="700"/>
      <c r="I8" s="700"/>
      <c r="J8" s="700"/>
      <c r="K8" s="700"/>
      <c r="L8" s="700"/>
      <c r="M8" s="700"/>
      <c r="N8" s="700"/>
      <c r="O8" s="700"/>
      <c r="P8" s="700"/>
      <c r="Q8" s="700"/>
      <c r="R8" s="700"/>
      <c r="S8" s="700"/>
      <c r="T8" s="700"/>
      <c r="U8" s="700"/>
      <c r="V8" s="700"/>
      <c r="W8" s="700"/>
      <c r="X8" s="700"/>
      <c r="Y8" s="700"/>
    </row>
    <row r="9" spans="1:29" ht="18.75" customHeight="1">
      <c r="A9" s="45"/>
      <c r="B9" s="700"/>
      <c r="C9" s="700"/>
      <c r="D9" s="700"/>
      <c r="E9" s="700"/>
      <c r="F9" s="700"/>
      <c r="G9" s="700"/>
      <c r="H9" s="700"/>
      <c r="I9" s="700"/>
      <c r="J9" s="700"/>
      <c r="K9" s="700"/>
      <c r="L9" s="700"/>
      <c r="M9" s="700"/>
      <c r="N9" s="700"/>
      <c r="O9" s="700"/>
      <c r="P9" s="700"/>
      <c r="Q9" s="700"/>
      <c r="R9" s="700"/>
      <c r="S9" s="700"/>
      <c r="T9" s="700"/>
      <c r="U9" s="700"/>
      <c r="V9" s="700"/>
      <c r="W9" s="700"/>
      <c r="X9" s="700"/>
      <c r="Y9" s="700"/>
    </row>
    <row r="10" spans="1:29" ht="18.75" customHeight="1">
      <c r="A10" s="45"/>
      <c r="B10" s="45"/>
      <c r="C10" s="45"/>
      <c r="D10" s="45"/>
      <c r="E10" s="45"/>
      <c r="F10" s="45"/>
      <c r="G10" s="45"/>
      <c r="H10" s="45"/>
      <c r="I10" s="45"/>
      <c r="J10" s="45"/>
      <c r="K10" s="45"/>
      <c r="L10" s="45"/>
      <c r="M10" s="45"/>
      <c r="N10" s="46"/>
      <c r="O10" s="46"/>
      <c r="P10" s="46"/>
      <c r="Q10" s="46"/>
      <c r="R10" s="46"/>
      <c r="S10" s="46"/>
      <c r="T10" s="46"/>
      <c r="U10" s="46"/>
      <c r="V10" s="46"/>
      <c r="W10" s="46"/>
      <c r="X10" s="46"/>
      <c r="Y10" s="46"/>
    </row>
    <row r="11" spans="1:29" ht="15" customHeight="1">
      <c r="A11" s="45" t="s">
        <v>71</v>
      </c>
      <c r="B11" s="45"/>
      <c r="C11" s="45"/>
      <c r="D11" s="45"/>
      <c r="E11" s="45"/>
      <c r="F11" s="45"/>
      <c r="G11" s="45"/>
      <c r="H11" s="45"/>
      <c r="I11" s="45"/>
      <c r="J11" s="45"/>
      <c r="K11" s="45"/>
      <c r="L11" s="45"/>
      <c r="M11" s="45"/>
      <c r="N11" s="45"/>
      <c r="O11" s="45"/>
      <c r="P11" s="45"/>
      <c r="Q11" s="45"/>
      <c r="R11" s="45"/>
      <c r="S11" s="45"/>
      <c r="T11" s="45"/>
      <c r="U11" s="45"/>
      <c r="V11" s="45"/>
      <c r="W11" s="45"/>
      <c r="X11" s="45"/>
      <c r="Y11" s="45"/>
    </row>
    <row r="12" spans="1:29" ht="15" customHeight="1">
      <c r="A12" s="45" t="s">
        <v>72</v>
      </c>
      <c r="B12" s="45"/>
      <c r="C12" s="45"/>
      <c r="D12" s="45"/>
      <c r="E12" s="45"/>
      <c r="F12" s="45"/>
      <c r="G12" s="45"/>
      <c r="H12" s="45"/>
      <c r="I12" s="45"/>
      <c r="J12" s="45"/>
      <c r="K12" s="45"/>
      <c r="L12" s="45"/>
      <c r="M12" s="45"/>
      <c r="N12" s="45"/>
      <c r="O12" s="45"/>
      <c r="P12" s="45"/>
      <c r="Q12" s="45"/>
      <c r="R12" s="45"/>
      <c r="S12" s="45"/>
      <c r="T12" s="45"/>
      <c r="U12" s="45"/>
      <c r="V12" s="45"/>
      <c r="W12" s="45"/>
      <c r="X12" s="45"/>
      <c r="Y12" s="45"/>
      <c r="AC12" s="2" t="s">
        <v>417</v>
      </c>
    </row>
    <row r="13" spans="1:29" ht="15" customHeight="1">
      <c r="A13" s="45"/>
      <c r="B13" s="701" t="s">
        <v>1</v>
      </c>
      <c r="C13" s="702"/>
      <c r="D13" s="702"/>
      <c r="E13" s="702"/>
      <c r="F13" s="702"/>
      <c r="G13" s="702"/>
      <c r="H13" s="702"/>
      <c r="I13" s="702"/>
      <c r="J13" s="702"/>
      <c r="K13" s="702"/>
      <c r="L13" s="703"/>
      <c r="M13" s="707" t="s">
        <v>73</v>
      </c>
      <c r="N13" s="708"/>
      <c r="O13" s="708"/>
      <c r="P13" s="708"/>
      <c r="Q13" s="708"/>
      <c r="R13" s="708"/>
      <c r="S13" s="708"/>
      <c r="T13" s="708"/>
      <c r="U13" s="708"/>
      <c r="V13" s="708"/>
      <c r="W13" s="708"/>
      <c r="X13" s="708"/>
      <c r="Y13" s="709"/>
    </row>
    <row r="14" spans="1:29" ht="15" customHeight="1">
      <c r="A14" s="45"/>
      <c r="B14" s="704"/>
      <c r="C14" s="705"/>
      <c r="D14" s="705"/>
      <c r="E14" s="705"/>
      <c r="F14" s="705"/>
      <c r="G14" s="705"/>
      <c r="H14" s="705"/>
      <c r="I14" s="705"/>
      <c r="J14" s="705"/>
      <c r="K14" s="705"/>
      <c r="L14" s="706"/>
      <c r="M14" s="710" t="s">
        <v>74</v>
      </c>
      <c r="N14" s="711"/>
      <c r="O14" s="711"/>
      <c r="P14" s="712"/>
      <c r="Q14" s="710" t="s">
        <v>75</v>
      </c>
      <c r="R14" s="711"/>
      <c r="S14" s="711"/>
      <c r="T14" s="712"/>
      <c r="U14" s="710" t="s">
        <v>62</v>
      </c>
      <c r="V14" s="711"/>
      <c r="W14" s="711"/>
      <c r="X14" s="711"/>
      <c r="Y14" s="712"/>
    </row>
    <row r="15" spans="1:29" ht="15" customHeight="1">
      <c r="A15" s="45"/>
      <c r="B15" s="203" t="s">
        <v>76</v>
      </c>
      <c r="C15" s="204"/>
      <c r="D15" s="204"/>
      <c r="E15" s="204"/>
      <c r="F15" s="204"/>
      <c r="G15" s="204"/>
      <c r="H15" s="204"/>
      <c r="I15" s="204"/>
      <c r="J15" s="204"/>
      <c r="K15" s="204"/>
      <c r="L15" s="204"/>
      <c r="M15" s="722"/>
      <c r="N15" s="723"/>
      <c r="O15" s="723"/>
      <c r="P15" s="205" t="s">
        <v>44</v>
      </c>
      <c r="Q15" s="722"/>
      <c r="R15" s="723"/>
      <c r="S15" s="723"/>
      <c r="T15" s="206" t="s">
        <v>44</v>
      </c>
      <c r="U15" s="207" t="s">
        <v>310</v>
      </c>
      <c r="V15" s="714">
        <f>SUM(M15+Q15)</f>
        <v>0</v>
      </c>
      <c r="W15" s="714"/>
      <c r="X15" s="714"/>
      <c r="Y15" s="206" t="s">
        <v>27</v>
      </c>
    </row>
    <row r="16" spans="1:29" ht="15" customHeight="1">
      <c r="A16" s="45"/>
      <c r="B16" s="203" t="s">
        <v>2</v>
      </c>
      <c r="C16" s="204"/>
      <c r="D16" s="204"/>
      <c r="E16" s="204"/>
      <c r="F16" s="204"/>
      <c r="G16" s="204"/>
      <c r="H16" s="204"/>
      <c r="I16" s="204"/>
      <c r="J16" s="204"/>
      <c r="K16" s="204"/>
      <c r="L16" s="204"/>
      <c r="M16" s="722"/>
      <c r="N16" s="723"/>
      <c r="O16" s="723"/>
      <c r="P16" s="205" t="s">
        <v>44</v>
      </c>
      <c r="Q16" s="722"/>
      <c r="R16" s="723"/>
      <c r="S16" s="723"/>
      <c r="T16" s="206" t="s">
        <v>44</v>
      </c>
      <c r="U16" s="208"/>
      <c r="V16" s="714">
        <f>SUM(M16+Q16)</f>
        <v>0</v>
      </c>
      <c r="W16" s="714"/>
      <c r="X16" s="714"/>
      <c r="Y16" s="206" t="s">
        <v>27</v>
      </c>
    </row>
    <row r="17" spans="1:25" ht="15" customHeight="1">
      <c r="A17" s="45"/>
      <c r="B17" s="203" t="s">
        <v>3</v>
      </c>
      <c r="C17" s="204"/>
      <c r="D17" s="204"/>
      <c r="E17" s="204"/>
      <c r="F17" s="204"/>
      <c r="G17" s="204"/>
      <c r="H17" s="204"/>
      <c r="I17" s="204"/>
      <c r="J17" s="204"/>
      <c r="K17" s="204"/>
      <c r="L17" s="204"/>
      <c r="M17" s="713">
        <f>SUM(M15:O16)</f>
        <v>0</v>
      </c>
      <c r="N17" s="714"/>
      <c r="O17" s="714"/>
      <c r="P17" s="205" t="s">
        <v>44</v>
      </c>
      <c r="Q17" s="715">
        <f>SUM(Q15:S16)</f>
        <v>0</v>
      </c>
      <c r="R17" s="716"/>
      <c r="S17" s="716"/>
      <c r="T17" s="209" t="s">
        <v>44</v>
      </c>
      <c r="U17" s="210" t="s">
        <v>311</v>
      </c>
      <c r="V17" s="716">
        <f>SUM(V15:X16)</f>
        <v>0</v>
      </c>
      <c r="W17" s="716"/>
      <c r="X17" s="716"/>
      <c r="Y17" s="206" t="s">
        <v>27</v>
      </c>
    </row>
    <row r="18" spans="1:25" ht="12" customHeight="1">
      <c r="A18" s="45"/>
      <c r="B18" s="211" t="s">
        <v>312</v>
      </c>
      <c r="C18" s="212"/>
      <c r="D18" s="212"/>
      <c r="E18" s="212"/>
      <c r="F18" s="212"/>
      <c r="G18" s="212"/>
      <c r="H18" s="212"/>
      <c r="I18" s="212"/>
      <c r="J18" s="212"/>
      <c r="K18" s="212"/>
      <c r="L18" s="212"/>
      <c r="M18" s="212"/>
      <c r="N18" s="213"/>
      <c r="O18" s="213"/>
      <c r="P18" s="213"/>
      <c r="Q18" s="213"/>
      <c r="R18" s="213"/>
      <c r="S18" s="213"/>
      <c r="T18" s="213"/>
      <c r="U18" s="213"/>
      <c r="V18" s="213"/>
      <c r="W18" s="213"/>
      <c r="X18" s="213"/>
      <c r="Y18" s="213"/>
    </row>
    <row r="19" spans="1:25" ht="12" customHeight="1">
      <c r="A19" s="45"/>
      <c r="B19" s="717" t="s">
        <v>77</v>
      </c>
      <c r="C19" s="718"/>
      <c r="D19" s="718"/>
      <c r="E19" s="718"/>
      <c r="F19" s="718"/>
      <c r="G19" s="718"/>
      <c r="H19" s="718"/>
      <c r="I19" s="718"/>
      <c r="J19" s="718"/>
      <c r="K19" s="718"/>
      <c r="L19" s="718"/>
      <c r="M19" s="718"/>
      <c r="N19" s="718"/>
      <c r="O19" s="718"/>
      <c r="P19" s="718"/>
      <c r="Q19" s="718"/>
      <c r="R19" s="718"/>
      <c r="S19" s="718"/>
      <c r="T19" s="718"/>
      <c r="U19" s="718"/>
      <c r="V19" s="718"/>
      <c r="W19" s="718"/>
      <c r="X19" s="718"/>
      <c r="Y19" s="718"/>
    </row>
    <row r="20" spans="1:25" ht="12" customHeight="1">
      <c r="A20" s="45"/>
      <c r="B20" s="45"/>
      <c r="C20" s="115" t="s">
        <v>313</v>
      </c>
      <c r="D20" s="45"/>
      <c r="E20" s="45"/>
      <c r="F20" s="45"/>
      <c r="G20" s="45"/>
      <c r="H20" s="45"/>
      <c r="I20" s="45"/>
      <c r="J20" s="45"/>
      <c r="K20" s="45"/>
      <c r="L20" s="45"/>
      <c r="M20" s="45"/>
      <c r="N20" s="45"/>
      <c r="O20" s="45"/>
      <c r="P20" s="45"/>
      <c r="Q20" s="45"/>
      <c r="R20" s="45"/>
      <c r="S20" s="45"/>
      <c r="T20" s="45"/>
      <c r="U20" s="45"/>
      <c r="V20" s="45"/>
      <c r="W20" s="45"/>
      <c r="X20" s="45"/>
      <c r="Y20" s="45"/>
    </row>
    <row r="21" spans="1:25" ht="9"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row>
    <row r="22" spans="1:25" ht="15" customHeight="1">
      <c r="A22" s="45" t="s">
        <v>314</v>
      </c>
      <c r="B22" s="45"/>
      <c r="C22" s="45"/>
      <c r="D22" s="45"/>
      <c r="E22" s="45"/>
      <c r="F22" s="45"/>
      <c r="G22" s="45"/>
      <c r="H22" s="45"/>
      <c r="I22" s="45"/>
      <c r="J22" s="45"/>
      <c r="K22" s="45"/>
      <c r="L22" s="45"/>
      <c r="M22" s="45"/>
      <c r="N22" s="45"/>
      <c r="O22" s="45"/>
      <c r="P22" s="45"/>
      <c r="Q22" s="45"/>
      <c r="R22" s="45"/>
      <c r="S22" s="45"/>
      <c r="T22" s="45"/>
      <c r="U22" s="45"/>
      <c r="V22" s="45"/>
      <c r="W22" s="45"/>
      <c r="X22" s="45"/>
      <c r="Y22" s="45"/>
    </row>
    <row r="23" spans="1:25" ht="15" customHeight="1">
      <c r="A23" s="45"/>
      <c r="B23" s="45" t="s">
        <v>78</v>
      </c>
      <c r="C23" s="45"/>
      <c r="D23" s="45"/>
      <c r="E23" s="45"/>
      <c r="F23" s="45"/>
      <c r="G23" s="45"/>
      <c r="H23" s="45"/>
      <c r="I23" s="45"/>
      <c r="J23" s="45"/>
      <c r="K23" s="45"/>
      <c r="L23" s="45"/>
      <c r="M23" s="45"/>
      <c r="N23" s="45"/>
      <c r="O23" s="45"/>
      <c r="P23" s="45"/>
      <c r="Q23" s="45"/>
      <c r="R23" s="45"/>
      <c r="S23" s="45"/>
      <c r="T23" s="45"/>
      <c r="U23" s="45"/>
      <c r="V23" s="45"/>
      <c r="W23" s="45"/>
      <c r="X23" s="45"/>
      <c r="Y23" s="45"/>
    </row>
    <row r="24" spans="1:25" ht="15" customHeight="1">
      <c r="A24" s="45"/>
      <c r="B24" s="214" t="s">
        <v>79</v>
      </c>
      <c r="C24" s="215"/>
      <c r="D24" s="215"/>
      <c r="E24" s="215"/>
      <c r="F24" s="215"/>
      <c r="G24" s="215"/>
      <c r="H24" s="215"/>
      <c r="I24" s="216"/>
      <c r="J24" s="719">
        <f>M17</f>
        <v>0</v>
      </c>
      <c r="K24" s="720"/>
      <c r="L24" s="720"/>
      <c r="M24" s="720"/>
      <c r="N24" s="217" t="s">
        <v>27</v>
      </c>
      <c r="O24" s="214" t="s">
        <v>80</v>
      </c>
      <c r="P24" s="189"/>
      <c r="Q24" s="189"/>
      <c r="R24" s="218"/>
      <c r="S24" s="219" t="s">
        <v>315</v>
      </c>
      <c r="T24" s="721">
        <f>ROUND(J24/12,3)</f>
        <v>0</v>
      </c>
      <c r="U24" s="721"/>
      <c r="V24" s="721"/>
      <c r="W24" s="721"/>
      <c r="X24" s="721"/>
      <c r="Y24" s="217" t="s">
        <v>27</v>
      </c>
    </row>
    <row r="25" spans="1:25" ht="15" customHeight="1">
      <c r="A25" s="45"/>
      <c r="B25" s="214" t="s">
        <v>81</v>
      </c>
      <c r="C25" s="215"/>
      <c r="D25" s="215"/>
      <c r="E25" s="215"/>
      <c r="F25" s="215"/>
      <c r="G25" s="215"/>
      <c r="H25" s="215"/>
      <c r="I25" s="216"/>
      <c r="J25" s="719">
        <f>Q17</f>
        <v>0</v>
      </c>
      <c r="K25" s="720"/>
      <c r="L25" s="720"/>
      <c r="M25" s="720"/>
      <c r="N25" s="217" t="s">
        <v>27</v>
      </c>
      <c r="O25" s="214" t="s">
        <v>80</v>
      </c>
      <c r="P25" s="189"/>
      <c r="Q25" s="189"/>
      <c r="R25" s="218"/>
      <c r="S25" s="219" t="s">
        <v>316</v>
      </c>
      <c r="T25" s="721">
        <f>ROUND(J25/12,3)</f>
        <v>0</v>
      </c>
      <c r="U25" s="721"/>
      <c r="V25" s="721"/>
      <c r="W25" s="721"/>
      <c r="X25" s="721"/>
      <c r="Y25" s="217" t="s">
        <v>27</v>
      </c>
    </row>
    <row r="26" spans="1:25" ht="15" customHeight="1">
      <c r="A26" s="45"/>
      <c r="B26" s="220"/>
      <c r="C26" s="220"/>
      <c r="D26" s="220"/>
      <c r="E26" s="220"/>
      <c r="F26" s="221"/>
      <c r="G26" s="221"/>
      <c r="H26" s="222"/>
      <c r="I26" s="220"/>
      <c r="J26" s="220"/>
      <c r="K26" s="220"/>
      <c r="L26" s="220"/>
      <c r="M26" s="214"/>
      <c r="N26" s="189"/>
      <c r="O26" s="189"/>
      <c r="P26" s="223" t="s">
        <v>62</v>
      </c>
      <c r="Q26" s="224"/>
      <c r="R26" s="207"/>
      <c r="S26" s="224"/>
      <c r="T26" s="225"/>
      <c r="U26" s="734">
        <f>SUM(T24:X25)</f>
        <v>0</v>
      </c>
      <c r="V26" s="735"/>
      <c r="W26" s="735"/>
      <c r="X26" s="735"/>
      <c r="Y26" s="217" t="s">
        <v>27</v>
      </c>
    </row>
    <row r="27" spans="1:25" ht="15" customHeight="1">
      <c r="A27" s="45"/>
      <c r="B27" s="226"/>
      <c r="C27" s="226"/>
      <c r="D27" s="226"/>
      <c r="E27" s="226"/>
      <c r="F27" s="227"/>
      <c r="G27" s="227"/>
      <c r="H27" s="57"/>
      <c r="I27" s="226"/>
      <c r="J27" s="226"/>
      <c r="K27" s="226"/>
      <c r="L27" s="226"/>
      <c r="M27" s="214" t="s">
        <v>82</v>
      </c>
      <c r="N27" s="189"/>
      <c r="O27" s="189"/>
      <c r="P27" s="223"/>
      <c r="Q27" s="224"/>
      <c r="R27" s="207"/>
      <c r="S27" s="224"/>
      <c r="T27" s="219" t="s">
        <v>317</v>
      </c>
      <c r="U27" s="736">
        <f>ROUND(IF(T24=0,IF(J25=0,0,T25),IF(J25=0,T24,(T24+T25)/2)),0)</f>
        <v>0</v>
      </c>
      <c r="V27" s="725"/>
      <c r="W27" s="725"/>
      <c r="X27" s="725"/>
      <c r="Y27" s="217" t="s">
        <v>44</v>
      </c>
    </row>
    <row r="28" spans="1:25" ht="9" customHeight="1">
      <c r="A28" s="45"/>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row>
    <row r="29" spans="1:25" ht="15" customHeight="1">
      <c r="A29" s="45"/>
      <c r="B29" s="57" t="s">
        <v>83</v>
      </c>
      <c r="C29" s="57"/>
      <c r="D29" s="57"/>
      <c r="E29" s="57"/>
      <c r="F29" s="57"/>
      <c r="G29" s="57"/>
      <c r="H29" s="57"/>
      <c r="I29" s="57"/>
      <c r="J29" s="57"/>
      <c r="K29" s="57"/>
      <c r="L29" s="57"/>
      <c r="M29" s="57"/>
      <c r="N29" s="57"/>
      <c r="O29" s="57"/>
      <c r="P29" s="57"/>
      <c r="Q29" s="57"/>
      <c r="R29" s="57"/>
      <c r="S29" s="57"/>
      <c r="T29" s="226"/>
      <c r="U29" s="57"/>
      <c r="V29" s="57"/>
      <c r="W29" s="57"/>
      <c r="X29" s="57"/>
      <c r="Y29" s="57"/>
    </row>
    <row r="30" spans="1:25" ht="15" customHeight="1">
      <c r="A30" s="45"/>
      <c r="B30" s="214" t="s">
        <v>79</v>
      </c>
      <c r="C30" s="215"/>
      <c r="D30" s="215"/>
      <c r="E30" s="215"/>
      <c r="F30" s="215"/>
      <c r="G30" s="215"/>
      <c r="H30" s="215"/>
      <c r="I30" s="216"/>
      <c r="J30" s="724">
        <f>M15</f>
        <v>0</v>
      </c>
      <c r="K30" s="725"/>
      <c r="L30" s="725"/>
      <c r="M30" s="725"/>
      <c r="N30" s="217" t="s">
        <v>27</v>
      </c>
      <c r="O30" s="214" t="s">
        <v>80</v>
      </c>
      <c r="P30" s="189"/>
      <c r="Q30" s="189"/>
      <c r="R30" s="218"/>
      <c r="S30" s="219" t="s">
        <v>318</v>
      </c>
      <c r="T30" s="721">
        <f>ROUND(J30/12,3)</f>
        <v>0</v>
      </c>
      <c r="U30" s="721"/>
      <c r="V30" s="721"/>
      <c r="W30" s="721"/>
      <c r="X30" s="721"/>
      <c r="Y30" s="217" t="s">
        <v>27</v>
      </c>
    </row>
    <row r="31" spans="1:25" ht="15" customHeight="1">
      <c r="A31" s="45"/>
      <c r="B31" s="214" t="s">
        <v>81</v>
      </c>
      <c r="C31" s="215"/>
      <c r="D31" s="215"/>
      <c r="E31" s="215"/>
      <c r="F31" s="215"/>
      <c r="G31" s="215"/>
      <c r="H31" s="215"/>
      <c r="I31" s="216"/>
      <c r="J31" s="724">
        <f>Q15</f>
        <v>0</v>
      </c>
      <c r="K31" s="725"/>
      <c r="L31" s="725"/>
      <c r="M31" s="725"/>
      <c r="N31" s="217" t="s">
        <v>27</v>
      </c>
      <c r="O31" s="214" t="s">
        <v>80</v>
      </c>
      <c r="P31" s="189"/>
      <c r="Q31" s="189"/>
      <c r="R31" s="218"/>
      <c r="S31" s="219" t="s">
        <v>319</v>
      </c>
      <c r="T31" s="721">
        <f>ROUND(J31/12,3)</f>
        <v>0</v>
      </c>
      <c r="U31" s="721"/>
      <c r="V31" s="721"/>
      <c r="W31" s="721"/>
      <c r="X31" s="721"/>
      <c r="Y31" s="217" t="s">
        <v>27</v>
      </c>
    </row>
    <row r="32" spans="1:25" ht="12" customHeight="1">
      <c r="A32" s="45"/>
      <c r="B32" s="726" t="s">
        <v>84</v>
      </c>
      <c r="C32" s="726"/>
      <c r="D32" s="726"/>
      <c r="E32" s="726"/>
      <c r="F32" s="726"/>
      <c r="G32" s="726"/>
      <c r="H32" s="726"/>
      <c r="I32" s="726"/>
      <c r="J32" s="726"/>
      <c r="K32" s="726"/>
      <c r="L32" s="726"/>
      <c r="M32" s="726"/>
      <c r="N32" s="726"/>
      <c r="O32" s="726"/>
      <c r="P32" s="726"/>
      <c r="Q32" s="726"/>
      <c r="R32" s="726"/>
      <c r="S32" s="726"/>
      <c r="T32" s="726"/>
      <c r="U32" s="726"/>
      <c r="V32" s="726"/>
      <c r="W32" s="726"/>
      <c r="X32" s="726"/>
      <c r="Y32" s="726"/>
    </row>
    <row r="33" spans="1:25" ht="12" customHeight="1">
      <c r="A33" s="45"/>
      <c r="B33" s="727"/>
      <c r="C33" s="727"/>
      <c r="D33" s="727"/>
      <c r="E33" s="727"/>
      <c r="F33" s="727"/>
      <c r="G33" s="727"/>
      <c r="H33" s="727"/>
      <c r="I33" s="727"/>
      <c r="J33" s="727"/>
      <c r="K33" s="727"/>
      <c r="L33" s="727"/>
      <c r="M33" s="727"/>
      <c r="N33" s="727"/>
      <c r="O33" s="727"/>
      <c r="P33" s="727"/>
      <c r="Q33" s="727"/>
      <c r="R33" s="727"/>
      <c r="S33" s="727"/>
      <c r="T33" s="727"/>
      <c r="U33" s="727"/>
      <c r="V33" s="727"/>
      <c r="W33" s="727"/>
      <c r="X33" s="727"/>
      <c r="Y33" s="727"/>
    </row>
    <row r="34" spans="1:25" ht="12" customHeight="1">
      <c r="A34" s="45"/>
      <c r="B34" s="728" t="s">
        <v>85</v>
      </c>
      <c r="C34" s="728"/>
      <c r="D34" s="728"/>
      <c r="E34" s="728"/>
      <c r="F34" s="728"/>
      <c r="G34" s="728"/>
      <c r="H34" s="728"/>
      <c r="I34" s="728"/>
      <c r="J34" s="728"/>
      <c r="K34" s="728"/>
      <c r="L34" s="728"/>
      <c r="M34" s="728"/>
      <c r="N34" s="728"/>
      <c r="O34" s="728"/>
      <c r="P34" s="728"/>
      <c r="Q34" s="728"/>
      <c r="R34" s="728"/>
      <c r="S34" s="728"/>
      <c r="T34" s="728"/>
      <c r="U34" s="728"/>
      <c r="V34" s="728"/>
      <c r="W34" s="728"/>
      <c r="X34" s="728"/>
      <c r="Y34" s="728"/>
    </row>
    <row r="35" spans="1:25" ht="12" customHeight="1">
      <c r="A35" s="45"/>
      <c r="B35" s="729"/>
      <c r="C35" s="729"/>
      <c r="D35" s="729"/>
      <c r="E35" s="729"/>
      <c r="F35" s="729"/>
      <c r="G35" s="729"/>
      <c r="H35" s="729"/>
      <c r="I35" s="729"/>
      <c r="J35" s="729"/>
      <c r="K35" s="729"/>
      <c r="L35" s="729"/>
      <c r="M35" s="729"/>
      <c r="N35" s="729"/>
      <c r="O35" s="729"/>
      <c r="P35" s="729"/>
      <c r="Q35" s="729"/>
      <c r="R35" s="729"/>
      <c r="S35" s="729"/>
      <c r="T35" s="729"/>
      <c r="U35" s="729"/>
      <c r="V35" s="729"/>
      <c r="W35" s="729"/>
      <c r="X35" s="729"/>
      <c r="Y35" s="729"/>
    </row>
    <row r="36" spans="1:25" ht="9" customHeight="1">
      <c r="A36" s="211"/>
      <c r="B36" s="45"/>
      <c r="C36" s="45"/>
      <c r="D36" s="45"/>
      <c r="E36" s="45"/>
      <c r="F36" s="45"/>
      <c r="G36" s="45"/>
      <c r="H36" s="45"/>
      <c r="I36" s="45"/>
      <c r="J36" s="45"/>
      <c r="K36" s="45"/>
      <c r="L36" s="45"/>
      <c r="M36" s="45"/>
      <c r="N36" s="45"/>
      <c r="O36" s="45"/>
      <c r="P36" s="45"/>
      <c r="Q36" s="45"/>
      <c r="R36" s="45"/>
      <c r="S36" s="45"/>
      <c r="T36" s="45"/>
      <c r="U36" s="45"/>
      <c r="V36" s="45"/>
      <c r="W36" s="45"/>
      <c r="X36" s="45"/>
      <c r="Y36" s="45"/>
    </row>
    <row r="37" spans="1:25" ht="15" customHeight="1">
      <c r="A37" s="1" t="s">
        <v>224</v>
      </c>
      <c r="B37" s="1"/>
      <c r="C37" s="1"/>
      <c r="D37" s="1"/>
      <c r="E37" s="1"/>
      <c r="F37" s="1"/>
      <c r="G37" s="1"/>
      <c r="H37" s="1"/>
      <c r="I37" s="1"/>
      <c r="J37" s="1"/>
      <c r="K37" s="1"/>
      <c r="L37" s="1"/>
      <c r="M37" s="1"/>
      <c r="N37" s="1"/>
      <c r="O37" s="1"/>
      <c r="P37" s="1"/>
      <c r="Q37" s="1"/>
      <c r="R37" s="1"/>
      <c r="S37" s="1"/>
      <c r="T37" s="1"/>
      <c r="U37" s="1"/>
      <c r="V37" s="1"/>
      <c r="W37" s="1"/>
      <c r="X37" s="1"/>
      <c r="Y37" s="1"/>
    </row>
    <row r="38" spans="1:25" ht="15" customHeight="1">
      <c r="A38" s="1"/>
      <c r="B38" s="116" t="s">
        <v>225</v>
      </c>
      <c r="C38" s="117"/>
      <c r="D38" s="117"/>
      <c r="E38" s="117"/>
      <c r="F38" s="117"/>
      <c r="G38" s="117"/>
      <c r="H38" s="117"/>
      <c r="I38" s="118"/>
      <c r="J38" s="730"/>
      <c r="K38" s="731"/>
      <c r="L38" s="731"/>
      <c r="M38" s="731"/>
      <c r="N38" s="119" t="s">
        <v>27</v>
      </c>
      <c r="O38" s="120" t="s">
        <v>226</v>
      </c>
      <c r="P38" s="85"/>
      <c r="Q38" s="85"/>
      <c r="R38" s="85"/>
      <c r="S38" s="170"/>
      <c r="T38" s="121"/>
      <c r="U38" s="732"/>
      <c r="V38" s="733"/>
      <c r="W38" s="733"/>
      <c r="X38" s="733"/>
      <c r="Y38" s="119" t="s">
        <v>27</v>
      </c>
    </row>
    <row r="39" spans="1:25" ht="15" customHeight="1">
      <c r="A39" s="1"/>
      <c r="B39" s="116" t="s">
        <v>227</v>
      </c>
      <c r="C39" s="117"/>
      <c r="D39" s="117"/>
      <c r="E39" s="117"/>
      <c r="F39" s="117"/>
      <c r="G39" s="117"/>
      <c r="H39" s="117"/>
      <c r="I39" s="118"/>
      <c r="J39" s="730"/>
      <c r="K39" s="731"/>
      <c r="L39" s="731"/>
      <c r="M39" s="731"/>
      <c r="N39" s="119" t="s">
        <v>27</v>
      </c>
      <c r="O39" s="120" t="s">
        <v>228</v>
      </c>
      <c r="P39" s="85"/>
      <c r="Q39" s="85"/>
      <c r="R39" s="85"/>
      <c r="S39" s="170"/>
      <c r="T39" s="121"/>
      <c r="U39" s="732"/>
      <c r="V39" s="733"/>
      <c r="W39" s="733"/>
      <c r="X39" s="733"/>
      <c r="Y39" s="119" t="s">
        <v>27</v>
      </c>
    </row>
    <row r="40" spans="1:25" ht="15" customHeight="1">
      <c r="A40" s="1"/>
      <c r="B40" s="122"/>
      <c r="C40" s="122"/>
      <c r="D40" s="122"/>
      <c r="E40" s="122"/>
      <c r="F40" s="123"/>
      <c r="G40" s="123"/>
      <c r="H40" s="124"/>
      <c r="I40" s="122"/>
      <c r="J40" s="122"/>
      <c r="K40" s="122"/>
      <c r="L40" s="122"/>
      <c r="M40" s="116"/>
      <c r="N40" s="85"/>
      <c r="O40" s="85"/>
      <c r="P40" s="125" t="s">
        <v>62</v>
      </c>
      <c r="Q40" s="169"/>
      <c r="R40" s="83"/>
      <c r="S40" s="169"/>
      <c r="T40" s="126"/>
      <c r="U40" s="745">
        <f>SUM(U38:X39)</f>
        <v>0</v>
      </c>
      <c r="V40" s="746"/>
      <c r="W40" s="746"/>
      <c r="X40" s="746"/>
      <c r="Y40" s="119" t="s">
        <v>27</v>
      </c>
    </row>
    <row r="41" spans="1:25" ht="15" customHeight="1">
      <c r="A41" s="1"/>
      <c r="B41" s="37"/>
      <c r="C41" s="37"/>
      <c r="D41" s="37"/>
      <c r="E41" s="37"/>
      <c r="F41" s="127"/>
      <c r="G41" s="127"/>
      <c r="H41" s="12"/>
      <c r="I41" s="37"/>
      <c r="J41" s="37"/>
      <c r="K41" s="37"/>
      <c r="L41" s="37"/>
      <c r="M41" s="128" t="s">
        <v>229</v>
      </c>
      <c r="N41" s="85"/>
      <c r="O41" s="85"/>
      <c r="P41" s="125"/>
      <c r="Q41" s="169"/>
      <c r="R41" s="83"/>
      <c r="S41" s="169"/>
      <c r="T41" s="170"/>
      <c r="U41" s="747" t="e">
        <f>ROUNDDOWN(U40/(J38+J39),3)</f>
        <v>#DIV/0!</v>
      </c>
      <c r="V41" s="748"/>
      <c r="W41" s="748"/>
      <c r="X41" s="748"/>
      <c r="Y41" s="119"/>
    </row>
    <row r="42" spans="1:25" ht="6" customHeight="1">
      <c r="A42" s="1"/>
      <c r="B42" s="37"/>
      <c r="C42" s="37"/>
      <c r="D42" s="37"/>
      <c r="E42" s="37"/>
      <c r="F42" s="127"/>
      <c r="G42" s="127"/>
      <c r="H42" s="12"/>
      <c r="I42" s="37"/>
      <c r="J42" s="37"/>
      <c r="K42" s="37"/>
      <c r="L42" s="37"/>
      <c r="M42" s="129"/>
      <c r="N42" s="193"/>
      <c r="O42" s="193"/>
      <c r="P42" s="12"/>
      <c r="Q42" s="37"/>
      <c r="R42" s="165"/>
      <c r="S42" s="37"/>
      <c r="T42" s="37"/>
      <c r="U42" s="130"/>
      <c r="V42" s="131"/>
      <c r="W42" s="131"/>
      <c r="X42" s="131"/>
      <c r="Y42" s="12"/>
    </row>
    <row r="43" spans="1:25" ht="12" customHeight="1">
      <c r="A43" s="1"/>
      <c r="B43" s="749" t="s">
        <v>230</v>
      </c>
      <c r="C43" s="749"/>
      <c r="D43" s="749"/>
      <c r="E43" s="749"/>
      <c r="F43" s="749"/>
      <c r="G43" s="749"/>
      <c r="H43" s="749"/>
      <c r="I43" s="749"/>
      <c r="J43" s="749"/>
      <c r="K43" s="749"/>
      <c r="L43" s="749"/>
      <c r="M43" s="749"/>
      <c r="N43" s="749"/>
      <c r="O43" s="749"/>
      <c r="P43" s="749"/>
      <c r="Q43" s="749"/>
      <c r="R43" s="749"/>
      <c r="S43" s="749"/>
      <c r="T43" s="749"/>
      <c r="U43" s="749"/>
      <c r="V43" s="749"/>
      <c r="W43" s="749"/>
      <c r="X43" s="749"/>
      <c r="Y43" s="749"/>
    </row>
    <row r="44" spans="1:25" ht="12" customHeight="1">
      <c r="A44" s="1"/>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row>
    <row r="45" spans="1:25" ht="15" customHeight="1">
      <c r="A45" s="1" t="s">
        <v>231</v>
      </c>
      <c r="B45" s="1"/>
      <c r="C45" s="1"/>
      <c r="D45" s="1"/>
      <c r="E45" s="1"/>
      <c r="F45" s="1"/>
      <c r="G45" s="1"/>
      <c r="H45" s="1"/>
      <c r="I45" s="1"/>
      <c r="J45" s="1"/>
      <c r="K45" s="1"/>
      <c r="L45" s="1"/>
      <c r="M45" s="1"/>
      <c r="N45" s="1"/>
      <c r="O45" s="1"/>
      <c r="P45" s="1"/>
      <c r="Q45" s="1"/>
      <c r="R45" s="1"/>
      <c r="S45" s="1"/>
      <c r="T45" s="1"/>
      <c r="U45" s="1"/>
      <c r="V45" s="1"/>
      <c r="W45" s="1"/>
      <c r="X45" s="1"/>
      <c r="Y45" s="1"/>
    </row>
    <row r="46" spans="1:25" ht="15" customHeight="1">
      <c r="A46" s="1"/>
      <c r="B46" s="750" t="s">
        <v>1</v>
      </c>
      <c r="C46" s="751"/>
      <c r="D46" s="751"/>
      <c r="E46" s="751"/>
      <c r="F46" s="751"/>
      <c r="G46" s="751"/>
      <c r="H46" s="751"/>
      <c r="I46" s="751"/>
      <c r="J46" s="751"/>
      <c r="K46" s="751"/>
      <c r="L46" s="752"/>
      <c r="M46" s="756" t="s">
        <v>73</v>
      </c>
      <c r="N46" s="757"/>
      <c r="O46" s="757"/>
      <c r="P46" s="757"/>
      <c r="Q46" s="757"/>
      <c r="R46" s="757"/>
      <c r="S46" s="757"/>
      <c r="T46" s="757"/>
      <c r="U46" s="757"/>
      <c r="V46" s="757"/>
      <c r="W46" s="757"/>
      <c r="X46" s="757"/>
      <c r="Y46" s="758"/>
    </row>
    <row r="47" spans="1:25" ht="15" customHeight="1">
      <c r="A47" s="1"/>
      <c r="B47" s="753"/>
      <c r="C47" s="754"/>
      <c r="D47" s="754"/>
      <c r="E47" s="754"/>
      <c r="F47" s="754"/>
      <c r="G47" s="754"/>
      <c r="H47" s="754"/>
      <c r="I47" s="754"/>
      <c r="J47" s="754"/>
      <c r="K47" s="754"/>
      <c r="L47" s="755"/>
      <c r="M47" s="759" t="s">
        <v>74</v>
      </c>
      <c r="N47" s="760"/>
      <c r="O47" s="760"/>
      <c r="P47" s="761"/>
      <c r="Q47" s="759" t="s">
        <v>75</v>
      </c>
      <c r="R47" s="760"/>
      <c r="S47" s="760"/>
      <c r="T47" s="761"/>
      <c r="U47" s="759" t="s">
        <v>62</v>
      </c>
      <c r="V47" s="760"/>
      <c r="W47" s="760"/>
      <c r="X47" s="760"/>
      <c r="Y47" s="761"/>
    </row>
    <row r="48" spans="1:25" ht="15" customHeight="1">
      <c r="A48" s="1"/>
      <c r="B48" s="109" t="s">
        <v>76</v>
      </c>
      <c r="C48" s="110"/>
      <c r="D48" s="110"/>
      <c r="E48" s="110"/>
      <c r="F48" s="110"/>
      <c r="G48" s="110"/>
      <c r="H48" s="110"/>
      <c r="I48" s="110"/>
      <c r="J48" s="110"/>
      <c r="K48" s="110"/>
      <c r="L48" s="110"/>
      <c r="M48" s="737">
        <f>M15</f>
        <v>0</v>
      </c>
      <c r="N48" s="738"/>
      <c r="O48" s="738"/>
      <c r="P48" s="132" t="s">
        <v>44</v>
      </c>
      <c r="Q48" s="737">
        <f>Q15</f>
        <v>0</v>
      </c>
      <c r="R48" s="738"/>
      <c r="S48" s="738"/>
      <c r="T48" s="133" t="s">
        <v>44</v>
      </c>
      <c r="U48" s="134" t="s">
        <v>310</v>
      </c>
      <c r="V48" s="738">
        <f>V15</f>
        <v>0</v>
      </c>
      <c r="W48" s="738"/>
      <c r="X48" s="738"/>
      <c r="Y48" s="133" t="s">
        <v>27</v>
      </c>
    </row>
    <row r="49" spans="1:25" ht="15" customHeight="1">
      <c r="A49" s="1"/>
      <c r="B49" s="739" t="s">
        <v>232</v>
      </c>
      <c r="C49" s="740"/>
      <c r="D49" s="740"/>
      <c r="E49" s="740"/>
      <c r="F49" s="740"/>
      <c r="G49" s="740"/>
      <c r="H49" s="740"/>
      <c r="I49" s="740"/>
      <c r="J49" s="740"/>
      <c r="K49" s="740"/>
      <c r="L49" s="741"/>
      <c r="M49" s="742"/>
      <c r="N49" s="743"/>
      <c r="O49" s="743"/>
      <c r="P49" s="135" t="s">
        <v>44</v>
      </c>
      <c r="Q49" s="742"/>
      <c r="R49" s="743"/>
      <c r="S49" s="743"/>
      <c r="T49" s="136" t="s">
        <v>44</v>
      </c>
      <c r="U49" s="137" t="s">
        <v>320</v>
      </c>
      <c r="V49" s="744">
        <f>M49+Q49</f>
        <v>0</v>
      </c>
      <c r="W49" s="744"/>
      <c r="X49" s="744"/>
      <c r="Y49" s="136" t="s">
        <v>44</v>
      </c>
    </row>
    <row r="50" spans="1:25" ht="12" customHeight="1">
      <c r="A50" s="1"/>
      <c r="B50" s="171" t="s">
        <v>312</v>
      </c>
      <c r="C50" s="138"/>
      <c r="D50" s="138"/>
      <c r="E50" s="138"/>
      <c r="F50" s="138"/>
      <c r="G50" s="138"/>
      <c r="H50" s="138"/>
      <c r="I50" s="138"/>
      <c r="J50" s="138"/>
      <c r="K50" s="138"/>
      <c r="L50" s="138"/>
      <c r="M50" s="138"/>
      <c r="N50" s="110"/>
      <c r="O50" s="110"/>
      <c r="P50" s="110"/>
      <c r="Q50" s="110"/>
      <c r="R50" s="110"/>
      <c r="S50" s="110"/>
      <c r="T50" s="110"/>
      <c r="U50" s="110"/>
      <c r="V50" s="110"/>
      <c r="W50" s="110"/>
      <c r="X50" s="110"/>
      <c r="Y50" s="110"/>
    </row>
    <row r="51" spans="1:25" ht="12" customHeight="1">
      <c r="A51" s="1"/>
      <c r="B51" s="762" t="s">
        <v>77</v>
      </c>
      <c r="C51" s="763"/>
      <c r="D51" s="763"/>
      <c r="E51" s="763"/>
      <c r="F51" s="763"/>
      <c r="G51" s="763"/>
      <c r="H51" s="763"/>
      <c r="I51" s="763"/>
      <c r="J51" s="763"/>
      <c r="K51" s="763"/>
      <c r="L51" s="763"/>
      <c r="M51" s="763"/>
      <c r="N51" s="763"/>
      <c r="O51" s="763"/>
      <c r="P51" s="763"/>
      <c r="Q51" s="763"/>
      <c r="R51" s="763"/>
      <c r="S51" s="763"/>
      <c r="T51" s="763"/>
      <c r="U51" s="763"/>
      <c r="V51" s="763"/>
      <c r="W51" s="763"/>
      <c r="X51" s="763"/>
      <c r="Y51" s="763"/>
    </row>
    <row r="52" spans="1:25" ht="12" customHeight="1">
      <c r="A52" s="1"/>
      <c r="B52" s="1"/>
      <c r="C52" s="139" t="s">
        <v>313</v>
      </c>
      <c r="D52" s="1"/>
      <c r="E52" s="1"/>
      <c r="F52" s="1"/>
      <c r="G52" s="1"/>
      <c r="H52" s="1"/>
      <c r="I52" s="1"/>
      <c r="J52" s="1"/>
      <c r="K52" s="1"/>
      <c r="L52" s="1"/>
      <c r="M52" s="1"/>
      <c r="N52" s="1"/>
      <c r="O52" s="1"/>
      <c r="P52" s="1"/>
      <c r="Q52" s="1"/>
      <c r="R52" s="1"/>
      <c r="S52" s="1"/>
      <c r="T52" s="1"/>
      <c r="U52" s="1"/>
      <c r="V52" s="1"/>
      <c r="W52" s="1"/>
      <c r="X52" s="1"/>
      <c r="Y52" s="1"/>
    </row>
    <row r="53" spans="1:25" ht="12" customHeight="1">
      <c r="A53" s="1"/>
      <c r="B53" s="1"/>
      <c r="C53" s="139"/>
      <c r="D53" s="1"/>
      <c r="E53" s="1"/>
      <c r="F53" s="1"/>
      <c r="G53" s="1"/>
      <c r="H53" s="1"/>
      <c r="I53" s="1"/>
      <c r="J53" s="1"/>
      <c r="K53" s="1"/>
      <c r="L53" s="1"/>
      <c r="M53" s="1"/>
      <c r="N53" s="1"/>
      <c r="O53" s="1"/>
      <c r="P53" s="1"/>
      <c r="Q53" s="1"/>
      <c r="R53" s="1"/>
      <c r="S53" s="1"/>
      <c r="T53" s="1"/>
      <c r="U53" s="1"/>
      <c r="V53" s="1"/>
      <c r="W53" s="1"/>
      <c r="X53" s="1"/>
      <c r="Y53" s="1"/>
    </row>
    <row r="54" spans="1:25" ht="15" customHeight="1">
      <c r="A54" s="175" t="s">
        <v>234</v>
      </c>
      <c r="B54" s="45"/>
      <c r="C54" s="45"/>
      <c r="D54" s="45"/>
      <c r="E54" s="45"/>
      <c r="F54" s="45"/>
      <c r="G54" s="45"/>
      <c r="H54" s="45"/>
      <c r="I54" s="45"/>
      <c r="J54" s="45"/>
      <c r="K54" s="45"/>
      <c r="L54" s="45"/>
      <c r="M54" s="45"/>
      <c r="N54" s="45"/>
      <c r="O54" s="45"/>
      <c r="P54" s="45"/>
      <c r="Q54" s="45"/>
      <c r="R54" s="45"/>
      <c r="S54" s="45"/>
      <c r="T54" s="45"/>
      <c r="U54" s="45"/>
      <c r="V54" s="45"/>
      <c r="W54" s="45"/>
      <c r="X54" s="45"/>
      <c r="Y54" s="45"/>
    </row>
    <row r="55" spans="1:25" ht="15" customHeight="1">
      <c r="A55" s="45"/>
      <c r="B55" s="45"/>
      <c r="C55" s="45"/>
      <c r="D55" s="45"/>
      <c r="E55" s="45"/>
      <c r="F55" s="45"/>
      <c r="G55" s="45"/>
      <c r="H55" s="45"/>
      <c r="I55" s="45"/>
      <c r="J55" s="45"/>
      <c r="K55" s="45"/>
      <c r="L55" s="45"/>
      <c r="M55" s="45"/>
      <c r="N55" s="45"/>
      <c r="O55" s="45"/>
      <c r="P55" s="140"/>
      <c r="Q55" s="764" t="s">
        <v>321</v>
      </c>
      <c r="R55" s="765"/>
      <c r="S55" s="766"/>
      <c r="T55" s="141" t="s">
        <v>322</v>
      </c>
      <c r="U55" s="767"/>
      <c r="V55" s="767"/>
      <c r="W55" s="767"/>
      <c r="X55" s="767"/>
      <c r="Y55" s="142" t="s">
        <v>86</v>
      </c>
    </row>
    <row r="56" spans="1:25" ht="15" customHeight="1">
      <c r="A56" s="45"/>
      <c r="B56" s="45"/>
      <c r="C56" s="45"/>
      <c r="D56" s="45"/>
      <c r="E56" s="45"/>
      <c r="F56" s="45"/>
      <c r="G56" s="45"/>
      <c r="H56" s="45"/>
      <c r="I56" s="45"/>
      <c r="J56" s="45"/>
      <c r="K56" s="45"/>
      <c r="L56" s="45"/>
      <c r="M56" s="45"/>
      <c r="N56" s="45"/>
      <c r="O56" s="45"/>
      <c r="P56" s="45"/>
      <c r="Q56" s="46"/>
      <c r="R56" s="46"/>
      <c r="S56" s="46"/>
      <c r="T56" s="46"/>
      <c r="U56" s="175"/>
      <c r="V56" s="175"/>
      <c r="W56" s="175"/>
      <c r="X56" s="175"/>
      <c r="Y56" s="45"/>
    </row>
    <row r="57" spans="1:25" ht="15" customHeight="1">
      <c r="A57" s="45" t="s">
        <v>237</v>
      </c>
      <c r="B57" s="228"/>
      <c r="C57" s="228"/>
      <c r="D57" s="228"/>
      <c r="E57" s="228"/>
      <c r="F57" s="228"/>
      <c r="G57" s="228"/>
      <c r="H57" s="228"/>
      <c r="I57" s="228"/>
      <c r="J57" s="228"/>
      <c r="K57" s="228"/>
      <c r="L57" s="228"/>
      <c r="M57" s="228"/>
      <c r="N57" s="228"/>
      <c r="O57" s="228"/>
      <c r="P57" s="228"/>
      <c r="Q57" s="228"/>
      <c r="R57" s="228"/>
      <c r="S57" s="228"/>
      <c r="T57" s="228"/>
      <c r="U57" s="228"/>
      <c r="V57" s="768" t="s">
        <v>87</v>
      </c>
      <c r="W57" s="768"/>
      <c r="X57" s="768" t="s">
        <v>88</v>
      </c>
      <c r="Y57" s="768"/>
    </row>
    <row r="58" spans="1:25" ht="15" customHeight="1">
      <c r="A58" s="45"/>
      <c r="B58" s="45"/>
      <c r="C58" s="45"/>
      <c r="D58" s="45"/>
      <c r="E58" s="45"/>
      <c r="F58" s="45"/>
      <c r="G58" s="45"/>
      <c r="H58" s="45"/>
      <c r="I58" s="45"/>
      <c r="J58" s="45"/>
      <c r="K58" s="45"/>
      <c r="L58" s="45"/>
      <c r="M58" s="45"/>
      <c r="N58" s="45"/>
      <c r="O58" s="45"/>
      <c r="P58" s="45"/>
      <c r="Q58" s="45"/>
      <c r="R58" s="45"/>
      <c r="S58" s="45"/>
      <c r="T58" s="45"/>
      <c r="U58" s="45"/>
      <c r="V58" s="768"/>
      <c r="W58" s="768"/>
      <c r="X58" s="768"/>
      <c r="Y58" s="768"/>
    </row>
    <row r="59" spans="1:25" ht="12" customHeight="1">
      <c r="A59" s="228"/>
      <c r="B59" s="769" t="s">
        <v>323</v>
      </c>
      <c r="C59" s="770" t="s">
        <v>89</v>
      </c>
      <c r="D59" s="770"/>
      <c r="E59" s="770"/>
      <c r="F59" s="770"/>
      <c r="G59" s="770"/>
      <c r="H59" s="770"/>
      <c r="I59" s="770"/>
      <c r="J59" s="770"/>
      <c r="K59" s="770"/>
      <c r="L59" s="770"/>
      <c r="M59" s="770"/>
      <c r="N59" s="770"/>
      <c r="O59" s="770"/>
      <c r="P59" s="770"/>
      <c r="Q59" s="770"/>
      <c r="R59" s="770"/>
      <c r="S59" s="770"/>
      <c r="T59" s="770"/>
      <c r="U59" s="770"/>
      <c r="V59" s="771"/>
      <c r="W59" s="772"/>
      <c r="X59" s="771"/>
      <c r="Y59" s="772"/>
    </row>
    <row r="60" spans="1:25" ht="12" customHeight="1">
      <c r="A60" s="45"/>
      <c r="B60" s="769"/>
      <c r="C60" s="770"/>
      <c r="D60" s="770"/>
      <c r="E60" s="770"/>
      <c r="F60" s="770"/>
      <c r="G60" s="770"/>
      <c r="H60" s="770"/>
      <c r="I60" s="770"/>
      <c r="J60" s="770"/>
      <c r="K60" s="770"/>
      <c r="L60" s="770"/>
      <c r="M60" s="770"/>
      <c r="N60" s="770"/>
      <c r="O60" s="770"/>
      <c r="P60" s="770"/>
      <c r="Q60" s="770"/>
      <c r="R60" s="770"/>
      <c r="S60" s="770"/>
      <c r="T60" s="770"/>
      <c r="U60" s="770"/>
      <c r="V60" s="773"/>
      <c r="W60" s="774"/>
      <c r="X60" s="773"/>
      <c r="Y60" s="774"/>
    </row>
    <row r="61" spans="1:25" ht="12" customHeight="1">
      <c r="A61" s="45"/>
      <c r="B61" s="769" t="s">
        <v>324</v>
      </c>
      <c r="C61" s="786" t="s">
        <v>90</v>
      </c>
      <c r="D61" s="786"/>
      <c r="E61" s="786"/>
      <c r="F61" s="786"/>
      <c r="G61" s="786"/>
      <c r="H61" s="786"/>
      <c r="I61" s="786"/>
      <c r="J61" s="786"/>
      <c r="K61" s="786"/>
      <c r="L61" s="786"/>
      <c r="M61" s="786"/>
      <c r="N61" s="786"/>
      <c r="O61" s="786"/>
      <c r="P61" s="786"/>
      <c r="Q61" s="786"/>
      <c r="R61" s="786"/>
      <c r="S61" s="786"/>
      <c r="T61" s="786"/>
      <c r="U61" s="787"/>
      <c r="V61" s="771"/>
      <c r="W61" s="772"/>
      <c r="X61" s="771"/>
      <c r="Y61" s="772"/>
    </row>
    <row r="62" spans="1:25" ht="12" customHeight="1">
      <c r="A62" s="45"/>
      <c r="B62" s="769"/>
      <c r="C62" s="786"/>
      <c r="D62" s="786"/>
      <c r="E62" s="786"/>
      <c r="F62" s="786"/>
      <c r="G62" s="786"/>
      <c r="H62" s="786"/>
      <c r="I62" s="786"/>
      <c r="J62" s="786"/>
      <c r="K62" s="786"/>
      <c r="L62" s="786"/>
      <c r="M62" s="786"/>
      <c r="N62" s="786"/>
      <c r="O62" s="786"/>
      <c r="P62" s="786"/>
      <c r="Q62" s="786"/>
      <c r="R62" s="786"/>
      <c r="S62" s="786"/>
      <c r="T62" s="786"/>
      <c r="U62" s="787"/>
      <c r="V62" s="773"/>
      <c r="W62" s="774"/>
      <c r="X62" s="773"/>
      <c r="Y62" s="774"/>
    </row>
    <row r="63" spans="1:25" ht="15" customHeight="1">
      <c r="A63" s="45"/>
      <c r="B63" s="45"/>
      <c r="C63" s="45"/>
      <c r="D63" s="45"/>
      <c r="E63" s="45"/>
      <c r="F63" s="45"/>
      <c r="G63" s="45"/>
      <c r="H63" s="45"/>
      <c r="I63" s="45"/>
      <c r="J63" s="45"/>
      <c r="K63" s="45"/>
      <c r="L63" s="45"/>
      <c r="M63" s="45"/>
      <c r="N63" s="45"/>
      <c r="O63" s="45"/>
      <c r="P63" s="45"/>
      <c r="Q63" s="46"/>
      <c r="R63" s="46"/>
      <c r="S63" s="46"/>
      <c r="T63" s="46"/>
      <c r="U63" s="175"/>
      <c r="V63" s="175"/>
      <c r="W63" s="175"/>
      <c r="X63" s="175"/>
      <c r="Y63" s="45"/>
    </row>
    <row r="64" spans="1:25" ht="12" customHeight="1">
      <c r="A64" s="45"/>
      <c r="B64" s="229"/>
      <c r="C64" s="57"/>
      <c r="D64" s="57"/>
      <c r="E64" s="57"/>
      <c r="F64" s="57"/>
      <c r="G64" s="57"/>
      <c r="H64" s="57"/>
      <c r="I64" s="57"/>
      <c r="J64" s="57"/>
      <c r="K64" s="57"/>
      <c r="L64" s="57"/>
      <c r="M64" s="57"/>
      <c r="N64" s="230"/>
      <c r="O64" s="230"/>
      <c r="P64" s="230"/>
      <c r="Q64" s="231"/>
      <c r="R64" s="226"/>
      <c r="S64" s="226"/>
      <c r="T64" s="232"/>
      <c r="U64" s="233"/>
      <c r="V64" s="233"/>
      <c r="W64" s="233"/>
      <c r="X64" s="233"/>
      <c r="Y64" s="57"/>
    </row>
    <row r="65" spans="1:40" ht="24.95" customHeight="1">
      <c r="A65" s="775" t="s">
        <v>240</v>
      </c>
      <c r="B65" s="775"/>
      <c r="C65" s="775"/>
      <c r="D65" s="775"/>
      <c r="E65" s="775"/>
      <c r="F65" s="775"/>
      <c r="G65" s="775"/>
      <c r="H65" s="775"/>
      <c r="I65" s="775"/>
      <c r="J65" s="775"/>
      <c r="K65" s="775"/>
      <c r="L65" s="775"/>
      <c r="M65" s="775"/>
      <c r="N65" s="788" t="s">
        <v>92</v>
      </c>
      <c r="O65" s="789"/>
      <c r="P65" s="780" t="s">
        <v>507</v>
      </c>
      <c r="Q65" s="781"/>
      <c r="R65" s="781"/>
      <c r="S65" s="782"/>
      <c r="T65" s="208" t="s">
        <v>325</v>
      </c>
      <c r="U65" s="783"/>
      <c r="V65" s="784"/>
      <c r="W65" s="784"/>
      <c r="X65" s="785"/>
      <c r="Y65" s="217" t="s">
        <v>91</v>
      </c>
    </row>
    <row r="66" spans="1:40" ht="24.95" customHeight="1">
      <c r="A66" s="775"/>
      <c r="B66" s="775"/>
      <c r="C66" s="775"/>
      <c r="D66" s="775"/>
      <c r="E66" s="775"/>
      <c r="F66" s="775"/>
      <c r="G66" s="775"/>
      <c r="H66" s="775"/>
      <c r="I66" s="775"/>
      <c r="J66" s="775"/>
      <c r="K66" s="775"/>
      <c r="L66" s="775"/>
      <c r="M66" s="775"/>
      <c r="N66" s="790"/>
      <c r="O66" s="791"/>
      <c r="P66" s="780" t="s">
        <v>508</v>
      </c>
      <c r="Q66" s="781"/>
      <c r="R66" s="781"/>
      <c r="S66" s="782"/>
      <c r="T66" s="208" t="s">
        <v>326</v>
      </c>
      <c r="U66" s="783"/>
      <c r="V66" s="784"/>
      <c r="W66" s="784"/>
      <c r="X66" s="785"/>
      <c r="Y66" s="217" t="s">
        <v>86</v>
      </c>
      <c r="AM66" s="234"/>
      <c r="AN66" s="234"/>
    </row>
    <row r="67" spans="1:40" ht="24.95" customHeight="1">
      <c r="A67" s="775" t="s">
        <v>201</v>
      </c>
      <c r="B67" s="775"/>
      <c r="C67" s="775"/>
      <c r="D67" s="775"/>
      <c r="E67" s="775"/>
      <c r="F67" s="775"/>
      <c r="G67" s="775"/>
      <c r="H67" s="775"/>
      <c r="I67" s="775"/>
      <c r="J67" s="775"/>
      <c r="K67" s="775"/>
      <c r="L67" s="775"/>
      <c r="M67" s="775"/>
      <c r="N67" s="776" t="s">
        <v>93</v>
      </c>
      <c r="O67" s="777"/>
      <c r="P67" s="780" t="s">
        <v>507</v>
      </c>
      <c r="Q67" s="781"/>
      <c r="R67" s="781"/>
      <c r="S67" s="782"/>
      <c r="T67" s="208" t="s">
        <v>327</v>
      </c>
      <c r="U67" s="783"/>
      <c r="V67" s="784"/>
      <c r="W67" s="784"/>
      <c r="X67" s="785"/>
      <c r="Y67" s="217" t="s">
        <v>91</v>
      </c>
      <c r="AM67" s="234">
        <v>1</v>
      </c>
      <c r="AN67" s="234">
        <v>2</v>
      </c>
    </row>
    <row r="68" spans="1:40" ht="24.95" customHeight="1">
      <c r="A68" s="775"/>
      <c r="B68" s="775"/>
      <c r="C68" s="775"/>
      <c r="D68" s="775"/>
      <c r="E68" s="775"/>
      <c r="F68" s="775"/>
      <c r="G68" s="775"/>
      <c r="H68" s="775"/>
      <c r="I68" s="775"/>
      <c r="J68" s="775"/>
      <c r="K68" s="775"/>
      <c r="L68" s="775"/>
      <c r="M68" s="775"/>
      <c r="N68" s="778"/>
      <c r="O68" s="779"/>
      <c r="P68" s="780" t="s">
        <v>508</v>
      </c>
      <c r="Q68" s="781"/>
      <c r="R68" s="781"/>
      <c r="S68" s="782"/>
      <c r="T68" s="208" t="s">
        <v>328</v>
      </c>
      <c r="U68" s="783"/>
      <c r="V68" s="784"/>
      <c r="W68" s="784"/>
      <c r="X68" s="785"/>
      <c r="Y68" s="217" t="s">
        <v>86</v>
      </c>
      <c r="AM68" s="234">
        <v>2</v>
      </c>
      <c r="AN68" s="234">
        <v>3</v>
      </c>
    </row>
    <row r="69" spans="1:40" ht="13.5" customHeight="1">
      <c r="A69" s="235"/>
      <c r="B69" s="235"/>
      <c r="C69" s="235"/>
      <c r="D69" s="235"/>
      <c r="E69" s="235"/>
      <c r="F69" s="235"/>
      <c r="G69" s="235"/>
      <c r="H69" s="235"/>
      <c r="I69" s="235"/>
      <c r="J69" s="235"/>
      <c r="K69" s="235"/>
      <c r="L69" s="235"/>
      <c r="M69" s="235"/>
      <c r="N69" s="231"/>
      <c r="O69" s="231"/>
      <c r="P69" s="231"/>
      <c r="Q69" s="231"/>
      <c r="R69" s="231"/>
      <c r="S69" s="231"/>
      <c r="T69" s="232"/>
      <c r="U69" s="233"/>
      <c r="V69" s="233"/>
      <c r="W69" s="233"/>
      <c r="X69" s="233"/>
      <c r="Y69" s="57"/>
      <c r="AM69" s="234">
        <v>3</v>
      </c>
      <c r="AN69" s="1"/>
    </row>
    <row r="70" spans="1:40" ht="24.95" customHeight="1">
      <c r="A70" s="775" t="s">
        <v>245</v>
      </c>
      <c r="B70" s="775"/>
      <c r="C70" s="775"/>
      <c r="D70" s="775"/>
      <c r="E70" s="775"/>
      <c r="F70" s="775"/>
      <c r="G70" s="775"/>
      <c r="H70" s="775"/>
      <c r="I70" s="775"/>
      <c r="J70" s="775"/>
      <c r="K70" s="775"/>
      <c r="L70" s="775"/>
      <c r="M70" s="775"/>
      <c r="N70" s="801" t="s">
        <v>92</v>
      </c>
      <c r="O70" s="802"/>
      <c r="P70" s="805" t="s">
        <v>507</v>
      </c>
      <c r="Q70" s="806"/>
      <c r="R70" s="806"/>
      <c r="S70" s="807"/>
      <c r="T70" s="236" t="s">
        <v>329</v>
      </c>
      <c r="U70" s="808"/>
      <c r="V70" s="809"/>
      <c r="W70" s="809"/>
      <c r="X70" s="810"/>
      <c r="Y70" s="237" t="s">
        <v>91</v>
      </c>
      <c r="AM70" s="234">
        <v>4</v>
      </c>
      <c r="AN70" s="1"/>
    </row>
    <row r="71" spans="1:40" ht="24.95" customHeight="1">
      <c r="A71" s="775"/>
      <c r="B71" s="775"/>
      <c r="C71" s="775"/>
      <c r="D71" s="775"/>
      <c r="E71" s="775"/>
      <c r="F71" s="775"/>
      <c r="G71" s="775"/>
      <c r="H71" s="775"/>
      <c r="I71" s="775"/>
      <c r="J71" s="775"/>
      <c r="K71" s="775"/>
      <c r="L71" s="775"/>
      <c r="M71" s="775"/>
      <c r="N71" s="803"/>
      <c r="O71" s="804"/>
      <c r="P71" s="780" t="s">
        <v>508</v>
      </c>
      <c r="Q71" s="781"/>
      <c r="R71" s="781"/>
      <c r="S71" s="782"/>
      <c r="T71" s="208" t="s">
        <v>330</v>
      </c>
      <c r="U71" s="783"/>
      <c r="V71" s="784"/>
      <c r="W71" s="784"/>
      <c r="X71" s="785"/>
      <c r="Y71" s="238" t="s">
        <v>86</v>
      </c>
      <c r="AM71" s="234">
        <v>5</v>
      </c>
      <c r="AN71" s="1"/>
    </row>
    <row r="72" spans="1:40" ht="24.95" customHeight="1">
      <c r="A72" s="775" t="s">
        <v>202</v>
      </c>
      <c r="B72" s="775"/>
      <c r="C72" s="775"/>
      <c r="D72" s="775"/>
      <c r="E72" s="775"/>
      <c r="F72" s="775"/>
      <c r="G72" s="775"/>
      <c r="H72" s="775"/>
      <c r="I72" s="775"/>
      <c r="J72" s="775"/>
      <c r="K72" s="775"/>
      <c r="L72" s="775"/>
      <c r="M72" s="775"/>
      <c r="N72" s="792" t="s">
        <v>93</v>
      </c>
      <c r="O72" s="777"/>
      <c r="P72" s="780" t="s">
        <v>507</v>
      </c>
      <c r="Q72" s="781"/>
      <c r="R72" s="781"/>
      <c r="S72" s="782"/>
      <c r="T72" s="208" t="s">
        <v>331</v>
      </c>
      <c r="U72" s="783"/>
      <c r="V72" s="784"/>
      <c r="W72" s="784"/>
      <c r="X72" s="785"/>
      <c r="Y72" s="238" t="s">
        <v>91</v>
      </c>
    </row>
    <row r="73" spans="1:40" ht="24.95" customHeight="1">
      <c r="A73" s="775"/>
      <c r="B73" s="775"/>
      <c r="C73" s="775"/>
      <c r="D73" s="775"/>
      <c r="E73" s="775"/>
      <c r="F73" s="775"/>
      <c r="G73" s="775"/>
      <c r="H73" s="775"/>
      <c r="I73" s="775"/>
      <c r="J73" s="775"/>
      <c r="K73" s="775"/>
      <c r="L73" s="775"/>
      <c r="M73" s="775"/>
      <c r="N73" s="793"/>
      <c r="O73" s="794"/>
      <c r="P73" s="795" t="s">
        <v>508</v>
      </c>
      <c r="Q73" s="796"/>
      <c r="R73" s="796"/>
      <c r="S73" s="797"/>
      <c r="T73" s="239" t="s">
        <v>332</v>
      </c>
      <c r="U73" s="798"/>
      <c r="V73" s="799"/>
      <c r="W73" s="799"/>
      <c r="X73" s="800"/>
      <c r="Y73" s="240" t="s">
        <v>86</v>
      </c>
    </row>
    <row r="74" spans="1:40" s="97" customFormat="1" ht="15" customHeight="1">
      <c r="A74" s="45" t="s">
        <v>333</v>
      </c>
      <c r="B74" s="45"/>
      <c r="C74" s="45"/>
      <c r="D74" s="45"/>
      <c r="E74" s="45"/>
      <c r="F74" s="45"/>
      <c r="G74" s="45"/>
      <c r="H74" s="45"/>
      <c r="I74" s="45"/>
      <c r="J74" s="45"/>
      <c r="K74" s="45"/>
      <c r="L74" s="45"/>
      <c r="M74" s="45"/>
      <c r="N74" s="45"/>
      <c r="O74" s="45"/>
      <c r="P74" s="45"/>
      <c r="Q74" s="45"/>
      <c r="R74" s="45"/>
      <c r="S74" s="45"/>
      <c r="T74" s="45"/>
      <c r="U74" s="45"/>
      <c r="V74" s="45"/>
      <c r="W74" s="45"/>
      <c r="X74" s="45"/>
      <c r="Y74" s="45"/>
    </row>
    <row r="75" spans="1:40" s="97" customFormat="1" ht="9"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row>
    <row r="76" spans="1:40" s="97" customFormat="1" ht="8.25" customHeight="1">
      <c r="A76" s="228"/>
      <c r="B76" s="241"/>
      <c r="C76" s="242"/>
      <c r="D76" s="242"/>
      <c r="E76" s="242"/>
      <c r="F76" s="242"/>
      <c r="G76" s="242"/>
      <c r="H76" s="242"/>
      <c r="I76" s="242"/>
      <c r="J76" s="242"/>
      <c r="K76" s="242"/>
      <c r="L76" s="242"/>
      <c r="M76" s="242"/>
      <c r="N76" s="242"/>
      <c r="O76" s="242"/>
      <c r="P76" s="242"/>
      <c r="Q76" s="242"/>
      <c r="R76" s="242"/>
      <c r="S76" s="243"/>
      <c r="T76" s="241"/>
      <c r="U76" s="242"/>
      <c r="V76" s="242"/>
      <c r="W76" s="242"/>
      <c r="X76" s="242"/>
      <c r="Y76" s="243"/>
    </row>
    <row r="77" spans="1:40" s="97" customFormat="1" ht="15" customHeight="1">
      <c r="A77" s="228"/>
      <c r="B77" s="244"/>
      <c r="C77" s="45" t="s">
        <v>94</v>
      </c>
      <c r="D77" s="45"/>
      <c r="E77" s="45"/>
      <c r="F77" s="45"/>
      <c r="G77" s="45"/>
      <c r="H77" s="717" t="s">
        <v>95</v>
      </c>
      <c r="I77" s="717"/>
      <c r="J77" s="717"/>
      <c r="K77" s="717"/>
      <c r="L77" s="717"/>
      <c r="M77" s="717"/>
      <c r="N77" s="717"/>
      <c r="O77" s="717"/>
      <c r="P77" s="717"/>
      <c r="Q77" s="717"/>
      <c r="R77" s="717"/>
      <c r="S77" s="717"/>
      <c r="T77" s="717"/>
      <c r="U77" s="717"/>
      <c r="V77" s="717"/>
      <c r="W77" s="717"/>
      <c r="X77" s="717"/>
      <c r="Y77" s="811"/>
    </row>
    <row r="78" spans="1:40" s="97" customFormat="1" ht="15" customHeight="1">
      <c r="A78" s="228"/>
      <c r="B78" s="244"/>
      <c r="C78" s="45" t="s">
        <v>96</v>
      </c>
      <c r="D78" s="45"/>
      <c r="E78" s="45"/>
      <c r="F78" s="45"/>
      <c r="G78" s="45"/>
      <c r="H78" s="57"/>
      <c r="I78" s="812" t="s">
        <v>97</v>
      </c>
      <c r="J78" s="813"/>
      <c r="K78" s="245">
        <v>2</v>
      </c>
      <c r="L78" s="45" t="s">
        <v>98</v>
      </c>
      <c r="M78" s="45"/>
      <c r="N78" s="245">
        <v>2</v>
      </c>
      <c r="O78" s="45" t="s">
        <v>99</v>
      </c>
      <c r="P78" s="45"/>
      <c r="Q78" s="45"/>
      <c r="R78" s="45"/>
      <c r="S78" s="45"/>
      <c r="T78" s="246" t="s">
        <v>334</v>
      </c>
      <c r="U78" s="814" t="e">
        <f>U79+U114</f>
        <v>#VALUE!</v>
      </c>
      <c r="V78" s="814"/>
      <c r="W78" s="814"/>
      <c r="X78" s="814"/>
      <c r="Y78" s="247" t="s">
        <v>100</v>
      </c>
      <c r="Z78" s="248" t="str">
        <f>IF(AB80="未入力","※先に163行目の当該年度４月１日現在の１年次研修医受入数を入力してください","")</f>
        <v>※先に163行目の当該年度４月１日現在の１年次研修医受入数を入力してください</v>
      </c>
    </row>
    <row r="79" spans="1:40" s="97" customFormat="1" ht="15" customHeight="1">
      <c r="A79" s="228"/>
      <c r="B79" s="244" t="s">
        <v>161</v>
      </c>
      <c r="C79" s="45"/>
      <c r="D79" s="45"/>
      <c r="E79" s="45"/>
      <c r="F79" s="45"/>
      <c r="G79" s="45"/>
      <c r="H79" s="45"/>
      <c r="I79" s="46"/>
      <c r="J79" s="46"/>
      <c r="K79" s="45"/>
      <c r="L79" s="45"/>
      <c r="M79" s="45"/>
      <c r="N79" s="45"/>
      <c r="O79" s="45"/>
      <c r="P79" s="45"/>
      <c r="Q79" s="45"/>
      <c r="R79" s="45"/>
      <c r="S79" s="45"/>
      <c r="T79" s="246" t="s">
        <v>335</v>
      </c>
      <c r="U79" s="814" t="e">
        <f>IF(OR(AB80="20人未満",$C$123=1),(E81*Q81)+(E83*Q83)+(E85*Q85)+(E87*Q87)+(E89*Q89)+(E92*Q92)+(E95*0.5*Q95),(E98*Q98)+(E100*Q100)+(E102*Q102)+(E104*Q104)+(E106*Q106)+(E109*Q109)+(E112*0.5*Q112))</f>
        <v>#VALUE!</v>
      </c>
      <c r="V79" s="814"/>
      <c r="W79" s="814"/>
      <c r="X79" s="814"/>
      <c r="Y79" s="247" t="s">
        <v>101</v>
      </c>
    </row>
    <row r="80" spans="1:40" s="97" customFormat="1" ht="30" customHeight="1">
      <c r="A80" s="228"/>
      <c r="B80" s="815" t="s">
        <v>162</v>
      </c>
      <c r="C80" s="700"/>
      <c r="D80" s="700"/>
      <c r="E80" s="700"/>
      <c r="F80" s="700"/>
      <c r="G80" s="700"/>
      <c r="H80" s="700"/>
      <c r="I80" s="700"/>
      <c r="J80" s="700"/>
      <c r="K80" s="700"/>
      <c r="L80" s="700"/>
      <c r="M80" s="700"/>
      <c r="N80" s="700"/>
      <c r="O80" s="700"/>
      <c r="P80" s="700"/>
      <c r="Q80" s="700"/>
      <c r="R80" s="700"/>
      <c r="S80" s="816"/>
      <c r="T80" s="246"/>
      <c r="U80" s="249"/>
      <c r="V80" s="249"/>
      <c r="W80" s="249"/>
      <c r="X80" s="249"/>
      <c r="Y80" s="247"/>
      <c r="AB80" s="250" t="str">
        <f>IF(N163="","未入力",IF(N163&gt;=20,"20人以上","20人未満"))</f>
        <v>未入力</v>
      </c>
    </row>
    <row r="81" spans="1:30" s="97" customFormat="1" ht="32.25" customHeight="1">
      <c r="A81" s="228"/>
      <c r="B81" s="817" t="s">
        <v>102</v>
      </c>
      <c r="C81" s="818"/>
      <c r="D81" s="44" t="s">
        <v>336</v>
      </c>
      <c r="E81" s="819"/>
      <c r="F81" s="820"/>
      <c r="G81" s="820"/>
      <c r="H81" s="45" t="s">
        <v>29</v>
      </c>
      <c r="I81" s="45"/>
      <c r="J81" s="45"/>
      <c r="K81" s="46" t="s">
        <v>26</v>
      </c>
      <c r="L81" s="45"/>
      <c r="M81" s="821" t="s">
        <v>337</v>
      </c>
      <c r="N81" s="821"/>
      <c r="O81" s="821"/>
      <c r="P81" s="821"/>
      <c r="Q81" s="822" t="str">
        <f>IF(OR($AB$80="20人未満",$C$123=1),IF($K$78=1,$V$15,0)+IF($K$78=2,$V$15,0),"")</f>
        <v/>
      </c>
      <c r="R81" s="822"/>
      <c r="S81" s="45" t="s">
        <v>27</v>
      </c>
      <c r="T81" s="246"/>
      <c r="U81" s="249"/>
      <c r="V81" s="249"/>
      <c r="W81" s="249"/>
      <c r="X81" s="249"/>
      <c r="Y81" s="247"/>
    </row>
    <row r="82" spans="1:30" s="97" customFormat="1" ht="9" customHeight="1">
      <c r="A82" s="228"/>
      <c r="B82" s="47"/>
      <c r="C82" s="48"/>
      <c r="D82" s="44"/>
      <c r="E82" s="174"/>
      <c r="F82" s="174"/>
      <c r="G82" s="174"/>
      <c r="H82" s="45"/>
      <c r="I82" s="45"/>
      <c r="J82" s="45"/>
      <c r="K82" s="46"/>
      <c r="L82" s="45"/>
      <c r="M82" s="49"/>
      <c r="N82" s="49"/>
      <c r="O82" s="49"/>
      <c r="P82" s="49"/>
      <c r="Q82" s="251"/>
      <c r="R82" s="251"/>
      <c r="S82" s="45"/>
      <c r="T82" s="246"/>
      <c r="U82" s="249"/>
      <c r="V82" s="249"/>
      <c r="W82" s="249"/>
      <c r="X82" s="249"/>
      <c r="Y82" s="247"/>
    </row>
    <row r="83" spans="1:30" s="97" customFormat="1" ht="27.75" customHeight="1">
      <c r="A83" s="228"/>
      <c r="B83" s="823" t="s">
        <v>103</v>
      </c>
      <c r="C83" s="818"/>
      <c r="D83" s="44" t="s">
        <v>338</v>
      </c>
      <c r="E83" s="819"/>
      <c r="F83" s="820"/>
      <c r="G83" s="820"/>
      <c r="H83" s="45" t="s">
        <v>29</v>
      </c>
      <c r="I83" s="45"/>
      <c r="J83" s="45"/>
      <c r="K83" s="46" t="s">
        <v>26</v>
      </c>
      <c r="L83" s="45"/>
      <c r="M83" s="821" t="s">
        <v>339</v>
      </c>
      <c r="N83" s="821"/>
      <c r="O83" s="821"/>
      <c r="P83" s="821"/>
      <c r="Q83" s="822" t="str">
        <f>IF(OR($AB$80="20人未満",$C$123=1),IF($K$78=3,$V$15,0),"")</f>
        <v/>
      </c>
      <c r="R83" s="822"/>
      <c r="S83" s="45" t="s">
        <v>27</v>
      </c>
      <c r="T83" s="246"/>
      <c r="U83" s="249"/>
      <c r="V83" s="249"/>
      <c r="W83" s="249"/>
      <c r="X83" s="249"/>
      <c r="Y83" s="247"/>
    </row>
    <row r="84" spans="1:30" s="97" customFormat="1" ht="18" customHeight="1">
      <c r="A84" s="228"/>
      <c r="B84" s="50"/>
      <c r="C84" s="51"/>
      <c r="D84" s="44"/>
      <c r="E84" s="173"/>
      <c r="F84" s="174"/>
      <c r="G84" s="174"/>
      <c r="H84" s="45"/>
      <c r="I84" s="45"/>
      <c r="J84" s="45"/>
      <c r="K84" s="46"/>
      <c r="L84" s="45"/>
      <c r="M84" s="175"/>
      <c r="N84" s="175"/>
      <c r="O84" s="175"/>
      <c r="P84" s="175"/>
      <c r="Q84" s="184"/>
      <c r="R84" s="184"/>
      <c r="S84" s="45"/>
      <c r="T84" s="246"/>
      <c r="U84" s="249"/>
      <c r="V84" s="249"/>
      <c r="W84" s="249"/>
      <c r="X84" s="249"/>
      <c r="Y84" s="247"/>
    </row>
    <row r="85" spans="1:30" s="97" customFormat="1" ht="18" customHeight="1">
      <c r="A85" s="228"/>
      <c r="B85" s="823" t="s">
        <v>104</v>
      </c>
      <c r="C85" s="818"/>
      <c r="D85" s="44" t="s">
        <v>338</v>
      </c>
      <c r="E85" s="820"/>
      <c r="F85" s="820"/>
      <c r="G85" s="820"/>
      <c r="H85" s="45" t="s">
        <v>29</v>
      </c>
      <c r="I85" s="45"/>
      <c r="J85" s="45"/>
      <c r="K85" s="46" t="s">
        <v>26</v>
      </c>
      <c r="L85" s="45"/>
      <c r="M85" s="821" t="s">
        <v>339</v>
      </c>
      <c r="N85" s="821"/>
      <c r="O85" s="821"/>
      <c r="P85" s="821"/>
      <c r="Q85" s="822" t="str">
        <f>IF(OR($AB$80="20人未満",$C$123=1),IF($K$78=4,$V$15,0),"")</f>
        <v/>
      </c>
      <c r="R85" s="822"/>
      <c r="S85" s="45" t="s">
        <v>27</v>
      </c>
      <c r="T85" s="246"/>
      <c r="U85" s="249"/>
      <c r="V85" s="249"/>
      <c r="W85" s="249"/>
      <c r="X85" s="249"/>
      <c r="Y85" s="247"/>
    </row>
    <row r="86" spans="1:30" s="97" customFormat="1" ht="18" customHeight="1">
      <c r="A86" s="228"/>
      <c r="B86" s="50"/>
      <c r="C86" s="51"/>
      <c r="D86" s="44"/>
      <c r="E86" s="820"/>
      <c r="F86" s="820"/>
      <c r="G86" s="820"/>
      <c r="H86" s="45"/>
      <c r="I86" s="45"/>
      <c r="J86" s="45"/>
      <c r="K86" s="46"/>
      <c r="L86" s="45"/>
      <c r="M86" s="175"/>
      <c r="N86" s="175"/>
      <c r="O86" s="175"/>
      <c r="P86" s="175"/>
      <c r="Q86" s="184"/>
      <c r="R86" s="184"/>
      <c r="S86" s="45"/>
      <c r="T86" s="246"/>
      <c r="U86" s="249"/>
      <c r="V86" s="249"/>
      <c r="W86" s="249"/>
      <c r="X86" s="249"/>
      <c r="Y86" s="247"/>
    </row>
    <row r="87" spans="1:30" s="97" customFormat="1" ht="18" customHeight="1">
      <c r="A87" s="228"/>
      <c r="B87" s="823" t="s">
        <v>105</v>
      </c>
      <c r="C87" s="818"/>
      <c r="D87" s="44" t="s">
        <v>338</v>
      </c>
      <c r="E87" s="820"/>
      <c r="F87" s="820"/>
      <c r="G87" s="820"/>
      <c r="H87" s="45" t="s">
        <v>29</v>
      </c>
      <c r="I87" s="45"/>
      <c r="J87" s="45"/>
      <c r="K87" s="46" t="s">
        <v>26</v>
      </c>
      <c r="L87" s="45"/>
      <c r="M87" s="821" t="s">
        <v>339</v>
      </c>
      <c r="N87" s="821"/>
      <c r="O87" s="821"/>
      <c r="P87" s="821"/>
      <c r="Q87" s="822" t="str">
        <f>IF(OR($AB$80="20人未満",$C123=1),IF($K$78=5,$V$15,0),"")</f>
        <v/>
      </c>
      <c r="R87" s="822"/>
      <c r="S87" s="45" t="s">
        <v>27</v>
      </c>
      <c r="T87" s="246"/>
      <c r="U87" s="249"/>
      <c r="V87" s="249"/>
      <c r="W87" s="249"/>
      <c r="X87" s="249"/>
      <c r="Y87" s="247"/>
    </row>
    <row r="88" spans="1:30" s="97" customFormat="1" ht="18" customHeight="1">
      <c r="A88" s="228"/>
      <c r="B88" s="50"/>
      <c r="C88" s="51"/>
      <c r="D88" s="44"/>
      <c r="E88" s="820"/>
      <c r="F88" s="820"/>
      <c r="G88" s="820"/>
      <c r="H88" s="45"/>
      <c r="I88" s="45"/>
      <c r="J88" s="45"/>
      <c r="K88" s="46"/>
      <c r="L88" s="45"/>
      <c r="M88" s="175"/>
      <c r="N88" s="175"/>
      <c r="O88" s="175"/>
      <c r="P88" s="175"/>
      <c r="Q88" s="184"/>
      <c r="R88" s="184"/>
      <c r="S88" s="45"/>
      <c r="T88" s="246"/>
      <c r="U88" s="249"/>
      <c r="V88" s="249"/>
      <c r="W88" s="249"/>
      <c r="X88" s="249"/>
      <c r="Y88" s="247"/>
    </row>
    <row r="89" spans="1:30" s="97" customFormat="1" ht="33.75" customHeight="1">
      <c r="A89" s="228"/>
      <c r="B89" s="824" t="s">
        <v>106</v>
      </c>
      <c r="C89" s="825"/>
      <c r="D89" s="52" t="s">
        <v>338</v>
      </c>
      <c r="E89" s="826"/>
      <c r="F89" s="826"/>
      <c r="G89" s="826"/>
      <c r="H89" s="179" t="s">
        <v>29</v>
      </c>
      <c r="I89" s="179"/>
      <c r="J89" s="179"/>
      <c r="K89" s="53" t="s">
        <v>26</v>
      </c>
      <c r="L89" s="179"/>
      <c r="M89" s="827" t="s">
        <v>339</v>
      </c>
      <c r="N89" s="827"/>
      <c r="O89" s="827"/>
      <c r="P89" s="827"/>
      <c r="Q89" s="828" t="str">
        <f>IF(OR($AB$80="20人未満",$C123=1),IF($N$78=2,$V$15,0)+IF($N$78=3,$V$15,0),"")</f>
        <v/>
      </c>
      <c r="R89" s="828"/>
      <c r="S89" s="179" t="s">
        <v>27</v>
      </c>
      <c r="T89" s="246"/>
      <c r="U89" s="249"/>
      <c r="V89" s="249"/>
      <c r="W89" s="249"/>
      <c r="X89" s="249"/>
      <c r="Y89" s="247"/>
    </row>
    <row r="90" spans="1:30" s="97" customFormat="1" ht="9" customHeight="1">
      <c r="A90" s="228"/>
      <c r="B90" s="176"/>
      <c r="C90" s="177"/>
      <c r="D90" s="52"/>
      <c r="E90" s="178"/>
      <c r="F90" s="178"/>
      <c r="G90" s="178"/>
      <c r="H90" s="179"/>
      <c r="I90" s="179"/>
      <c r="J90" s="179"/>
      <c r="K90" s="53"/>
      <c r="L90" s="179"/>
      <c r="M90" s="179"/>
      <c r="N90" s="179"/>
      <c r="O90" s="179"/>
      <c r="P90" s="179"/>
      <c r="Q90" s="54"/>
      <c r="R90" s="54"/>
      <c r="S90" s="179"/>
      <c r="T90" s="246"/>
      <c r="U90" s="249"/>
      <c r="V90" s="249"/>
      <c r="W90" s="249"/>
      <c r="X90" s="249"/>
      <c r="Y90" s="247"/>
    </row>
    <row r="91" spans="1:30" s="97" customFormat="1" ht="22.5" customHeight="1">
      <c r="A91" s="2"/>
      <c r="B91" s="829" t="s">
        <v>504</v>
      </c>
      <c r="C91" s="830"/>
      <c r="D91" s="830"/>
      <c r="E91" s="830"/>
      <c r="F91" s="830"/>
      <c r="G91" s="830"/>
      <c r="H91" s="830"/>
      <c r="I91" s="830"/>
      <c r="J91" s="830"/>
      <c r="K91" s="830"/>
      <c r="L91" s="830"/>
      <c r="M91" s="830"/>
      <c r="N91" s="830"/>
      <c r="O91" s="830"/>
      <c r="P91" s="830"/>
      <c r="Q91" s="830"/>
      <c r="R91" s="830"/>
      <c r="S91" s="831"/>
      <c r="T91" s="9"/>
      <c r="U91" s="185"/>
      <c r="V91" s="185"/>
      <c r="W91" s="185"/>
      <c r="X91" s="185"/>
      <c r="Y91" s="10"/>
    </row>
    <row r="92" spans="1:30" s="97" customFormat="1" ht="33.75" customHeight="1">
      <c r="A92" s="2"/>
      <c r="B92" s="832" t="s">
        <v>257</v>
      </c>
      <c r="C92" s="833"/>
      <c r="D92" s="143" t="s">
        <v>338</v>
      </c>
      <c r="E92" s="834"/>
      <c r="F92" s="834"/>
      <c r="G92" s="834"/>
      <c r="H92" s="113" t="s">
        <v>29</v>
      </c>
      <c r="I92" s="113"/>
      <c r="J92" s="113"/>
      <c r="K92" s="111" t="s">
        <v>26</v>
      </c>
      <c r="L92" s="113"/>
      <c r="M92" s="835" t="s">
        <v>340</v>
      </c>
      <c r="N92" s="835"/>
      <c r="O92" s="835"/>
      <c r="P92" s="835"/>
      <c r="Q92" s="1058" t="str">
        <f>IF(OR($AB$80="20人未満",$C$123=1),IF(AC92="",0,AC92),"")</f>
        <v/>
      </c>
      <c r="R92" s="1058"/>
      <c r="S92" s="113" t="s">
        <v>27</v>
      </c>
      <c r="T92" s="9"/>
      <c r="U92" s="185"/>
      <c r="V92" s="185"/>
      <c r="W92" s="185"/>
      <c r="X92" s="185"/>
      <c r="Y92" s="10"/>
      <c r="AB92" s="252" t="e">
        <f>IF($U$41&gt;=0.5,"50％以上","50％未満")</f>
        <v>#DIV/0!</v>
      </c>
      <c r="AC92" s="253" t="e">
        <f>IF(AB92="50％以上",IF(OR(K78=1,K78=2),V49,""),"")</f>
        <v>#DIV/0!</v>
      </c>
      <c r="AD92" s="253" t="e">
        <f>IF(AB92="50％未満",IF(OR(K78=2,K78=1),U40,""),"")</f>
        <v>#DIV/0!</v>
      </c>
    </row>
    <row r="93" spans="1:30" s="97" customFormat="1" ht="9" customHeight="1">
      <c r="A93" s="2"/>
      <c r="B93" s="180"/>
      <c r="C93" s="181"/>
      <c r="D93" s="143"/>
      <c r="E93" s="182"/>
      <c r="F93" s="182"/>
      <c r="G93" s="182"/>
      <c r="H93" s="113"/>
      <c r="I93" s="113"/>
      <c r="J93" s="113"/>
      <c r="K93" s="111"/>
      <c r="L93" s="113"/>
      <c r="M93" s="113"/>
      <c r="N93" s="113"/>
      <c r="O93" s="113"/>
      <c r="P93" s="113"/>
      <c r="Q93" s="144"/>
      <c r="R93" s="144"/>
      <c r="S93" s="113"/>
      <c r="T93" s="9"/>
      <c r="U93" s="185"/>
      <c r="V93" s="185"/>
      <c r="W93" s="185"/>
      <c r="X93" s="185"/>
      <c r="Y93" s="10"/>
    </row>
    <row r="94" spans="1:30" s="97" customFormat="1" ht="22.5" customHeight="1">
      <c r="A94" s="2"/>
      <c r="B94" s="829" t="s">
        <v>505</v>
      </c>
      <c r="C94" s="830"/>
      <c r="D94" s="830"/>
      <c r="E94" s="830"/>
      <c r="F94" s="830"/>
      <c r="G94" s="830"/>
      <c r="H94" s="830"/>
      <c r="I94" s="830"/>
      <c r="J94" s="830"/>
      <c r="K94" s="830"/>
      <c r="L94" s="830"/>
      <c r="M94" s="830"/>
      <c r="N94" s="830"/>
      <c r="O94" s="830"/>
      <c r="P94" s="830"/>
      <c r="Q94" s="830"/>
      <c r="R94" s="830"/>
      <c r="S94" s="831"/>
      <c r="T94" s="9"/>
      <c r="U94" s="185"/>
      <c r="V94" s="185"/>
      <c r="W94" s="185"/>
      <c r="X94" s="185"/>
      <c r="Y94" s="10"/>
    </row>
    <row r="95" spans="1:30" s="97" customFormat="1" ht="33.75" customHeight="1">
      <c r="A95" s="2"/>
      <c r="B95" s="832" t="s">
        <v>257</v>
      </c>
      <c r="C95" s="833"/>
      <c r="D95" s="143" t="s">
        <v>338</v>
      </c>
      <c r="E95" s="834"/>
      <c r="F95" s="834"/>
      <c r="G95" s="834"/>
      <c r="H95" s="145" t="s">
        <v>259</v>
      </c>
      <c r="I95" s="113"/>
      <c r="J95" s="113"/>
      <c r="K95" s="111" t="s">
        <v>26</v>
      </c>
      <c r="L95" s="113"/>
      <c r="M95" s="835" t="s">
        <v>340</v>
      </c>
      <c r="N95" s="835"/>
      <c r="O95" s="835"/>
      <c r="P95" s="835"/>
      <c r="Q95" s="1058" t="str">
        <f>IF(OR($AB$80="20人未満",$C$123=1),IF(AD92="",0,AD92),"")</f>
        <v/>
      </c>
      <c r="R95" s="1058"/>
      <c r="S95" s="113" t="s">
        <v>27</v>
      </c>
      <c r="T95" s="9"/>
      <c r="U95" s="185"/>
      <c r="V95" s="185"/>
      <c r="W95" s="185"/>
      <c r="X95" s="185"/>
      <c r="Y95" s="10"/>
    </row>
    <row r="96" spans="1:30" s="97" customFormat="1" ht="9" customHeight="1">
      <c r="A96" s="2"/>
      <c r="B96" s="180"/>
      <c r="C96" s="181"/>
      <c r="D96" s="143"/>
      <c r="E96" s="182"/>
      <c r="F96" s="182"/>
      <c r="G96" s="182"/>
      <c r="H96" s="145"/>
      <c r="I96" s="113"/>
      <c r="J96" s="113"/>
      <c r="K96" s="111"/>
      <c r="L96" s="113"/>
      <c r="M96" s="183"/>
      <c r="N96" s="183"/>
      <c r="O96" s="183"/>
      <c r="P96" s="183"/>
      <c r="Q96" s="144"/>
      <c r="R96" s="144"/>
      <c r="S96" s="113"/>
      <c r="T96" s="9"/>
      <c r="U96" s="185"/>
      <c r="V96" s="185"/>
      <c r="W96" s="185"/>
      <c r="X96" s="185"/>
      <c r="Y96" s="10"/>
    </row>
    <row r="97" spans="1:25" s="97" customFormat="1" ht="30" customHeight="1">
      <c r="A97" s="228"/>
      <c r="B97" s="815" t="s">
        <v>163</v>
      </c>
      <c r="C97" s="700"/>
      <c r="D97" s="700"/>
      <c r="E97" s="700"/>
      <c r="F97" s="700"/>
      <c r="G97" s="700"/>
      <c r="H97" s="700"/>
      <c r="I97" s="700"/>
      <c r="J97" s="700"/>
      <c r="K97" s="700"/>
      <c r="L97" s="700"/>
      <c r="M97" s="700"/>
      <c r="N97" s="700"/>
      <c r="O97" s="700"/>
      <c r="P97" s="700"/>
      <c r="Q97" s="700"/>
      <c r="R97" s="700"/>
      <c r="S97" s="816"/>
      <c r="T97" s="246"/>
      <c r="U97" s="249"/>
      <c r="V97" s="249"/>
      <c r="W97" s="249"/>
      <c r="X97" s="249"/>
      <c r="Y97" s="247"/>
    </row>
    <row r="98" spans="1:25" s="97" customFormat="1" ht="32.25" customHeight="1">
      <c r="A98" s="228"/>
      <c r="B98" s="817" t="s">
        <v>102</v>
      </c>
      <c r="C98" s="818"/>
      <c r="D98" s="44" t="s">
        <v>338</v>
      </c>
      <c r="E98" s="819"/>
      <c r="F98" s="820"/>
      <c r="G98" s="820"/>
      <c r="H98" s="45" t="s">
        <v>29</v>
      </c>
      <c r="I98" s="45"/>
      <c r="J98" s="45"/>
      <c r="K98" s="46" t="s">
        <v>26</v>
      </c>
      <c r="L98" s="45"/>
      <c r="M98" s="821" t="s">
        <v>339</v>
      </c>
      <c r="N98" s="821"/>
      <c r="O98" s="821"/>
      <c r="P98" s="821"/>
      <c r="Q98" s="837" t="str">
        <f>IF(AND($AB$80="20人以上",$C$123=""),IF($K$78=1,$V$15,0)+IF($K$78=2,$V$15,0),"")</f>
        <v/>
      </c>
      <c r="R98" s="837"/>
      <c r="S98" s="45" t="s">
        <v>27</v>
      </c>
      <c r="T98" s="246"/>
      <c r="U98" s="249"/>
      <c r="V98" s="249"/>
      <c r="W98" s="249"/>
      <c r="X98" s="249"/>
      <c r="Y98" s="247"/>
    </row>
    <row r="99" spans="1:25" s="97" customFormat="1" ht="9" customHeight="1">
      <c r="A99" s="228"/>
      <c r="B99" s="47"/>
      <c r="C99" s="48"/>
      <c r="D99" s="44"/>
      <c r="E99" s="174"/>
      <c r="F99" s="174"/>
      <c r="G99" s="174"/>
      <c r="H99" s="45"/>
      <c r="I99" s="45"/>
      <c r="J99" s="45"/>
      <c r="K99" s="46"/>
      <c r="L99" s="45"/>
      <c r="M99" s="49"/>
      <c r="N99" s="49"/>
      <c r="O99" s="49"/>
      <c r="P99" s="49"/>
      <c r="Q99" s="251"/>
      <c r="R99" s="251"/>
      <c r="S99" s="45"/>
      <c r="T99" s="246"/>
      <c r="U99" s="249"/>
      <c r="V99" s="249"/>
      <c r="W99" s="249"/>
      <c r="X99" s="249"/>
      <c r="Y99" s="247"/>
    </row>
    <row r="100" spans="1:25" s="97" customFormat="1" ht="27.75" customHeight="1">
      <c r="A100" s="228"/>
      <c r="B100" s="823" t="s">
        <v>103</v>
      </c>
      <c r="C100" s="818"/>
      <c r="D100" s="44" t="s">
        <v>338</v>
      </c>
      <c r="E100" s="819"/>
      <c r="F100" s="820"/>
      <c r="G100" s="820"/>
      <c r="H100" s="45" t="s">
        <v>29</v>
      </c>
      <c r="I100" s="45"/>
      <c r="J100" s="45"/>
      <c r="K100" s="46" t="s">
        <v>26</v>
      </c>
      <c r="L100" s="45"/>
      <c r="M100" s="821" t="s">
        <v>339</v>
      </c>
      <c r="N100" s="821"/>
      <c r="O100" s="821"/>
      <c r="P100" s="821"/>
      <c r="Q100" s="837" t="str">
        <f>IF(AND($AB$80="20人以上",$C$123=""),IF($K$78=3,$V$15,0),"")</f>
        <v/>
      </c>
      <c r="R100" s="837"/>
      <c r="S100" s="45" t="s">
        <v>27</v>
      </c>
      <c r="T100" s="246"/>
      <c r="U100" s="249"/>
      <c r="V100" s="249"/>
      <c r="W100" s="249"/>
      <c r="X100" s="249"/>
      <c r="Y100" s="247"/>
    </row>
    <row r="101" spans="1:25" s="97" customFormat="1" ht="18" customHeight="1">
      <c r="A101" s="228"/>
      <c r="B101" s="50"/>
      <c r="C101" s="51"/>
      <c r="D101" s="44"/>
      <c r="E101" s="173"/>
      <c r="F101" s="174"/>
      <c r="G101" s="174"/>
      <c r="H101" s="45"/>
      <c r="I101" s="45"/>
      <c r="J101" s="45"/>
      <c r="K101" s="46"/>
      <c r="L101" s="45"/>
      <c r="M101" s="175"/>
      <c r="N101" s="175"/>
      <c r="O101" s="175"/>
      <c r="P101" s="175"/>
      <c r="Q101" s="184"/>
      <c r="R101" s="184"/>
      <c r="S101" s="45"/>
      <c r="T101" s="246"/>
      <c r="U101" s="249"/>
      <c r="V101" s="249"/>
      <c r="W101" s="249"/>
      <c r="X101" s="249"/>
      <c r="Y101" s="247"/>
    </row>
    <row r="102" spans="1:25" s="97" customFormat="1" ht="18" customHeight="1">
      <c r="A102" s="228"/>
      <c r="B102" s="823" t="s">
        <v>104</v>
      </c>
      <c r="C102" s="818"/>
      <c r="D102" s="44" t="s">
        <v>338</v>
      </c>
      <c r="E102" s="820"/>
      <c r="F102" s="820"/>
      <c r="G102" s="820"/>
      <c r="H102" s="45" t="s">
        <v>29</v>
      </c>
      <c r="I102" s="45"/>
      <c r="J102" s="45"/>
      <c r="K102" s="46" t="s">
        <v>26</v>
      </c>
      <c r="L102" s="45"/>
      <c r="M102" s="821" t="s">
        <v>339</v>
      </c>
      <c r="N102" s="821"/>
      <c r="O102" s="821"/>
      <c r="P102" s="821"/>
      <c r="Q102" s="837" t="str">
        <f>IF(AND($AB$80="20人以上",$C$123=""),IF($K$78=4,$V$15,0),"")</f>
        <v/>
      </c>
      <c r="R102" s="837"/>
      <c r="S102" s="45" t="s">
        <v>27</v>
      </c>
      <c r="T102" s="246"/>
      <c r="U102" s="249"/>
      <c r="V102" s="249"/>
      <c r="W102" s="249"/>
      <c r="X102" s="249"/>
      <c r="Y102" s="247"/>
    </row>
    <row r="103" spans="1:25" s="97" customFormat="1" ht="18" customHeight="1">
      <c r="A103" s="228"/>
      <c r="B103" s="50"/>
      <c r="C103" s="51"/>
      <c r="D103" s="44"/>
      <c r="E103" s="820"/>
      <c r="F103" s="820"/>
      <c r="G103" s="820"/>
      <c r="H103" s="45"/>
      <c r="I103" s="45"/>
      <c r="J103" s="45"/>
      <c r="K103" s="46"/>
      <c r="L103" s="45"/>
      <c r="M103" s="175"/>
      <c r="N103" s="175"/>
      <c r="O103" s="175"/>
      <c r="P103" s="175"/>
      <c r="Q103" s="184"/>
      <c r="R103" s="184"/>
      <c r="S103" s="45"/>
      <c r="T103" s="246"/>
      <c r="U103" s="249"/>
      <c r="V103" s="249"/>
      <c r="W103" s="249"/>
      <c r="X103" s="249"/>
      <c r="Y103" s="247"/>
    </row>
    <row r="104" spans="1:25" s="97" customFormat="1" ht="18" customHeight="1">
      <c r="A104" s="228"/>
      <c r="B104" s="823" t="s">
        <v>105</v>
      </c>
      <c r="C104" s="818"/>
      <c r="D104" s="44" t="s">
        <v>338</v>
      </c>
      <c r="E104" s="820"/>
      <c r="F104" s="820"/>
      <c r="G104" s="820"/>
      <c r="H104" s="45" t="s">
        <v>29</v>
      </c>
      <c r="I104" s="45"/>
      <c r="J104" s="45"/>
      <c r="K104" s="46" t="s">
        <v>26</v>
      </c>
      <c r="L104" s="45"/>
      <c r="M104" s="821" t="s">
        <v>339</v>
      </c>
      <c r="N104" s="821"/>
      <c r="O104" s="821"/>
      <c r="P104" s="821"/>
      <c r="Q104" s="837" t="str">
        <f>IF(AND($AB$80="20人以上",$C$123=""),IF($K$78=5,$V$15,0),"")</f>
        <v/>
      </c>
      <c r="R104" s="837"/>
      <c r="S104" s="45" t="s">
        <v>27</v>
      </c>
      <c r="T104" s="246"/>
      <c r="U104" s="249"/>
      <c r="V104" s="249"/>
      <c r="W104" s="249"/>
      <c r="X104" s="249"/>
      <c r="Y104" s="247"/>
    </row>
    <row r="105" spans="1:25" s="97" customFormat="1" ht="18" customHeight="1">
      <c r="A105" s="228"/>
      <c r="B105" s="50"/>
      <c r="C105" s="51"/>
      <c r="D105" s="44"/>
      <c r="E105" s="820"/>
      <c r="F105" s="820"/>
      <c r="G105" s="820"/>
      <c r="H105" s="45"/>
      <c r="I105" s="45"/>
      <c r="J105" s="45"/>
      <c r="K105" s="46"/>
      <c r="L105" s="45"/>
      <c r="M105" s="175"/>
      <c r="N105" s="175"/>
      <c r="O105" s="175"/>
      <c r="P105" s="175"/>
      <c r="Q105" s="184"/>
      <c r="R105" s="184"/>
      <c r="S105" s="45"/>
      <c r="T105" s="246"/>
      <c r="U105" s="249"/>
      <c r="V105" s="249"/>
      <c r="W105" s="249"/>
      <c r="X105" s="249"/>
      <c r="Y105" s="247"/>
    </row>
    <row r="106" spans="1:25" s="97" customFormat="1" ht="33.75" customHeight="1">
      <c r="A106" s="228"/>
      <c r="B106" s="824" t="s">
        <v>106</v>
      </c>
      <c r="C106" s="825"/>
      <c r="D106" s="52" t="s">
        <v>338</v>
      </c>
      <c r="E106" s="826"/>
      <c r="F106" s="826"/>
      <c r="G106" s="826"/>
      <c r="H106" s="179" t="s">
        <v>29</v>
      </c>
      <c r="I106" s="179"/>
      <c r="J106" s="179"/>
      <c r="K106" s="53" t="s">
        <v>26</v>
      </c>
      <c r="L106" s="179"/>
      <c r="M106" s="827" t="s">
        <v>339</v>
      </c>
      <c r="N106" s="827"/>
      <c r="O106" s="827"/>
      <c r="P106" s="827"/>
      <c r="Q106" s="838" t="str">
        <f>IF(AND($AB$80="20人以上",$C$123=""),IF($N$78=2,$V$15,0)+IF($N$78=3,$V$15,0),"")</f>
        <v/>
      </c>
      <c r="R106" s="838"/>
      <c r="S106" s="179" t="s">
        <v>27</v>
      </c>
      <c r="T106" s="246"/>
      <c r="U106" s="254"/>
      <c r="V106" s="254"/>
      <c r="W106" s="254"/>
      <c r="X106" s="254"/>
      <c r="Y106" s="247"/>
    </row>
    <row r="107" spans="1:25" s="97" customFormat="1" ht="9" customHeight="1">
      <c r="A107" s="228"/>
      <c r="B107" s="176"/>
      <c r="C107" s="177"/>
      <c r="D107" s="52"/>
      <c r="E107" s="178"/>
      <c r="F107" s="178"/>
      <c r="G107" s="178"/>
      <c r="H107" s="179"/>
      <c r="I107" s="179"/>
      <c r="J107" s="179"/>
      <c r="K107" s="53"/>
      <c r="L107" s="179"/>
      <c r="M107" s="179"/>
      <c r="N107" s="179"/>
      <c r="O107" s="179"/>
      <c r="P107" s="179"/>
      <c r="Q107" s="54"/>
      <c r="R107" s="54"/>
      <c r="S107" s="179"/>
      <c r="T107" s="246"/>
      <c r="U107" s="249"/>
      <c r="V107" s="249"/>
      <c r="W107" s="249"/>
      <c r="X107" s="249"/>
      <c r="Y107" s="247"/>
    </row>
    <row r="108" spans="1:25" s="97" customFormat="1" ht="22.5" customHeight="1">
      <c r="A108" s="2"/>
      <c r="B108" s="829" t="s">
        <v>504</v>
      </c>
      <c r="C108" s="830"/>
      <c r="D108" s="830"/>
      <c r="E108" s="830"/>
      <c r="F108" s="830"/>
      <c r="G108" s="830"/>
      <c r="H108" s="830"/>
      <c r="I108" s="830"/>
      <c r="J108" s="830"/>
      <c r="K108" s="830"/>
      <c r="L108" s="830"/>
      <c r="M108" s="830"/>
      <c r="N108" s="830"/>
      <c r="O108" s="830"/>
      <c r="P108" s="830"/>
      <c r="Q108" s="830"/>
      <c r="R108" s="830"/>
      <c r="S108" s="831"/>
      <c r="T108" s="9"/>
      <c r="U108" s="185"/>
      <c r="V108" s="185"/>
      <c r="W108" s="185"/>
      <c r="X108" s="185"/>
      <c r="Y108" s="10"/>
    </row>
    <row r="109" spans="1:25" s="97" customFormat="1" ht="33.75" customHeight="1">
      <c r="A109" s="2"/>
      <c r="B109" s="832" t="s">
        <v>257</v>
      </c>
      <c r="C109" s="833"/>
      <c r="D109" s="143" t="s">
        <v>338</v>
      </c>
      <c r="E109" s="834"/>
      <c r="F109" s="834"/>
      <c r="G109" s="834"/>
      <c r="H109" s="113" t="s">
        <v>29</v>
      </c>
      <c r="I109" s="113"/>
      <c r="J109" s="113"/>
      <c r="K109" s="111" t="s">
        <v>26</v>
      </c>
      <c r="L109" s="113"/>
      <c r="M109" s="835" t="s">
        <v>340</v>
      </c>
      <c r="N109" s="835"/>
      <c r="O109" s="835"/>
      <c r="P109" s="835"/>
      <c r="Q109" s="822" t="str">
        <f>IF(AND($AB$80="20人以上",$C$123=""),IF(AC92="",0,AC92),"")</f>
        <v/>
      </c>
      <c r="R109" s="822"/>
      <c r="S109" s="113" t="s">
        <v>27</v>
      </c>
      <c r="T109" s="9"/>
      <c r="U109" s="185"/>
      <c r="V109" s="185"/>
      <c r="W109" s="185"/>
      <c r="X109" s="185"/>
      <c r="Y109" s="10"/>
    </row>
    <row r="110" spans="1:25" s="97" customFormat="1" ht="9" customHeight="1">
      <c r="A110" s="2"/>
      <c r="B110" s="180"/>
      <c r="C110" s="181"/>
      <c r="D110" s="143"/>
      <c r="E110" s="182"/>
      <c r="F110" s="182"/>
      <c r="G110" s="182"/>
      <c r="H110" s="113"/>
      <c r="I110" s="113"/>
      <c r="J110" s="113"/>
      <c r="K110" s="111"/>
      <c r="L110" s="113"/>
      <c r="M110" s="113"/>
      <c r="N110" s="113"/>
      <c r="O110" s="113"/>
      <c r="P110" s="113"/>
      <c r="Q110" s="144"/>
      <c r="R110" s="144"/>
      <c r="S110" s="113"/>
      <c r="T110" s="9"/>
      <c r="U110" s="185"/>
      <c r="V110" s="185"/>
      <c r="W110" s="185"/>
      <c r="X110" s="185"/>
      <c r="Y110" s="10"/>
    </row>
    <row r="111" spans="1:25" s="97" customFormat="1" ht="22.5" customHeight="1">
      <c r="A111" s="2"/>
      <c r="B111" s="829" t="s">
        <v>505</v>
      </c>
      <c r="C111" s="830"/>
      <c r="D111" s="830"/>
      <c r="E111" s="830"/>
      <c r="F111" s="830"/>
      <c r="G111" s="830"/>
      <c r="H111" s="830"/>
      <c r="I111" s="830"/>
      <c r="J111" s="830"/>
      <c r="K111" s="830"/>
      <c r="L111" s="830"/>
      <c r="M111" s="830"/>
      <c r="N111" s="830"/>
      <c r="O111" s="830"/>
      <c r="P111" s="830"/>
      <c r="Q111" s="830"/>
      <c r="R111" s="830"/>
      <c r="S111" s="831"/>
      <c r="T111" s="9"/>
      <c r="U111" s="185"/>
      <c r="V111" s="185"/>
      <c r="W111" s="185"/>
      <c r="X111" s="185"/>
      <c r="Y111" s="10"/>
    </row>
    <row r="112" spans="1:25" s="97" customFormat="1" ht="33.75" customHeight="1">
      <c r="A112" s="2"/>
      <c r="B112" s="832" t="s">
        <v>257</v>
      </c>
      <c r="C112" s="833"/>
      <c r="D112" s="143" t="s">
        <v>338</v>
      </c>
      <c r="E112" s="834"/>
      <c r="F112" s="834"/>
      <c r="G112" s="834"/>
      <c r="H112" s="145" t="s">
        <v>259</v>
      </c>
      <c r="I112" s="113"/>
      <c r="J112" s="113"/>
      <c r="K112" s="111" t="s">
        <v>26</v>
      </c>
      <c r="L112" s="113"/>
      <c r="M112" s="835" t="s">
        <v>340</v>
      </c>
      <c r="N112" s="835"/>
      <c r="O112" s="835"/>
      <c r="P112" s="835"/>
      <c r="Q112" s="822" t="str">
        <f>IF(AND($AB$80="20人以上",$C$123=""),IF(AD92="",0,AD92),"")</f>
        <v/>
      </c>
      <c r="R112" s="822"/>
      <c r="S112" s="113" t="s">
        <v>27</v>
      </c>
      <c r="T112" s="9"/>
      <c r="U112" s="185"/>
      <c r="V112" s="185"/>
      <c r="W112" s="185"/>
      <c r="X112" s="185"/>
      <c r="Y112" s="10"/>
    </row>
    <row r="113" spans="1:32" s="97" customFormat="1" ht="9" customHeight="1">
      <c r="A113" s="2"/>
      <c r="B113" s="180"/>
      <c r="C113" s="181"/>
      <c r="D113" s="143"/>
      <c r="E113" s="182"/>
      <c r="F113" s="182"/>
      <c r="G113" s="182"/>
      <c r="H113" s="145"/>
      <c r="I113" s="113"/>
      <c r="J113" s="113"/>
      <c r="K113" s="111"/>
      <c r="L113" s="113"/>
      <c r="M113" s="183"/>
      <c r="N113" s="183"/>
      <c r="O113" s="183"/>
      <c r="P113" s="183"/>
      <c r="Q113" s="144"/>
      <c r="R113" s="144"/>
      <c r="S113" s="113"/>
      <c r="T113" s="9"/>
      <c r="U113" s="185"/>
      <c r="V113" s="185"/>
      <c r="W113" s="185"/>
      <c r="X113" s="185"/>
      <c r="Y113" s="10"/>
    </row>
    <row r="114" spans="1:32" s="258" customFormat="1" ht="19.5" customHeight="1">
      <c r="A114" s="255"/>
      <c r="B114" s="55" t="s">
        <v>107</v>
      </c>
      <c r="C114" s="56"/>
      <c r="D114" s="52" t="s">
        <v>309</v>
      </c>
      <c r="E114" s="826"/>
      <c r="F114" s="826"/>
      <c r="G114" s="826"/>
      <c r="H114" s="179" t="s">
        <v>29</v>
      </c>
      <c r="I114" s="179"/>
      <c r="J114" s="179"/>
      <c r="K114" s="53" t="s">
        <v>26</v>
      </c>
      <c r="L114" s="179"/>
      <c r="M114" s="827" t="s">
        <v>339</v>
      </c>
      <c r="N114" s="827"/>
      <c r="O114" s="827"/>
      <c r="P114" s="827"/>
      <c r="Q114" s="822">
        <f>V15</f>
        <v>0</v>
      </c>
      <c r="R114" s="822"/>
      <c r="S114" s="179" t="s">
        <v>44</v>
      </c>
      <c r="T114" s="256" t="s">
        <v>309</v>
      </c>
      <c r="U114" s="842">
        <f>E114*Q114</f>
        <v>0</v>
      </c>
      <c r="V114" s="842"/>
      <c r="W114" s="842"/>
      <c r="X114" s="842"/>
      <c r="Y114" s="257" t="s">
        <v>101</v>
      </c>
    </row>
    <row r="115" spans="1:32" s="97" customFormat="1" ht="6" customHeight="1">
      <c r="A115" s="228"/>
      <c r="B115" s="259"/>
      <c r="C115" s="260"/>
      <c r="D115" s="44"/>
      <c r="E115" s="174"/>
      <c r="F115" s="174"/>
      <c r="G115" s="174"/>
      <c r="H115" s="45"/>
      <c r="I115" s="45"/>
      <c r="J115" s="45"/>
      <c r="K115" s="46"/>
      <c r="L115" s="45"/>
      <c r="M115" s="175"/>
      <c r="N115" s="175"/>
      <c r="O115" s="175"/>
      <c r="P115" s="175"/>
      <c r="Q115" s="54"/>
      <c r="R115" s="54"/>
      <c r="S115" s="45"/>
      <c r="T115" s="246"/>
      <c r="U115" s="254"/>
      <c r="V115" s="254"/>
      <c r="W115" s="254"/>
      <c r="X115" s="254"/>
      <c r="Y115" s="247"/>
    </row>
    <row r="116" spans="1:32" s="97" customFormat="1" ht="15" customHeight="1" thickBot="1">
      <c r="A116" s="228"/>
      <c r="B116" s="244"/>
      <c r="C116" s="57" t="s">
        <v>108</v>
      </c>
      <c r="D116" s="57"/>
      <c r="E116" s="57"/>
      <c r="F116" s="57"/>
      <c r="G116" s="57"/>
      <c r="H116" s="146" t="s">
        <v>109</v>
      </c>
      <c r="I116" s="57"/>
      <c r="J116" s="57"/>
      <c r="K116" s="57"/>
      <c r="L116" s="57"/>
      <c r="M116" s="57"/>
      <c r="N116" s="57"/>
      <c r="O116" s="57"/>
      <c r="P116" s="57"/>
      <c r="Q116" s="57"/>
      <c r="R116" s="45"/>
      <c r="S116" s="45"/>
      <c r="T116" s="256"/>
      <c r="U116" s="843"/>
      <c r="V116" s="843"/>
      <c r="W116" s="843"/>
      <c r="X116" s="843"/>
      <c r="Y116" s="257"/>
    </row>
    <row r="117" spans="1:32" s="97" customFormat="1" ht="15" customHeight="1" thickBot="1">
      <c r="A117" s="228"/>
      <c r="B117" s="244"/>
      <c r="C117" s="261"/>
      <c r="D117" s="45" t="s">
        <v>110</v>
      </c>
      <c r="E117" s="45"/>
      <c r="F117" s="45"/>
      <c r="G117" s="45"/>
      <c r="H117" s="45"/>
      <c r="I117" s="45"/>
      <c r="J117" s="45"/>
      <c r="K117" s="46" t="s">
        <v>341</v>
      </c>
      <c r="L117" s="211" t="s">
        <v>112</v>
      </c>
      <c r="M117" s="45"/>
      <c r="N117" s="45"/>
      <c r="O117" s="45"/>
      <c r="P117" s="45"/>
      <c r="Q117" s="840">
        <f>U27</f>
        <v>0</v>
      </c>
      <c r="R117" s="841"/>
      <c r="S117" s="45" t="s">
        <v>44</v>
      </c>
      <c r="T117" s="246"/>
      <c r="U117" s="844"/>
      <c r="V117" s="844"/>
      <c r="W117" s="844"/>
      <c r="X117" s="844"/>
      <c r="Y117" s="247"/>
      <c r="AB117" s="262"/>
      <c r="AC117" s="262"/>
      <c r="AF117" s="262"/>
    </row>
    <row r="118" spans="1:32" s="97" customFormat="1" ht="15" customHeight="1" thickBot="1">
      <c r="A118" s="228"/>
      <c r="B118" s="244"/>
      <c r="C118" s="45"/>
      <c r="D118" s="44" t="s">
        <v>338</v>
      </c>
      <c r="E118" s="820"/>
      <c r="F118" s="820"/>
      <c r="G118" s="820"/>
      <c r="H118" s="45" t="s">
        <v>31</v>
      </c>
      <c r="I118" s="45"/>
      <c r="J118" s="45"/>
      <c r="K118" s="849"/>
      <c r="L118" s="849"/>
      <c r="M118" s="849"/>
      <c r="N118" s="849"/>
      <c r="O118" s="849"/>
      <c r="P118" s="849"/>
      <c r="Q118" s="849"/>
      <c r="R118" s="849"/>
      <c r="S118" s="850"/>
      <c r="T118" s="244"/>
      <c r="U118" s="263"/>
      <c r="V118" s="263"/>
      <c r="W118" s="263"/>
      <c r="X118" s="263"/>
      <c r="Y118" s="247"/>
      <c r="AB118" s="12"/>
      <c r="AC118" s="12"/>
      <c r="AD118" s="12"/>
      <c r="AE118" s="262"/>
      <c r="AF118" s="262"/>
    </row>
    <row r="119" spans="1:32" s="97" customFormat="1" ht="15" customHeight="1" thickBot="1">
      <c r="A119" s="228"/>
      <c r="B119" s="244"/>
      <c r="C119" s="264"/>
      <c r="D119" s="45" t="s">
        <v>111</v>
      </c>
      <c r="E119" s="45"/>
      <c r="F119" s="45"/>
      <c r="G119" s="45"/>
      <c r="H119" s="45"/>
      <c r="I119" s="45"/>
      <c r="J119" s="45"/>
      <c r="K119" s="46" t="s">
        <v>26</v>
      </c>
      <c r="L119" s="211" t="s">
        <v>112</v>
      </c>
      <c r="M119" s="265"/>
      <c r="N119" s="265"/>
      <c r="O119" s="265"/>
      <c r="P119" s="265"/>
      <c r="Q119" s="822">
        <f>U27</f>
        <v>0</v>
      </c>
      <c r="R119" s="822"/>
      <c r="S119" s="45" t="s">
        <v>27</v>
      </c>
      <c r="T119" s="246" t="s">
        <v>342</v>
      </c>
      <c r="U119" s="851">
        <f>IF(C119="○",AA120,IF(C117="○",AA119,0))</f>
        <v>0</v>
      </c>
      <c r="V119" s="851"/>
      <c r="W119" s="851"/>
      <c r="X119" s="851"/>
      <c r="Y119" s="247" t="s">
        <v>30</v>
      </c>
      <c r="AA119" s="839">
        <f>IF(Q119=0,0,ROUNDDOWN((40000*M120/Q120*Q119),0))</f>
        <v>0</v>
      </c>
      <c r="AB119" s="839"/>
      <c r="AC119" s="839"/>
      <c r="AD119" s="839"/>
      <c r="AE119" s="839"/>
    </row>
    <row r="120" spans="1:32" s="97" customFormat="1" ht="15" customHeight="1">
      <c r="A120" s="228"/>
      <c r="B120" s="244"/>
      <c r="C120" s="45"/>
      <c r="D120" s="44" t="s">
        <v>338</v>
      </c>
      <c r="E120" s="820"/>
      <c r="F120" s="820"/>
      <c r="G120" s="820"/>
      <c r="H120" s="45" t="s">
        <v>31</v>
      </c>
      <c r="I120" s="45"/>
      <c r="J120" s="45"/>
      <c r="K120" s="44" t="s">
        <v>338</v>
      </c>
      <c r="L120" s="46" t="s">
        <v>343</v>
      </c>
      <c r="M120" s="840">
        <f>+V15</f>
        <v>0</v>
      </c>
      <c r="N120" s="841"/>
      <c r="O120" s="46" t="s">
        <v>8</v>
      </c>
      <c r="P120" s="46" t="s">
        <v>266</v>
      </c>
      <c r="Q120" s="840">
        <f>+V17</f>
        <v>0</v>
      </c>
      <c r="R120" s="841"/>
      <c r="S120" s="45" t="s">
        <v>267</v>
      </c>
      <c r="T120" s="246"/>
      <c r="U120" s="254"/>
      <c r="V120" s="254"/>
      <c r="W120" s="254"/>
      <c r="X120" s="254"/>
      <c r="Y120" s="247"/>
      <c r="AA120" s="839" t="e">
        <f>IF(C117="○","",ROUNDDOWN((95000*M120/Q120*Q119),0))</f>
        <v>#DIV/0!</v>
      </c>
      <c r="AB120" s="839"/>
      <c r="AC120" s="839"/>
      <c r="AD120" s="839"/>
      <c r="AE120" s="839"/>
    </row>
    <row r="121" spans="1:32" s="97" customFormat="1" ht="8.25" customHeight="1">
      <c r="A121" s="228"/>
      <c r="B121" s="244"/>
      <c r="C121" s="45"/>
      <c r="D121" s="45"/>
      <c r="E121" s="45"/>
      <c r="F121" s="45"/>
      <c r="G121" s="45"/>
      <c r="H121" s="45"/>
      <c r="I121" s="45"/>
      <c r="J121" s="45"/>
      <c r="K121" s="45"/>
      <c r="L121" s="45"/>
      <c r="M121" s="44"/>
      <c r="N121" s="45"/>
      <c r="O121" s="45"/>
      <c r="P121" s="46"/>
      <c r="Q121" s="175"/>
      <c r="R121" s="175"/>
      <c r="S121" s="45"/>
      <c r="T121" s="244"/>
      <c r="U121" s="263"/>
      <c r="V121" s="263"/>
      <c r="W121" s="263"/>
      <c r="X121" s="263"/>
      <c r="Y121" s="247"/>
    </row>
    <row r="122" spans="1:32" s="97" customFormat="1" ht="13.5" customHeight="1" thickBot="1">
      <c r="A122" s="228"/>
      <c r="B122" s="244"/>
      <c r="C122" s="115"/>
      <c r="D122" s="115" t="s">
        <v>268</v>
      </c>
      <c r="E122" s="45"/>
      <c r="F122" s="45"/>
      <c r="G122" s="45"/>
      <c r="H122" s="45"/>
      <c r="I122" s="45"/>
      <c r="J122" s="45"/>
      <c r="K122" s="45"/>
      <c r="L122" s="45"/>
      <c r="M122" s="44"/>
      <c r="N122" s="45"/>
      <c r="O122" s="45"/>
      <c r="P122" s="46"/>
      <c r="Q122" s="175"/>
      <c r="R122" s="175"/>
      <c r="S122" s="45"/>
      <c r="T122" s="244"/>
      <c r="U122" s="263"/>
      <c r="V122" s="263"/>
      <c r="W122" s="263"/>
      <c r="X122" s="263"/>
      <c r="Y122" s="247"/>
    </row>
    <row r="123" spans="1:32" s="97" customFormat="1" ht="15" customHeight="1" thickBot="1">
      <c r="A123" s="228"/>
      <c r="B123" s="244"/>
      <c r="C123" s="58"/>
      <c r="D123" s="115" t="s">
        <v>113</v>
      </c>
      <c r="E123" s="45"/>
      <c r="F123" s="45"/>
      <c r="G123" s="45"/>
      <c r="H123" s="45"/>
      <c r="I123" s="45"/>
      <c r="J123" s="45"/>
      <c r="K123" s="45"/>
      <c r="L123" s="45"/>
      <c r="M123" s="44"/>
      <c r="N123" s="45"/>
      <c r="O123" s="45"/>
      <c r="P123" s="46"/>
      <c r="Q123" s="175"/>
      <c r="R123" s="175"/>
      <c r="S123" s="45"/>
      <c r="T123" s="244"/>
      <c r="U123" s="263"/>
      <c r="V123" s="263"/>
      <c r="W123" s="263"/>
      <c r="X123" s="263"/>
      <c r="Y123" s="247"/>
    </row>
    <row r="124" spans="1:32" s="97" customFormat="1" ht="15" customHeight="1">
      <c r="A124" s="228"/>
      <c r="B124" s="244"/>
      <c r="C124" s="175" t="s">
        <v>114</v>
      </c>
      <c r="D124" s="45"/>
      <c r="E124" s="45"/>
      <c r="F124" s="45"/>
      <c r="G124" s="45"/>
      <c r="H124" s="45"/>
      <c r="I124" s="45"/>
      <c r="J124" s="45"/>
      <c r="K124" s="45"/>
      <c r="L124" s="266"/>
      <c r="M124" s="266"/>
      <c r="N124" s="266"/>
      <c r="O124" s="266"/>
      <c r="P124" s="266"/>
      <c r="Q124" s="45"/>
      <c r="R124" s="45"/>
      <c r="S124" s="45"/>
      <c r="T124" s="244"/>
      <c r="U124" s="263"/>
      <c r="V124" s="263"/>
      <c r="W124" s="263"/>
      <c r="X124" s="263"/>
      <c r="Y124" s="247"/>
    </row>
    <row r="125" spans="1:32" s="97" customFormat="1" ht="15" customHeight="1" thickBot="1">
      <c r="A125" s="228"/>
      <c r="B125" s="244"/>
      <c r="C125" s="45"/>
      <c r="D125" s="267"/>
      <c r="E125" s="845"/>
      <c r="F125" s="845"/>
      <c r="G125" s="845"/>
      <c r="H125" s="845"/>
      <c r="I125" s="45"/>
      <c r="J125" s="45"/>
      <c r="K125" s="846" t="s">
        <v>115</v>
      </c>
      <c r="L125" s="846"/>
      <c r="M125" s="846"/>
      <c r="N125" s="846"/>
      <c r="O125" s="846"/>
      <c r="P125" s="846"/>
      <c r="Q125" s="822">
        <f>U27</f>
        <v>0</v>
      </c>
      <c r="R125" s="822"/>
      <c r="S125" s="45" t="s">
        <v>27</v>
      </c>
      <c r="T125" s="246" t="s">
        <v>342</v>
      </c>
      <c r="U125" s="814">
        <f>IF($C123=1,0,IF(C126="○",0,IF($U27&gt;19,538000,IF($U27&gt;1,269000,IF($U27=0,0,179000)))))</f>
        <v>0</v>
      </c>
      <c r="V125" s="814"/>
      <c r="W125" s="814"/>
      <c r="X125" s="814"/>
      <c r="Y125" s="247" t="s">
        <v>30</v>
      </c>
    </row>
    <row r="126" spans="1:32" s="97" customFormat="1" ht="15" customHeight="1" thickBot="1">
      <c r="A126" s="228"/>
      <c r="B126" s="244"/>
      <c r="C126" s="268"/>
      <c r="D126" s="847" t="s">
        <v>116</v>
      </c>
      <c r="E126" s="847"/>
      <c r="F126" s="847"/>
      <c r="G126" s="847"/>
      <c r="H126" s="847"/>
      <c r="I126" s="847"/>
      <c r="J126" s="847"/>
      <c r="K126" s="847"/>
      <c r="L126" s="847"/>
      <c r="M126" s="847"/>
      <c r="N126" s="847"/>
      <c r="O126" s="847"/>
      <c r="P126" s="847"/>
      <c r="Q126" s="847"/>
      <c r="R126" s="847"/>
      <c r="S126" s="848"/>
      <c r="T126" s="246" t="s">
        <v>342</v>
      </c>
      <c r="U126" s="814">
        <f>IF(C123=1,0,IF(C126="○",1076000,0))</f>
        <v>0</v>
      </c>
      <c r="V126" s="814"/>
      <c r="W126" s="814"/>
      <c r="X126" s="814"/>
      <c r="Y126" s="247" t="s">
        <v>30</v>
      </c>
    </row>
    <row r="127" spans="1:32" s="97" customFormat="1" ht="7.5" customHeight="1">
      <c r="A127" s="228"/>
      <c r="B127" s="244"/>
      <c r="C127" s="45"/>
      <c r="D127" s="847"/>
      <c r="E127" s="847"/>
      <c r="F127" s="847"/>
      <c r="G127" s="847"/>
      <c r="H127" s="847"/>
      <c r="I127" s="847"/>
      <c r="J127" s="847"/>
      <c r="K127" s="847"/>
      <c r="L127" s="847"/>
      <c r="M127" s="847"/>
      <c r="N127" s="847"/>
      <c r="O127" s="847"/>
      <c r="P127" s="847"/>
      <c r="Q127" s="847"/>
      <c r="R127" s="847"/>
      <c r="S127" s="848"/>
      <c r="T127" s="246"/>
      <c r="U127" s="254"/>
      <c r="V127" s="254"/>
      <c r="W127" s="254"/>
      <c r="X127" s="254"/>
      <c r="Y127" s="247"/>
    </row>
    <row r="128" spans="1:32" s="97" customFormat="1" ht="15" customHeight="1">
      <c r="A128" s="228"/>
      <c r="B128" s="244"/>
      <c r="C128" s="45"/>
      <c r="D128" s="267"/>
      <c r="E128" s="266"/>
      <c r="F128" s="175"/>
      <c r="G128" s="175"/>
      <c r="H128" s="175"/>
      <c r="I128" s="45"/>
      <c r="J128" s="45"/>
      <c r="K128" s="45"/>
      <c r="L128" s="45"/>
      <c r="M128" s="45"/>
      <c r="N128" s="45"/>
      <c r="O128" s="45"/>
      <c r="P128" s="45"/>
      <c r="Q128" s="45"/>
      <c r="R128" s="45"/>
      <c r="S128" s="45"/>
      <c r="T128" s="244"/>
      <c r="U128" s="263"/>
      <c r="V128" s="263"/>
      <c r="W128" s="263"/>
      <c r="X128" s="263"/>
      <c r="Y128" s="247"/>
    </row>
    <row r="129" spans="1:39" s="97" customFormat="1" ht="15" customHeight="1">
      <c r="A129" s="228"/>
      <c r="B129" s="244"/>
      <c r="C129" s="175" t="s">
        <v>117</v>
      </c>
      <c r="D129" s="45"/>
      <c r="E129" s="45"/>
      <c r="F129" s="45"/>
      <c r="G129" s="45"/>
      <c r="H129" s="45"/>
      <c r="I129" s="45"/>
      <c r="J129" s="45"/>
      <c r="K129" s="45"/>
      <c r="L129" s="45"/>
      <c r="M129" s="45"/>
      <c r="N129" s="45"/>
      <c r="O129" s="45"/>
      <c r="P129" s="45"/>
      <c r="Q129" s="45"/>
      <c r="R129" s="45"/>
      <c r="S129" s="45"/>
      <c r="T129" s="246" t="s">
        <v>342</v>
      </c>
      <c r="U129" s="814">
        <f>U130+U132</f>
        <v>0</v>
      </c>
      <c r="V129" s="814"/>
      <c r="W129" s="814"/>
      <c r="X129" s="814"/>
      <c r="Y129" s="247" t="s">
        <v>30</v>
      </c>
    </row>
    <row r="130" spans="1:39" s="97" customFormat="1" ht="15" customHeight="1">
      <c r="A130" s="228"/>
      <c r="B130" s="244"/>
      <c r="C130" s="175"/>
      <c r="D130" s="45" t="s">
        <v>118</v>
      </c>
      <c r="E130" s="45"/>
      <c r="F130" s="45"/>
      <c r="G130" s="45"/>
      <c r="H130" s="45"/>
      <c r="I130" s="45"/>
      <c r="J130" s="45"/>
      <c r="K130" s="45"/>
      <c r="L130" s="45"/>
      <c r="M130" s="45"/>
      <c r="N130" s="45"/>
      <c r="O130" s="45"/>
      <c r="P130" s="45"/>
      <c r="Q130" s="45"/>
      <c r="R130" s="45"/>
      <c r="S130" s="45"/>
      <c r="T130" s="246" t="s">
        <v>309</v>
      </c>
      <c r="U130" s="814">
        <f>IF($I$7="",0,IF(C123=1,0,240000))</f>
        <v>0</v>
      </c>
      <c r="V130" s="814"/>
      <c r="W130" s="814"/>
      <c r="X130" s="814"/>
      <c r="Y130" s="247" t="s">
        <v>101</v>
      </c>
    </row>
    <row r="131" spans="1:39" s="97" customFormat="1" ht="15" customHeight="1">
      <c r="A131" s="228"/>
      <c r="B131" s="244"/>
      <c r="C131" s="175"/>
      <c r="D131" s="45" t="s">
        <v>119</v>
      </c>
      <c r="E131" s="45"/>
      <c r="F131" s="45"/>
      <c r="G131" s="45"/>
      <c r="H131" s="45"/>
      <c r="I131" s="45"/>
      <c r="J131" s="45"/>
      <c r="K131" s="45"/>
      <c r="L131" s="45"/>
      <c r="M131" s="45"/>
      <c r="N131" s="45"/>
      <c r="O131" s="45"/>
      <c r="P131" s="45"/>
      <c r="Q131" s="45"/>
      <c r="R131" s="45"/>
      <c r="S131" s="45"/>
      <c r="T131" s="246"/>
      <c r="U131" s="254"/>
      <c r="V131" s="254"/>
      <c r="W131" s="254"/>
      <c r="X131" s="254"/>
      <c r="Y131" s="247"/>
    </row>
    <row r="132" spans="1:39" s="97" customFormat="1" ht="15" customHeight="1">
      <c r="A132" s="228"/>
      <c r="B132" s="244"/>
      <c r="C132" s="175"/>
      <c r="D132" s="45"/>
      <c r="E132" s="269"/>
      <c r="F132" s="269"/>
      <c r="G132" s="820"/>
      <c r="H132" s="820"/>
      <c r="I132" s="820"/>
      <c r="J132" s="45" t="s">
        <v>61</v>
      </c>
      <c r="K132" s="45" t="s">
        <v>344</v>
      </c>
      <c r="L132" s="854" t="s">
        <v>203</v>
      </c>
      <c r="M132" s="854"/>
      <c r="N132" s="854"/>
      <c r="O132" s="855"/>
      <c r="P132" s="855"/>
      <c r="Q132" s="45" t="s">
        <v>120</v>
      </c>
      <c r="R132" s="45"/>
      <c r="S132" s="45"/>
      <c r="T132" s="246" t="s">
        <v>345</v>
      </c>
      <c r="U132" s="814">
        <f>IF(C123=1,0,G132*O132)</f>
        <v>0</v>
      </c>
      <c r="V132" s="814"/>
      <c r="W132" s="814"/>
      <c r="X132" s="814"/>
      <c r="Y132" s="247" t="s">
        <v>101</v>
      </c>
      <c r="AM132" s="270">
        <v>0</v>
      </c>
    </row>
    <row r="133" spans="1:39" s="97" customFormat="1" ht="15" customHeight="1">
      <c r="A133" s="228"/>
      <c r="B133" s="244"/>
      <c r="C133" s="175"/>
      <c r="D133" s="45"/>
      <c r="E133" s="45"/>
      <c r="F133" s="45"/>
      <c r="G133" s="45"/>
      <c r="H133" s="45"/>
      <c r="I133" s="45"/>
      <c r="J133" s="45"/>
      <c r="K133" s="45"/>
      <c r="L133" s="45"/>
      <c r="M133" s="45"/>
      <c r="N133" s="271" t="s">
        <v>121</v>
      </c>
      <c r="O133" s="45"/>
      <c r="P133" s="45"/>
      <c r="Q133" s="45"/>
      <c r="R133" s="45"/>
      <c r="S133" s="45"/>
      <c r="T133" s="246"/>
      <c r="U133" s="254"/>
      <c r="V133" s="254"/>
      <c r="W133" s="254"/>
      <c r="X133" s="254"/>
      <c r="Y133" s="247"/>
      <c r="AM133" s="270">
        <v>1</v>
      </c>
    </row>
    <row r="134" spans="1:39" ht="15" customHeight="1">
      <c r="A134" s="228"/>
      <c r="B134" s="244"/>
      <c r="C134" s="175" t="s">
        <v>122</v>
      </c>
      <c r="D134" s="45"/>
      <c r="E134" s="45"/>
      <c r="F134" s="45"/>
      <c r="G134" s="45"/>
      <c r="H134" s="45"/>
      <c r="I134" s="45"/>
      <c r="J134" s="45"/>
      <c r="K134" s="45"/>
      <c r="L134" s="45"/>
      <c r="M134" s="45"/>
      <c r="N134" s="45"/>
      <c r="O134" s="45"/>
      <c r="P134" s="45"/>
      <c r="Q134" s="45"/>
      <c r="R134" s="45"/>
      <c r="S134" s="45"/>
      <c r="T134" s="244"/>
      <c r="U134" s="263"/>
      <c r="V134" s="263"/>
      <c r="W134" s="263"/>
      <c r="X134" s="263"/>
      <c r="Y134" s="247"/>
      <c r="AM134" s="234">
        <v>2</v>
      </c>
    </row>
    <row r="135" spans="1:39" ht="15.75" customHeight="1">
      <c r="A135" s="228"/>
      <c r="B135" s="244"/>
      <c r="C135" s="45"/>
      <c r="D135" s="44" t="s">
        <v>346</v>
      </c>
      <c r="E135" s="820"/>
      <c r="F135" s="820"/>
      <c r="G135" s="820"/>
      <c r="H135" s="45" t="s">
        <v>123</v>
      </c>
      <c r="I135" s="45"/>
      <c r="J135" s="45"/>
      <c r="K135" s="46" t="s">
        <v>26</v>
      </c>
      <c r="L135" s="45"/>
      <c r="M135" s="852" t="s">
        <v>124</v>
      </c>
      <c r="N135" s="852"/>
      <c r="O135" s="852"/>
      <c r="P135" s="233" t="s">
        <v>347</v>
      </c>
      <c r="Q135" s="853">
        <f>U55</f>
        <v>0</v>
      </c>
      <c r="R135" s="853"/>
      <c r="S135" s="45" t="s">
        <v>86</v>
      </c>
      <c r="T135" s="246" t="s">
        <v>348</v>
      </c>
      <c r="U135" s="814">
        <f>+IF(C123=1,0,E135*Q135)</f>
        <v>0</v>
      </c>
      <c r="V135" s="814"/>
      <c r="W135" s="814"/>
      <c r="X135" s="814"/>
      <c r="Y135" s="247" t="s">
        <v>30</v>
      </c>
    </row>
    <row r="136" spans="1:39" ht="15.75" customHeight="1">
      <c r="A136" s="228"/>
      <c r="B136" s="244"/>
      <c r="C136" s="45"/>
      <c r="D136" s="44"/>
      <c r="E136" s="174"/>
      <c r="F136" s="174"/>
      <c r="G136" s="174"/>
      <c r="H136" s="45"/>
      <c r="I136" s="45"/>
      <c r="J136" s="45"/>
      <c r="K136" s="46"/>
      <c r="L136" s="45"/>
      <c r="M136" s="49"/>
      <c r="N136" s="49"/>
      <c r="O136" s="49"/>
      <c r="P136" s="233"/>
      <c r="Q136" s="174"/>
      <c r="R136" s="174"/>
      <c r="S136" s="45"/>
      <c r="T136" s="246"/>
      <c r="U136" s="254"/>
      <c r="V136" s="254"/>
      <c r="W136" s="254"/>
      <c r="X136" s="254"/>
      <c r="Y136" s="247"/>
    </row>
    <row r="137" spans="1:39">
      <c r="A137" s="272"/>
      <c r="B137" s="273"/>
      <c r="C137" s="775" t="s">
        <v>204</v>
      </c>
      <c r="D137" s="775"/>
      <c r="E137" s="775"/>
      <c r="F137" s="775"/>
      <c r="G137" s="775"/>
      <c r="H137" s="775"/>
      <c r="I137" s="775"/>
      <c r="J137" s="775"/>
      <c r="K137" s="775"/>
      <c r="L137" s="775"/>
      <c r="M137" s="775"/>
      <c r="N137" s="775"/>
      <c r="O137" s="775"/>
      <c r="P137" s="274"/>
      <c r="Q137" s="230"/>
      <c r="R137" s="230"/>
      <c r="S137" s="275"/>
      <c r="T137" s="63"/>
      <c r="U137" s="814"/>
      <c r="V137" s="814"/>
      <c r="W137" s="814"/>
      <c r="X137" s="814"/>
      <c r="Y137" s="60"/>
    </row>
    <row r="138" spans="1:39" ht="16.5" customHeight="1">
      <c r="A138" s="272"/>
      <c r="B138" s="273"/>
      <c r="C138" s="235"/>
      <c r="D138" s="228" t="s">
        <v>126</v>
      </c>
      <c r="E138" s="228"/>
      <c r="F138" s="235"/>
      <c r="G138" s="235"/>
      <c r="H138" s="235"/>
      <c r="I138" s="235"/>
      <c r="J138" s="235"/>
      <c r="K138" s="235"/>
      <c r="L138" s="235"/>
      <c r="M138" s="235"/>
      <c r="N138" s="235"/>
      <c r="O138" s="235"/>
      <c r="P138" s="274"/>
      <c r="Q138" s="230"/>
      <c r="R138" s="230"/>
      <c r="S138" s="275"/>
      <c r="T138" s="63" t="s">
        <v>348</v>
      </c>
      <c r="U138" s="814">
        <f>U139+U140</f>
        <v>0</v>
      </c>
      <c r="V138" s="814"/>
      <c r="W138" s="814"/>
      <c r="X138" s="814"/>
      <c r="Y138" s="60" t="s">
        <v>30</v>
      </c>
    </row>
    <row r="139" spans="1:39" ht="25.5" customHeight="1">
      <c r="A139" s="272"/>
      <c r="B139" s="273"/>
      <c r="C139" s="57"/>
      <c r="D139" s="57"/>
      <c r="E139" s="856"/>
      <c r="F139" s="856"/>
      <c r="G139" s="232" t="s">
        <v>336</v>
      </c>
      <c r="H139" s="857"/>
      <c r="I139" s="857"/>
      <c r="J139" s="57" t="s">
        <v>125</v>
      </c>
      <c r="K139" s="57"/>
      <c r="L139" s="57"/>
      <c r="M139" s="230" t="s">
        <v>349</v>
      </c>
      <c r="N139" s="727" t="s">
        <v>509</v>
      </c>
      <c r="O139" s="858"/>
      <c r="P139" s="858"/>
      <c r="Q139" s="843">
        <f>U65</f>
        <v>0</v>
      </c>
      <c r="R139" s="843"/>
      <c r="S139" s="275" t="s">
        <v>91</v>
      </c>
      <c r="T139" s="276" t="s">
        <v>350</v>
      </c>
      <c r="U139" s="842">
        <f>H139*Q139</f>
        <v>0</v>
      </c>
      <c r="V139" s="842"/>
      <c r="W139" s="842"/>
      <c r="X139" s="842"/>
      <c r="Y139" s="275" t="s">
        <v>101</v>
      </c>
    </row>
    <row r="140" spans="1:39" ht="25.5" customHeight="1">
      <c r="A140" s="272"/>
      <c r="B140" s="273"/>
      <c r="C140" s="57"/>
      <c r="D140" s="57"/>
      <c r="E140" s="856"/>
      <c r="F140" s="856"/>
      <c r="G140" s="232" t="s">
        <v>351</v>
      </c>
      <c r="H140" s="857"/>
      <c r="I140" s="857"/>
      <c r="J140" s="57" t="s">
        <v>123</v>
      </c>
      <c r="K140" s="57"/>
      <c r="L140" s="57"/>
      <c r="M140" s="230" t="s">
        <v>352</v>
      </c>
      <c r="N140" s="727" t="s">
        <v>510</v>
      </c>
      <c r="O140" s="858"/>
      <c r="P140" s="858"/>
      <c r="Q140" s="843">
        <f>U66</f>
        <v>0</v>
      </c>
      <c r="R140" s="843"/>
      <c r="S140" s="275" t="s">
        <v>86</v>
      </c>
      <c r="T140" s="276" t="s">
        <v>353</v>
      </c>
      <c r="U140" s="842">
        <f>H140*Q140</f>
        <v>0</v>
      </c>
      <c r="V140" s="842"/>
      <c r="W140" s="842"/>
      <c r="X140" s="842"/>
      <c r="Y140" s="275" t="s">
        <v>101</v>
      </c>
    </row>
    <row r="141" spans="1:39" ht="12.75" customHeight="1">
      <c r="A141" s="272"/>
      <c r="B141" s="273"/>
      <c r="C141" s="57"/>
      <c r="D141" s="57"/>
      <c r="E141" s="277"/>
      <c r="F141" s="277"/>
      <c r="G141" s="232"/>
      <c r="H141" s="278"/>
      <c r="I141" s="278"/>
      <c r="J141" s="57"/>
      <c r="K141" s="57"/>
      <c r="L141" s="57"/>
      <c r="M141" s="230"/>
      <c r="N141" s="279"/>
      <c r="O141" s="274"/>
      <c r="P141" s="274"/>
      <c r="Q141" s="280"/>
      <c r="R141" s="280"/>
      <c r="S141" s="275"/>
      <c r="T141" s="276"/>
      <c r="U141" s="281"/>
      <c r="V141" s="281"/>
      <c r="W141" s="281"/>
      <c r="X141" s="281"/>
      <c r="Y141" s="275"/>
    </row>
    <row r="142" spans="1:39" ht="15" customHeight="1">
      <c r="A142" s="272"/>
      <c r="B142" s="273"/>
      <c r="C142" s="57"/>
      <c r="D142" s="228" t="s">
        <v>127</v>
      </c>
      <c r="E142" s="228"/>
      <c r="F142" s="235"/>
      <c r="G142" s="235"/>
      <c r="H142" s="235"/>
      <c r="I142" s="235"/>
      <c r="J142" s="235"/>
      <c r="K142" s="235"/>
      <c r="L142" s="235"/>
      <c r="M142" s="235"/>
      <c r="N142" s="235"/>
      <c r="O142" s="235"/>
      <c r="P142" s="274"/>
      <c r="Q142" s="280"/>
      <c r="R142" s="280"/>
      <c r="S142" s="275"/>
      <c r="T142" s="63" t="s">
        <v>348</v>
      </c>
      <c r="U142" s="814">
        <f>U143+U144</f>
        <v>0</v>
      </c>
      <c r="V142" s="814"/>
      <c r="W142" s="814"/>
      <c r="X142" s="814"/>
      <c r="Y142" s="60" t="s">
        <v>30</v>
      </c>
    </row>
    <row r="143" spans="1:39" ht="27.75" customHeight="1">
      <c r="A143" s="272"/>
      <c r="B143" s="273"/>
      <c r="C143" s="57"/>
      <c r="D143" s="57"/>
      <c r="E143" s="856"/>
      <c r="F143" s="856"/>
      <c r="G143" s="232" t="s">
        <v>336</v>
      </c>
      <c r="H143" s="857"/>
      <c r="I143" s="857"/>
      <c r="J143" s="57" t="s">
        <v>125</v>
      </c>
      <c r="K143" s="57"/>
      <c r="L143" s="57"/>
      <c r="M143" s="230" t="s">
        <v>349</v>
      </c>
      <c r="N143" s="727" t="s">
        <v>511</v>
      </c>
      <c r="O143" s="858"/>
      <c r="P143" s="858"/>
      <c r="Q143" s="843">
        <f>U67</f>
        <v>0</v>
      </c>
      <c r="R143" s="843"/>
      <c r="S143" s="275" t="s">
        <v>91</v>
      </c>
      <c r="T143" s="276" t="s">
        <v>350</v>
      </c>
      <c r="U143" s="842">
        <f>H143*Q143</f>
        <v>0</v>
      </c>
      <c r="V143" s="842"/>
      <c r="W143" s="842"/>
      <c r="X143" s="842"/>
      <c r="Y143" s="275" t="s">
        <v>101</v>
      </c>
    </row>
    <row r="144" spans="1:39" ht="27.75" customHeight="1">
      <c r="A144" s="272"/>
      <c r="B144" s="273"/>
      <c r="C144" s="57"/>
      <c r="D144" s="57"/>
      <c r="E144" s="856"/>
      <c r="F144" s="856"/>
      <c r="G144" s="232" t="s">
        <v>351</v>
      </c>
      <c r="H144" s="857"/>
      <c r="I144" s="857"/>
      <c r="J144" s="57" t="s">
        <v>123</v>
      </c>
      <c r="K144" s="57"/>
      <c r="L144" s="57"/>
      <c r="M144" s="230" t="s">
        <v>352</v>
      </c>
      <c r="N144" s="727" t="s">
        <v>512</v>
      </c>
      <c r="O144" s="858"/>
      <c r="P144" s="858"/>
      <c r="Q144" s="843">
        <f>U68</f>
        <v>0</v>
      </c>
      <c r="R144" s="843"/>
      <c r="S144" s="275" t="s">
        <v>86</v>
      </c>
      <c r="T144" s="276" t="s">
        <v>353</v>
      </c>
      <c r="U144" s="842">
        <f>H144*Q144</f>
        <v>0</v>
      </c>
      <c r="V144" s="842"/>
      <c r="W144" s="842"/>
      <c r="X144" s="842"/>
      <c r="Y144" s="275" t="s">
        <v>101</v>
      </c>
    </row>
    <row r="145" spans="1:28" ht="13.5" customHeight="1">
      <c r="A145" s="272"/>
      <c r="B145" s="273"/>
      <c r="C145" s="57"/>
      <c r="D145" s="57"/>
      <c r="E145" s="277"/>
      <c r="F145" s="277"/>
      <c r="G145" s="232"/>
      <c r="H145" s="278"/>
      <c r="I145" s="278"/>
      <c r="J145" s="57"/>
      <c r="K145" s="57"/>
      <c r="L145" s="57"/>
      <c r="M145" s="230"/>
      <c r="N145" s="279"/>
      <c r="O145" s="274"/>
      <c r="P145" s="274"/>
      <c r="Q145" s="280"/>
      <c r="R145" s="280"/>
      <c r="S145" s="275"/>
      <c r="T145" s="276"/>
      <c r="U145" s="281"/>
      <c r="V145" s="281"/>
      <c r="W145" s="281"/>
      <c r="X145" s="281"/>
      <c r="Y145" s="275"/>
    </row>
    <row r="146" spans="1:28">
      <c r="A146" s="272"/>
      <c r="B146" s="273"/>
      <c r="C146" s="775" t="s">
        <v>205</v>
      </c>
      <c r="D146" s="775"/>
      <c r="E146" s="775"/>
      <c r="F146" s="775"/>
      <c r="G146" s="775"/>
      <c r="H146" s="775"/>
      <c r="I146" s="775"/>
      <c r="J146" s="775"/>
      <c r="K146" s="775"/>
      <c r="L146" s="775"/>
      <c r="M146" s="775"/>
      <c r="N146" s="775"/>
      <c r="O146" s="775"/>
      <c r="P146" s="274"/>
      <c r="Q146" s="280"/>
      <c r="R146" s="280"/>
      <c r="S146" s="275"/>
      <c r="T146" s="63"/>
      <c r="U146" s="814"/>
      <c r="V146" s="814"/>
      <c r="W146" s="814"/>
      <c r="X146" s="814"/>
      <c r="Y146" s="60"/>
    </row>
    <row r="147" spans="1:28" ht="14.25" customHeight="1">
      <c r="A147" s="272"/>
      <c r="B147" s="273"/>
      <c r="C147" s="235"/>
      <c r="D147" s="228" t="s">
        <v>126</v>
      </c>
      <c r="E147" s="228"/>
      <c r="F147" s="235"/>
      <c r="G147" s="235"/>
      <c r="H147" s="235"/>
      <c r="I147" s="235"/>
      <c r="J147" s="235"/>
      <c r="K147" s="235"/>
      <c r="L147" s="235"/>
      <c r="M147" s="235"/>
      <c r="N147" s="235"/>
      <c r="O147" s="235"/>
      <c r="P147" s="274"/>
      <c r="Q147" s="280"/>
      <c r="R147" s="280"/>
      <c r="S147" s="275"/>
      <c r="T147" s="63" t="s">
        <v>348</v>
      </c>
      <c r="U147" s="814">
        <f>U148+U149</f>
        <v>0</v>
      </c>
      <c r="V147" s="814"/>
      <c r="W147" s="814"/>
      <c r="X147" s="814"/>
      <c r="Y147" s="60" t="s">
        <v>30</v>
      </c>
    </row>
    <row r="148" spans="1:28" ht="25.5" customHeight="1">
      <c r="A148" s="272"/>
      <c r="B148" s="273"/>
      <c r="C148" s="57"/>
      <c r="D148" s="57"/>
      <c r="E148" s="856"/>
      <c r="F148" s="856"/>
      <c r="G148" s="232" t="s">
        <v>336</v>
      </c>
      <c r="H148" s="857"/>
      <c r="I148" s="857"/>
      <c r="J148" s="57" t="s">
        <v>125</v>
      </c>
      <c r="K148" s="57"/>
      <c r="L148" s="57"/>
      <c r="M148" s="230" t="s">
        <v>349</v>
      </c>
      <c r="N148" s="727" t="s">
        <v>513</v>
      </c>
      <c r="O148" s="858"/>
      <c r="P148" s="858"/>
      <c r="Q148" s="843">
        <f>U70</f>
        <v>0</v>
      </c>
      <c r="R148" s="843"/>
      <c r="S148" s="275" t="s">
        <v>91</v>
      </c>
      <c r="T148" s="276" t="s">
        <v>350</v>
      </c>
      <c r="U148" s="842">
        <f>H148*Q148</f>
        <v>0</v>
      </c>
      <c r="V148" s="842"/>
      <c r="W148" s="842"/>
      <c r="X148" s="842"/>
      <c r="Y148" s="275" t="s">
        <v>101</v>
      </c>
    </row>
    <row r="149" spans="1:28" ht="25.5" customHeight="1">
      <c r="A149" s="272"/>
      <c r="B149" s="273"/>
      <c r="C149" s="57"/>
      <c r="D149" s="57"/>
      <c r="E149" s="856"/>
      <c r="F149" s="856"/>
      <c r="G149" s="232" t="s">
        <v>351</v>
      </c>
      <c r="H149" s="857"/>
      <c r="I149" s="857"/>
      <c r="J149" s="57" t="s">
        <v>123</v>
      </c>
      <c r="K149" s="57"/>
      <c r="L149" s="57"/>
      <c r="M149" s="230" t="s">
        <v>352</v>
      </c>
      <c r="N149" s="727" t="s">
        <v>514</v>
      </c>
      <c r="O149" s="858"/>
      <c r="P149" s="858"/>
      <c r="Q149" s="843">
        <f>U71</f>
        <v>0</v>
      </c>
      <c r="R149" s="843"/>
      <c r="S149" s="275" t="s">
        <v>86</v>
      </c>
      <c r="T149" s="276" t="s">
        <v>353</v>
      </c>
      <c r="U149" s="842">
        <f>H149*Q149</f>
        <v>0</v>
      </c>
      <c r="V149" s="842"/>
      <c r="W149" s="842"/>
      <c r="X149" s="842"/>
      <c r="Y149" s="275" t="s">
        <v>101</v>
      </c>
    </row>
    <row r="150" spans="1:28" ht="14.25" customHeight="1">
      <c r="A150" s="272"/>
      <c r="B150" s="273"/>
      <c r="C150" s="57"/>
      <c r="D150" s="57"/>
      <c r="E150" s="277"/>
      <c r="F150" s="277"/>
      <c r="G150" s="232"/>
      <c r="H150" s="278"/>
      <c r="I150" s="278"/>
      <c r="J150" s="57"/>
      <c r="K150" s="57"/>
      <c r="L150" s="57"/>
      <c r="M150" s="230"/>
      <c r="N150" s="279"/>
      <c r="O150" s="274"/>
      <c r="P150" s="274"/>
      <c r="Q150" s="280"/>
      <c r="R150" s="280"/>
      <c r="S150" s="275"/>
      <c r="T150" s="276"/>
      <c r="U150" s="281"/>
      <c r="V150" s="281"/>
      <c r="W150" s="281"/>
      <c r="X150" s="281"/>
      <c r="Y150" s="275"/>
    </row>
    <row r="151" spans="1:28" ht="15" customHeight="1">
      <c r="A151" s="272"/>
      <c r="B151" s="273"/>
      <c r="C151" s="57"/>
      <c r="D151" s="228" t="s">
        <v>127</v>
      </c>
      <c r="E151" s="228"/>
      <c r="F151" s="235"/>
      <c r="G151" s="235"/>
      <c r="H151" s="235"/>
      <c r="I151" s="235"/>
      <c r="J151" s="235"/>
      <c r="K151" s="235"/>
      <c r="L151" s="235"/>
      <c r="M151" s="235"/>
      <c r="N151" s="235"/>
      <c r="O151" s="235"/>
      <c r="P151" s="274"/>
      <c r="Q151" s="280"/>
      <c r="R151" s="280"/>
      <c r="S151" s="275"/>
      <c r="T151" s="63" t="s">
        <v>348</v>
      </c>
      <c r="U151" s="814">
        <f>U152+U153</f>
        <v>0</v>
      </c>
      <c r="V151" s="814"/>
      <c r="W151" s="814"/>
      <c r="X151" s="814"/>
      <c r="Y151" s="60" t="s">
        <v>30</v>
      </c>
    </row>
    <row r="152" spans="1:28" ht="27.75" customHeight="1">
      <c r="A152" s="272"/>
      <c r="B152" s="273"/>
      <c r="C152" s="57"/>
      <c r="D152" s="57"/>
      <c r="E152" s="856"/>
      <c r="F152" s="856"/>
      <c r="G152" s="232" t="s">
        <v>336</v>
      </c>
      <c r="H152" s="857"/>
      <c r="I152" s="857"/>
      <c r="J152" s="57" t="s">
        <v>125</v>
      </c>
      <c r="K152" s="57"/>
      <c r="L152" s="57"/>
      <c r="M152" s="230" t="s">
        <v>349</v>
      </c>
      <c r="N152" s="727" t="s">
        <v>515</v>
      </c>
      <c r="O152" s="858"/>
      <c r="P152" s="858"/>
      <c r="Q152" s="843">
        <f>U72</f>
        <v>0</v>
      </c>
      <c r="R152" s="843"/>
      <c r="S152" s="275" t="s">
        <v>91</v>
      </c>
      <c r="T152" s="276" t="s">
        <v>350</v>
      </c>
      <c r="U152" s="842">
        <f>H152*Q152</f>
        <v>0</v>
      </c>
      <c r="V152" s="842"/>
      <c r="W152" s="842"/>
      <c r="X152" s="842"/>
      <c r="Y152" s="275" t="s">
        <v>101</v>
      </c>
    </row>
    <row r="153" spans="1:28" ht="27.75" customHeight="1">
      <c r="A153" s="272"/>
      <c r="B153" s="273"/>
      <c r="C153" s="57"/>
      <c r="D153" s="57"/>
      <c r="E153" s="856"/>
      <c r="F153" s="856"/>
      <c r="G153" s="232" t="s">
        <v>351</v>
      </c>
      <c r="H153" s="857"/>
      <c r="I153" s="857"/>
      <c r="J153" s="57" t="s">
        <v>123</v>
      </c>
      <c r="K153" s="57"/>
      <c r="L153" s="57"/>
      <c r="M153" s="230" t="s">
        <v>352</v>
      </c>
      <c r="N153" s="727" t="s">
        <v>516</v>
      </c>
      <c r="O153" s="858"/>
      <c r="P153" s="858"/>
      <c r="Q153" s="843">
        <f>U73</f>
        <v>0</v>
      </c>
      <c r="R153" s="843"/>
      <c r="S153" s="275" t="s">
        <v>86</v>
      </c>
      <c r="T153" s="276" t="s">
        <v>353</v>
      </c>
      <c r="U153" s="842">
        <f>H153*Q153</f>
        <v>0</v>
      </c>
      <c r="V153" s="842"/>
      <c r="W153" s="842"/>
      <c r="X153" s="842"/>
      <c r="Y153" s="275" t="s">
        <v>101</v>
      </c>
    </row>
    <row r="154" spans="1:28" ht="8.25" customHeight="1">
      <c r="A154" s="228"/>
      <c r="B154" s="244"/>
      <c r="C154" s="775"/>
      <c r="D154" s="775"/>
      <c r="E154" s="775"/>
      <c r="F154" s="775"/>
      <c r="G154" s="775"/>
      <c r="H154" s="775"/>
      <c r="I154" s="775"/>
      <c r="J154" s="775"/>
      <c r="K154" s="775"/>
      <c r="L154" s="775"/>
      <c r="M154" s="775"/>
      <c r="N154" s="775"/>
      <c r="O154" s="775"/>
      <c r="P154" s="174"/>
      <c r="Q154" s="174"/>
      <c r="R154" s="174"/>
      <c r="S154" s="282"/>
      <c r="T154" s="246"/>
      <c r="U154" s="254"/>
      <c r="V154" s="254"/>
      <c r="W154" s="254"/>
      <c r="X154" s="254"/>
      <c r="Y154" s="282"/>
    </row>
    <row r="155" spans="1:28" ht="9" customHeight="1">
      <c r="A155" s="228"/>
      <c r="B155" s="244"/>
      <c r="C155" s="45"/>
      <c r="D155" s="46"/>
      <c r="E155" s="49"/>
      <c r="F155" s="49"/>
      <c r="G155" s="232"/>
      <c r="H155" s="278"/>
      <c r="I155" s="278"/>
      <c r="J155" s="57"/>
      <c r="K155" s="57"/>
      <c r="L155" s="57"/>
      <c r="M155" s="283"/>
      <c r="N155" s="284"/>
      <c r="O155" s="285"/>
      <c r="P155" s="285"/>
      <c r="Q155" s="230"/>
      <c r="R155" s="230"/>
      <c r="S155" s="45"/>
      <c r="T155" s="276"/>
      <c r="U155" s="281"/>
      <c r="V155" s="281"/>
      <c r="W155" s="281"/>
      <c r="X155" s="281"/>
      <c r="Y155" s="275"/>
    </row>
    <row r="156" spans="1:28" ht="15" customHeight="1">
      <c r="A156" s="228"/>
      <c r="B156" s="244"/>
      <c r="C156" s="45"/>
      <c r="D156" s="45"/>
      <c r="E156" s="45"/>
      <c r="F156" s="45"/>
      <c r="G156" s="45"/>
      <c r="H156" s="45"/>
      <c r="I156" s="45"/>
      <c r="J156" s="45"/>
      <c r="K156" s="45" t="s">
        <v>128</v>
      </c>
      <c r="L156" s="45"/>
      <c r="M156" s="45"/>
      <c r="N156" s="45"/>
      <c r="O156" s="45"/>
      <c r="P156" s="286"/>
      <c r="Q156" s="46"/>
      <c r="R156" s="46"/>
      <c r="S156" s="140"/>
      <c r="T156" s="246" t="s">
        <v>348</v>
      </c>
      <c r="U156" s="859" t="e">
        <f>U78+U117+U119+U125+U126+U129+U135+U138+U142+U147+U151</f>
        <v>#VALUE!</v>
      </c>
      <c r="V156" s="859"/>
      <c r="W156" s="859"/>
      <c r="X156" s="859"/>
      <c r="Y156" s="247" t="s">
        <v>30</v>
      </c>
      <c r="AB156" s="287"/>
    </row>
    <row r="157" spans="1:28" ht="6" customHeight="1" thickBot="1">
      <c r="A157" s="228"/>
      <c r="B157" s="288"/>
      <c r="C157" s="289"/>
      <c r="D157" s="289"/>
      <c r="E157" s="289"/>
      <c r="F157" s="289"/>
      <c r="G157" s="289"/>
      <c r="H157" s="289"/>
      <c r="I157" s="289"/>
      <c r="J157" s="289"/>
      <c r="K157" s="289"/>
      <c r="L157" s="289"/>
      <c r="M157" s="289"/>
      <c r="N157" s="289"/>
      <c r="O157" s="289"/>
      <c r="P157" s="289"/>
      <c r="Q157" s="289"/>
      <c r="R157" s="289"/>
      <c r="S157" s="290"/>
      <c r="T157" s="288"/>
      <c r="U157" s="289"/>
      <c r="V157" s="289"/>
      <c r="W157" s="289"/>
      <c r="X157" s="289"/>
      <c r="Y157" s="290"/>
    </row>
    <row r="158" spans="1:28" ht="30" customHeight="1" thickTop="1">
      <c r="A158" s="228"/>
      <c r="B158" s="860" t="s">
        <v>129</v>
      </c>
      <c r="C158" s="861"/>
      <c r="D158" s="861"/>
      <c r="E158" s="861"/>
      <c r="F158" s="861"/>
      <c r="G158" s="861"/>
      <c r="H158" s="861"/>
      <c r="I158" s="864"/>
      <c r="J158" s="864"/>
      <c r="K158" s="864"/>
      <c r="L158" s="864"/>
      <c r="M158" s="864"/>
      <c r="N158" s="865"/>
      <c r="O158" s="865"/>
      <c r="P158" s="865"/>
      <c r="Q158" s="865"/>
      <c r="R158" s="865"/>
      <c r="S158" s="59"/>
      <c r="T158" s="866" t="s">
        <v>354</v>
      </c>
      <c r="U158" s="867"/>
      <c r="V158" s="867"/>
      <c r="W158" s="867"/>
      <c r="X158" s="867"/>
      <c r="Y158" s="868"/>
    </row>
    <row r="159" spans="1:28" ht="30" customHeight="1" thickBot="1">
      <c r="A159" s="228"/>
      <c r="B159" s="862"/>
      <c r="C159" s="863"/>
      <c r="D159" s="863"/>
      <c r="E159" s="863"/>
      <c r="F159" s="863"/>
      <c r="G159" s="863"/>
      <c r="H159" s="872" t="s">
        <v>130</v>
      </c>
      <c r="I159" s="873"/>
      <c r="J159" s="873"/>
      <c r="K159" s="873"/>
      <c r="L159" s="873"/>
      <c r="M159" s="873"/>
      <c r="N159" s="874"/>
      <c r="O159" s="874"/>
      <c r="P159" s="874"/>
      <c r="Q159" s="874"/>
      <c r="R159" s="874"/>
      <c r="S159" s="60" t="s">
        <v>61</v>
      </c>
      <c r="T159" s="869"/>
      <c r="U159" s="870"/>
      <c r="V159" s="870"/>
      <c r="W159" s="870"/>
      <c r="X159" s="870"/>
      <c r="Y159" s="871"/>
      <c r="AB159" s="291" t="e">
        <f>U156</f>
        <v>#VALUE!</v>
      </c>
    </row>
    <row r="160" spans="1:28" ht="17.25" customHeight="1">
      <c r="A160" s="228"/>
      <c r="B160" s="61"/>
      <c r="C160" s="62"/>
      <c r="D160" s="62"/>
      <c r="E160" s="62"/>
      <c r="F160" s="62"/>
      <c r="G160" s="62"/>
      <c r="H160" s="62"/>
      <c r="I160" s="62"/>
      <c r="J160" s="147" t="s">
        <v>280</v>
      </c>
      <c r="K160" s="57"/>
      <c r="L160" s="57"/>
      <c r="M160" s="57"/>
      <c r="N160" s="57"/>
      <c r="O160" s="57"/>
      <c r="P160" s="57"/>
      <c r="Q160" s="57"/>
      <c r="R160" s="57"/>
      <c r="S160" s="60"/>
      <c r="T160" s="63" t="s">
        <v>198</v>
      </c>
      <c r="U160" s="859">
        <f>ROUNDDOWN(IF(N159&gt;7200000,U156*0.8,0),0)</f>
        <v>0</v>
      </c>
      <c r="V160" s="859"/>
      <c r="W160" s="859"/>
      <c r="X160" s="859"/>
      <c r="Y160" s="60" t="s">
        <v>30</v>
      </c>
      <c r="AB160" s="291">
        <f>U160</f>
        <v>0</v>
      </c>
    </row>
    <row r="161" spans="1:28" ht="28.5" customHeight="1">
      <c r="A161" s="228"/>
      <c r="B161" s="64"/>
      <c r="C161" s="65"/>
      <c r="D161" s="65"/>
      <c r="E161" s="65"/>
      <c r="F161" s="65"/>
      <c r="G161" s="65"/>
      <c r="H161" s="877" t="s">
        <v>282</v>
      </c>
      <c r="I161" s="877"/>
      <c r="J161" s="877"/>
      <c r="K161" s="877"/>
      <c r="L161" s="877"/>
      <c r="M161" s="877"/>
      <c r="N161" s="877"/>
      <c r="O161" s="877"/>
      <c r="P161" s="877"/>
      <c r="Q161" s="877"/>
      <c r="R161" s="877"/>
      <c r="S161" s="878"/>
      <c r="T161" s="869" t="s">
        <v>164</v>
      </c>
      <c r="U161" s="870"/>
      <c r="V161" s="870"/>
      <c r="W161" s="870"/>
      <c r="X161" s="870"/>
      <c r="Y161" s="871"/>
      <c r="AB161" s="287">
        <f>U163</f>
        <v>0</v>
      </c>
    </row>
    <row r="162" spans="1:28" ht="30" customHeight="1">
      <c r="A162" s="228"/>
      <c r="B162" s="879" t="s">
        <v>165</v>
      </c>
      <c r="C162" s="880"/>
      <c r="D162" s="880"/>
      <c r="E162" s="880"/>
      <c r="F162" s="880"/>
      <c r="G162" s="880"/>
      <c r="H162" s="883"/>
      <c r="I162" s="883"/>
      <c r="J162" s="883"/>
      <c r="K162" s="66"/>
      <c r="L162" s="66"/>
      <c r="M162" s="66"/>
      <c r="N162" s="67"/>
      <c r="O162" s="67"/>
      <c r="P162" s="67"/>
      <c r="Q162" s="67"/>
      <c r="R162" s="67"/>
      <c r="S162" s="68"/>
      <c r="T162" s="869"/>
      <c r="U162" s="870"/>
      <c r="V162" s="870"/>
      <c r="W162" s="870"/>
      <c r="X162" s="870"/>
      <c r="Y162" s="871"/>
    </row>
    <row r="163" spans="1:28" ht="30" customHeight="1" thickBot="1">
      <c r="A163" s="228"/>
      <c r="B163" s="881"/>
      <c r="C163" s="882"/>
      <c r="D163" s="882"/>
      <c r="E163" s="882"/>
      <c r="F163" s="882"/>
      <c r="G163" s="882"/>
      <c r="H163" s="884"/>
      <c r="I163" s="885"/>
      <c r="J163" s="885"/>
      <c r="K163" s="885"/>
      <c r="L163" s="885"/>
      <c r="M163" s="885"/>
      <c r="N163" s="886"/>
      <c r="O163" s="886"/>
      <c r="P163" s="886"/>
      <c r="Q163" s="886"/>
      <c r="R163" s="886"/>
      <c r="S163" s="60" t="s">
        <v>44</v>
      </c>
      <c r="T163" s="63" t="s">
        <v>198</v>
      </c>
      <c r="U163" s="859">
        <f>ROUNDDOWN(IF(AND(N159&gt;6300000,N159&lt;=7200000),U156*0.9,0),0)</f>
        <v>0</v>
      </c>
      <c r="V163" s="859"/>
      <c r="W163" s="859"/>
      <c r="X163" s="859"/>
      <c r="Y163" s="60" t="s">
        <v>30</v>
      </c>
    </row>
    <row r="164" spans="1:28" ht="43.5" customHeight="1">
      <c r="A164" s="228"/>
      <c r="B164" s="875" t="s">
        <v>283</v>
      </c>
      <c r="C164" s="727"/>
      <c r="D164" s="727"/>
      <c r="E164" s="727"/>
      <c r="F164" s="727"/>
      <c r="G164" s="727"/>
      <c r="H164" s="727"/>
      <c r="I164" s="727"/>
      <c r="J164" s="727"/>
      <c r="K164" s="727"/>
      <c r="L164" s="727"/>
      <c r="M164" s="727"/>
      <c r="N164" s="727"/>
      <c r="O164" s="727"/>
      <c r="P164" s="727"/>
      <c r="Q164" s="727"/>
      <c r="R164" s="727"/>
      <c r="S164" s="876"/>
      <c r="T164" s="63"/>
      <c r="U164" s="69"/>
      <c r="V164" s="69"/>
      <c r="W164" s="69"/>
      <c r="X164" s="69"/>
      <c r="Y164" s="60"/>
    </row>
    <row r="165" spans="1:28" ht="6" customHeight="1">
      <c r="A165" s="228"/>
      <c r="B165" s="70"/>
      <c r="C165" s="71"/>
      <c r="D165" s="71"/>
      <c r="E165" s="71"/>
      <c r="F165" s="71"/>
      <c r="G165" s="71"/>
      <c r="H165" s="71"/>
      <c r="I165" s="71"/>
      <c r="J165" s="71"/>
      <c r="K165" s="71"/>
      <c r="L165" s="71"/>
      <c r="M165" s="71"/>
      <c r="N165" s="71"/>
      <c r="O165" s="71"/>
      <c r="P165" s="71"/>
      <c r="Q165" s="71"/>
      <c r="R165" s="71"/>
      <c r="S165" s="72"/>
      <c r="T165" s="64"/>
      <c r="U165" s="65"/>
      <c r="V165" s="65"/>
      <c r="W165" s="65"/>
      <c r="X165" s="65"/>
      <c r="Y165" s="73"/>
    </row>
    <row r="166" spans="1:28" ht="15.75" customHeight="1">
      <c r="A166" s="272"/>
      <c r="B166" s="292" t="s">
        <v>131</v>
      </c>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row>
    <row r="167" spans="1:28" ht="11.1" customHeight="1">
      <c r="A167" s="228"/>
      <c r="B167" s="294"/>
      <c r="C167" s="294"/>
      <c r="D167" s="294"/>
      <c r="E167" s="294"/>
      <c r="F167" s="294"/>
      <c r="G167" s="294"/>
      <c r="H167" s="294"/>
      <c r="I167" s="294"/>
      <c r="J167" s="294"/>
      <c r="K167" s="294"/>
      <c r="L167" s="294"/>
      <c r="M167" s="294"/>
      <c r="N167" s="294"/>
      <c r="O167" s="294"/>
      <c r="P167" s="294"/>
      <c r="Q167" s="294"/>
      <c r="R167" s="294"/>
      <c r="S167" s="294"/>
      <c r="T167" s="294"/>
      <c r="U167" s="294"/>
      <c r="V167" s="294"/>
      <c r="W167" s="294"/>
      <c r="X167" s="294"/>
      <c r="Y167" s="294"/>
    </row>
    <row r="168" spans="1:28" ht="11.25" customHeight="1">
      <c r="B168" s="295"/>
      <c r="C168" s="295"/>
      <c r="D168" s="295"/>
      <c r="E168" s="295"/>
      <c r="F168" s="295"/>
      <c r="G168" s="295"/>
      <c r="H168" s="295"/>
      <c r="I168" s="295"/>
      <c r="J168" s="295"/>
      <c r="K168" s="295"/>
      <c r="L168" s="295"/>
      <c r="M168" s="295"/>
      <c r="N168" s="295"/>
      <c r="O168" s="295"/>
      <c r="P168" s="295"/>
      <c r="Q168" s="295"/>
      <c r="R168" s="295"/>
      <c r="S168" s="295"/>
      <c r="T168" s="295"/>
      <c r="U168" s="295"/>
      <c r="V168" s="295"/>
      <c r="W168" s="295"/>
      <c r="X168" s="295"/>
      <c r="Y168" s="295"/>
    </row>
  </sheetData>
  <mergeCells count="253">
    <mergeCell ref="B164:S164"/>
    <mergeCell ref="U160:X160"/>
    <mergeCell ref="H161:S161"/>
    <mergeCell ref="T161:Y162"/>
    <mergeCell ref="B162:G163"/>
    <mergeCell ref="H162:J162"/>
    <mergeCell ref="H163:M163"/>
    <mergeCell ref="N163:R163"/>
    <mergeCell ref="U163:X163"/>
    <mergeCell ref="C154:O154"/>
    <mergeCell ref="U156:X156"/>
    <mergeCell ref="B158:G159"/>
    <mergeCell ref="H158:M158"/>
    <mergeCell ref="N158:R158"/>
    <mergeCell ref="T158:Y159"/>
    <mergeCell ref="H159:M159"/>
    <mergeCell ref="N159:R159"/>
    <mergeCell ref="E152:F152"/>
    <mergeCell ref="H152:I152"/>
    <mergeCell ref="N152:P152"/>
    <mergeCell ref="Q152:R152"/>
    <mergeCell ref="U152:X152"/>
    <mergeCell ref="E153:F153"/>
    <mergeCell ref="H153:I153"/>
    <mergeCell ref="N153:P153"/>
    <mergeCell ref="Q153:R153"/>
    <mergeCell ref="U153:X153"/>
    <mergeCell ref="E149:F149"/>
    <mergeCell ref="H149:I149"/>
    <mergeCell ref="N149:P149"/>
    <mergeCell ref="Q149:R149"/>
    <mergeCell ref="U149:X149"/>
    <mergeCell ref="U151:X151"/>
    <mergeCell ref="C146:O146"/>
    <mergeCell ref="U146:X146"/>
    <mergeCell ref="U147:X147"/>
    <mergeCell ref="E148:F148"/>
    <mergeCell ref="H148:I148"/>
    <mergeCell ref="N148:P148"/>
    <mergeCell ref="Q148:R148"/>
    <mergeCell ref="U148:X148"/>
    <mergeCell ref="E143:F143"/>
    <mergeCell ref="H143:I143"/>
    <mergeCell ref="N143:P143"/>
    <mergeCell ref="Q143:R143"/>
    <mergeCell ref="U143:X143"/>
    <mergeCell ref="E144:F144"/>
    <mergeCell ref="H144:I144"/>
    <mergeCell ref="N144:P144"/>
    <mergeCell ref="Q144:R144"/>
    <mergeCell ref="U144:X144"/>
    <mergeCell ref="E140:F140"/>
    <mergeCell ref="H140:I140"/>
    <mergeCell ref="N140:P140"/>
    <mergeCell ref="Q140:R140"/>
    <mergeCell ref="U140:X140"/>
    <mergeCell ref="U142:X142"/>
    <mergeCell ref="U138:X138"/>
    <mergeCell ref="E139:F139"/>
    <mergeCell ref="H139:I139"/>
    <mergeCell ref="N139:P139"/>
    <mergeCell ref="Q139:R139"/>
    <mergeCell ref="U139:X139"/>
    <mergeCell ref="E135:G135"/>
    <mergeCell ref="M135:O135"/>
    <mergeCell ref="Q135:R135"/>
    <mergeCell ref="U135:X135"/>
    <mergeCell ref="C137:O137"/>
    <mergeCell ref="U137:X137"/>
    <mergeCell ref="U129:X129"/>
    <mergeCell ref="U130:X130"/>
    <mergeCell ref="G132:I132"/>
    <mergeCell ref="L132:N132"/>
    <mergeCell ref="O132:P132"/>
    <mergeCell ref="U132:X132"/>
    <mergeCell ref="E125:H125"/>
    <mergeCell ref="K125:P125"/>
    <mergeCell ref="Q125:R125"/>
    <mergeCell ref="U125:X125"/>
    <mergeCell ref="D126:S127"/>
    <mergeCell ref="U126:X126"/>
    <mergeCell ref="E118:G118"/>
    <mergeCell ref="K118:S118"/>
    <mergeCell ref="Q119:R119"/>
    <mergeCell ref="U119:X119"/>
    <mergeCell ref="AA119:AE119"/>
    <mergeCell ref="E120:G120"/>
    <mergeCell ref="M120:N120"/>
    <mergeCell ref="Q120:R120"/>
    <mergeCell ref="AA120:AE120"/>
    <mergeCell ref="E114:G114"/>
    <mergeCell ref="M114:P114"/>
    <mergeCell ref="Q114:R114"/>
    <mergeCell ref="U114:X114"/>
    <mergeCell ref="U116:X116"/>
    <mergeCell ref="Q117:R117"/>
    <mergeCell ref="U117:X117"/>
    <mergeCell ref="B109:C109"/>
    <mergeCell ref="E109:G109"/>
    <mergeCell ref="M109:P109"/>
    <mergeCell ref="Q109:R109"/>
    <mergeCell ref="B111:S111"/>
    <mergeCell ref="B112:C112"/>
    <mergeCell ref="E112:G112"/>
    <mergeCell ref="M112:P112"/>
    <mergeCell ref="Q112:R112"/>
    <mergeCell ref="E105:G105"/>
    <mergeCell ref="B106:C106"/>
    <mergeCell ref="E106:G106"/>
    <mergeCell ref="M106:P106"/>
    <mergeCell ref="Q106:R106"/>
    <mergeCell ref="B108:S108"/>
    <mergeCell ref="B102:C102"/>
    <mergeCell ref="E102:G102"/>
    <mergeCell ref="M102:P102"/>
    <mergeCell ref="Q102:R102"/>
    <mergeCell ref="E103:G103"/>
    <mergeCell ref="B104:C104"/>
    <mergeCell ref="E104:G104"/>
    <mergeCell ref="M104:P104"/>
    <mergeCell ref="Q104:R104"/>
    <mergeCell ref="B98:C98"/>
    <mergeCell ref="E98:G98"/>
    <mergeCell ref="M98:P98"/>
    <mergeCell ref="Q98:R98"/>
    <mergeCell ref="B100:C100"/>
    <mergeCell ref="E100:G100"/>
    <mergeCell ref="M100:P100"/>
    <mergeCell ref="Q100:R100"/>
    <mergeCell ref="B94:S94"/>
    <mergeCell ref="B95:C95"/>
    <mergeCell ref="E95:G95"/>
    <mergeCell ref="M95:P95"/>
    <mergeCell ref="Q95:R95"/>
    <mergeCell ref="B97:S97"/>
    <mergeCell ref="B89:C89"/>
    <mergeCell ref="E89:G89"/>
    <mergeCell ref="M89:P89"/>
    <mergeCell ref="Q89:R89"/>
    <mergeCell ref="B91:S91"/>
    <mergeCell ref="B92:C92"/>
    <mergeCell ref="E92:G92"/>
    <mergeCell ref="M92:P92"/>
    <mergeCell ref="Q92:R92"/>
    <mergeCell ref="E86:G86"/>
    <mergeCell ref="B87:C87"/>
    <mergeCell ref="E87:G87"/>
    <mergeCell ref="M87:P87"/>
    <mergeCell ref="Q87:R87"/>
    <mergeCell ref="E88:G88"/>
    <mergeCell ref="B83:C83"/>
    <mergeCell ref="E83:G83"/>
    <mergeCell ref="M83:P83"/>
    <mergeCell ref="Q83:R83"/>
    <mergeCell ref="B85:C85"/>
    <mergeCell ref="E85:G85"/>
    <mergeCell ref="M85:P85"/>
    <mergeCell ref="Q85:R85"/>
    <mergeCell ref="H77:Y77"/>
    <mergeCell ref="I78:J78"/>
    <mergeCell ref="U78:X78"/>
    <mergeCell ref="U79:X79"/>
    <mergeCell ref="B80:S80"/>
    <mergeCell ref="B81:C81"/>
    <mergeCell ref="E81:G81"/>
    <mergeCell ref="M81:P81"/>
    <mergeCell ref="Q81:R81"/>
    <mergeCell ref="A72:M73"/>
    <mergeCell ref="N72:O73"/>
    <mergeCell ref="P72:S72"/>
    <mergeCell ref="U72:X72"/>
    <mergeCell ref="P73:S73"/>
    <mergeCell ref="U73:X73"/>
    <mergeCell ref="A70:M71"/>
    <mergeCell ref="N70:O71"/>
    <mergeCell ref="P70:S70"/>
    <mergeCell ref="U70:X70"/>
    <mergeCell ref="P71:S71"/>
    <mergeCell ref="U71:X71"/>
    <mergeCell ref="A67:M68"/>
    <mergeCell ref="N67:O68"/>
    <mergeCell ref="P67:S67"/>
    <mergeCell ref="U67:X67"/>
    <mergeCell ref="P68:S68"/>
    <mergeCell ref="U68:X68"/>
    <mergeCell ref="B61:B62"/>
    <mergeCell ref="C61:U62"/>
    <mergeCell ref="V61:W62"/>
    <mergeCell ref="X61:Y62"/>
    <mergeCell ref="A65:M66"/>
    <mergeCell ref="N65:O66"/>
    <mergeCell ref="P65:S65"/>
    <mergeCell ref="U65:X65"/>
    <mergeCell ref="P66:S66"/>
    <mergeCell ref="U66:X66"/>
    <mergeCell ref="B51:Y51"/>
    <mergeCell ref="Q55:S55"/>
    <mergeCell ref="U55:X55"/>
    <mergeCell ref="V57:W58"/>
    <mergeCell ref="X57:Y58"/>
    <mergeCell ref="B59:B60"/>
    <mergeCell ref="C59:U60"/>
    <mergeCell ref="V59:W60"/>
    <mergeCell ref="X59:Y60"/>
    <mergeCell ref="M48:O48"/>
    <mergeCell ref="Q48:S48"/>
    <mergeCell ref="V48:X48"/>
    <mergeCell ref="B49:L49"/>
    <mergeCell ref="M49:O49"/>
    <mergeCell ref="Q49:S49"/>
    <mergeCell ref="V49:X49"/>
    <mergeCell ref="J39:M39"/>
    <mergeCell ref="U39:X39"/>
    <mergeCell ref="U40:X40"/>
    <mergeCell ref="U41:X41"/>
    <mergeCell ref="B43:Y43"/>
    <mergeCell ref="B46:L47"/>
    <mergeCell ref="M46:Y46"/>
    <mergeCell ref="M47:P47"/>
    <mergeCell ref="Q47:T47"/>
    <mergeCell ref="U47:Y47"/>
    <mergeCell ref="J31:M31"/>
    <mergeCell ref="T31:X31"/>
    <mergeCell ref="B32:Y33"/>
    <mergeCell ref="B34:Y35"/>
    <mergeCell ref="J38:M38"/>
    <mergeCell ref="U38:X38"/>
    <mergeCell ref="J25:M25"/>
    <mergeCell ref="T25:X25"/>
    <mergeCell ref="U26:X26"/>
    <mergeCell ref="U27:X27"/>
    <mergeCell ref="J30:M30"/>
    <mergeCell ref="T30:X30"/>
    <mergeCell ref="B19:Y19"/>
    <mergeCell ref="J24:M24"/>
    <mergeCell ref="T24:X24"/>
    <mergeCell ref="M15:O15"/>
    <mergeCell ref="Q15:S15"/>
    <mergeCell ref="V15:X15"/>
    <mergeCell ref="M16:O16"/>
    <mergeCell ref="Q16:S16"/>
    <mergeCell ref="V16:X16"/>
    <mergeCell ref="A3:Y3"/>
    <mergeCell ref="N6:Y6"/>
    <mergeCell ref="B8:Y9"/>
    <mergeCell ref="B13:L14"/>
    <mergeCell ref="M13:Y13"/>
    <mergeCell ref="M14:P14"/>
    <mergeCell ref="Q14:T14"/>
    <mergeCell ref="U14:Y14"/>
    <mergeCell ref="M17:O17"/>
    <mergeCell ref="Q17:S17"/>
    <mergeCell ref="V17:X17"/>
  </mergeCells>
  <phoneticPr fontId="3"/>
  <conditionalFormatting sqref="M49:O49 Q49:S49">
    <cfRule type="containsBlanks" dxfId="38" priority="1">
      <formula>LEN(TRIM(M49))=0</formula>
    </cfRule>
  </conditionalFormatting>
  <conditionalFormatting sqref="N6:Y6">
    <cfRule type="containsBlanks" dxfId="37" priority="11" stopIfTrue="1">
      <formula>LEN(TRIM(N6))=0</formula>
    </cfRule>
    <cfRule type="containsBlanks" dxfId="36" priority="12" stopIfTrue="1">
      <formula>LEN(TRIM(N6))=0</formula>
    </cfRule>
  </conditionalFormatting>
  <conditionalFormatting sqref="I7">
    <cfRule type="containsBlanks" dxfId="35" priority="10" stopIfTrue="1">
      <formula>LEN(TRIM(I7))=0</formula>
    </cfRule>
  </conditionalFormatting>
  <conditionalFormatting sqref="V59:Y62">
    <cfRule type="containsBlanks" dxfId="34" priority="9" stopIfTrue="1">
      <formula>LEN(TRIM(V59))=0</formula>
    </cfRule>
  </conditionalFormatting>
  <conditionalFormatting sqref="K78 N78">
    <cfRule type="containsBlanks" dxfId="33" priority="8" stopIfTrue="1">
      <formula>LEN(TRIM(K78))=0</formula>
    </cfRule>
  </conditionalFormatting>
  <conditionalFormatting sqref="C117">
    <cfRule type="containsBlanks" dxfId="32" priority="7">
      <formula>LEN(TRIM(C117))=0</formula>
    </cfRule>
  </conditionalFormatting>
  <conditionalFormatting sqref="C119">
    <cfRule type="containsBlanks" dxfId="31" priority="6">
      <formula>LEN(TRIM(C119))=0</formula>
    </cfRule>
  </conditionalFormatting>
  <conditionalFormatting sqref="C123">
    <cfRule type="containsBlanks" dxfId="30" priority="5">
      <formula>LEN(TRIM(C123))=0</formula>
    </cfRule>
  </conditionalFormatting>
  <conditionalFormatting sqref="C126">
    <cfRule type="containsBlanks" dxfId="29" priority="4">
      <formula>LEN(TRIM(C126))=0</formula>
    </cfRule>
  </conditionalFormatting>
  <conditionalFormatting sqref="O132:P132">
    <cfRule type="containsBlanks" dxfId="28" priority="3">
      <formula>LEN(TRIM(O132))=0</formula>
    </cfRule>
  </conditionalFormatting>
  <conditionalFormatting sqref="N163:R163">
    <cfRule type="containsBlanks" dxfId="27" priority="2">
      <formula>LEN(TRIM(N163))=0</formula>
    </cfRule>
  </conditionalFormatting>
  <conditionalFormatting sqref="J38:M39 U38:X39">
    <cfRule type="containsBlanks" dxfId="26" priority="13">
      <formula>LEN(TRIM(J38))=0</formula>
    </cfRule>
  </conditionalFormatting>
  <dataValidations count="5">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5:Y65598 JR65595:JU65598 TN65595:TQ65598 ADJ65595:ADM65598 ANF65595:ANI65598 AXB65595:AXE65598 BGX65595:BHA65598 BQT65595:BQW65598 CAP65595:CAS65598 CKL65595:CKO65598 CUH65595:CUK65598 DED65595:DEG65598 DNZ65595:DOC65598 DXV65595:DXY65598 EHR65595:EHU65598 ERN65595:ERQ65598 FBJ65595:FBM65598 FLF65595:FLI65598 FVB65595:FVE65598 GEX65595:GFA65598 GOT65595:GOW65598 GYP65595:GYS65598 HIL65595:HIO65598 HSH65595:HSK65598 ICD65595:ICG65598 ILZ65595:IMC65598 IVV65595:IVY65598 JFR65595:JFU65598 JPN65595:JPQ65598 JZJ65595:JZM65598 KJF65595:KJI65598 KTB65595:KTE65598 LCX65595:LDA65598 LMT65595:LMW65598 LWP65595:LWS65598 MGL65595:MGO65598 MQH65595:MQK65598 NAD65595:NAG65598 NJZ65595:NKC65598 NTV65595:NTY65598 ODR65595:ODU65598 ONN65595:ONQ65598 OXJ65595:OXM65598 PHF65595:PHI65598 PRB65595:PRE65598 QAX65595:QBA65598 QKT65595:QKW65598 QUP65595:QUS65598 REL65595:REO65598 ROH65595:ROK65598 RYD65595:RYG65598 SHZ65595:SIC65598 SRV65595:SRY65598 TBR65595:TBU65598 TLN65595:TLQ65598 TVJ65595:TVM65598 UFF65595:UFI65598 UPB65595:UPE65598 UYX65595:UZA65598 VIT65595:VIW65598 VSP65595:VSS65598 WCL65595:WCO65598 WMH65595:WMK65598 WWD65595:WWG65598 V131131:Y131134 JR131131:JU131134 TN131131:TQ131134 ADJ131131:ADM131134 ANF131131:ANI131134 AXB131131:AXE131134 BGX131131:BHA131134 BQT131131:BQW131134 CAP131131:CAS131134 CKL131131:CKO131134 CUH131131:CUK131134 DED131131:DEG131134 DNZ131131:DOC131134 DXV131131:DXY131134 EHR131131:EHU131134 ERN131131:ERQ131134 FBJ131131:FBM131134 FLF131131:FLI131134 FVB131131:FVE131134 GEX131131:GFA131134 GOT131131:GOW131134 GYP131131:GYS131134 HIL131131:HIO131134 HSH131131:HSK131134 ICD131131:ICG131134 ILZ131131:IMC131134 IVV131131:IVY131134 JFR131131:JFU131134 JPN131131:JPQ131134 JZJ131131:JZM131134 KJF131131:KJI131134 KTB131131:KTE131134 LCX131131:LDA131134 LMT131131:LMW131134 LWP131131:LWS131134 MGL131131:MGO131134 MQH131131:MQK131134 NAD131131:NAG131134 NJZ131131:NKC131134 NTV131131:NTY131134 ODR131131:ODU131134 ONN131131:ONQ131134 OXJ131131:OXM131134 PHF131131:PHI131134 PRB131131:PRE131134 QAX131131:QBA131134 QKT131131:QKW131134 QUP131131:QUS131134 REL131131:REO131134 ROH131131:ROK131134 RYD131131:RYG131134 SHZ131131:SIC131134 SRV131131:SRY131134 TBR131131:TBU131134 TLN131131:TLQ131134 TVJ131131:TVM131134 UFF131131:UFI131134 UPB131131:UPE131134 UYX131131:UZA131134 VIT131131:VIW131134 VSP131131:VSS131134 WCL131131:WCO131134 WMH131131:WMK131134 WWD131131:WWG131134 V196667:Y196670 JR196667:JU196670 TN196667:TQ196670 ADJ196667:ADM196670 ANF196667:ANI196670 AXB196667:AXE196670 BGX196667:BHA196670 BQT196667:BQW196670 CAP196667:CAS196670 CKL196667:CKO196670 CUH196667:CUK196670 DED196667:DEG196670 DNZ196667:DOC196670 DXV196667:DXY196670 EHR196667:EHU196670 ERN196667:ERQ196670 FBJ196667:FBM196670 FLF196667:FLI196670 FVB196667:FVE196670 GEX196667:GFA196670 GOT196667:GOW196670 GYP196667:GYS196670 HIL196667:HIO196670 HSH196667:HSK196670 ICD196667:ICG196670 ILZ196667:IMC196670 IVV196667:IVY196670 JFR196667:JFU196670 JPN196667:JPQ196670 JZJ196667:JZM196670 KJF196667:KJI196670 KTB196667:KTE196670 LCX196667:LDA196670 LMT196667:LMW196670 LWP196667:LWS196670 MGL196667:MGO196670 MQH196667:MQK196670 NAD196667:NAG196670 NJZ196667:NKC196670 NTV196667:NTY196670 ODR196667:ODU196670 ONN196667:ONQ196670 OXJ196667:OXM196670 PHF196667:PHI196670 PRB196667:PRE196670 QAX196667:QBA196670 QKT196667:QKW196670 QUP196667:QUS196670 REL196667:REO196670 ROH196667:ROK196670 RYD196667:RYG196670 SHZ196667:SIC196670 SRV196667:SRY196670 TBR196667:TBU196670 TLN196667:TLQ196670 TVJ196667:TVM196670 UFF196667:UFI196670 UPB196667:UPE196670 UYX196667:UZA196670 VIT196667:VIW196670 VSP196667:VSS196670 WCL196667:WCO196670 WMH196667:WMK196670 WWD196667:WWG196670 V262203:Y262206 JR262203:JU262206 TN262203:TQ262206 ADJ262203:ADM262206 ANF262203:ANI262206 AXB262203:AXE262206 BGX262203:BHA262206 BQT262203:BQW262206 CAP262203:CAS262206 CKL262203:CKO262206 CUH262203:CUK262206 DED262203:DEG262206 DNZ262203:DOC262206 DXV262203:DXY262206 EHR262203:EHU262206 ERN262203:ERQ262206 FBJ262203:FBM262206 FLF262203:FLI262206 FVB262203:FVE262206 GEX262203:GFA262206 GOT262203:GOW262206 GYP262203:GYS262206 HIL262203:HIO262206 HSH262203:HSK262206 ICD262203:ICG262206 ILZ262203:IMC262206 IVV262203:IVY262206 JFR262203:JFU262206 JPN262203:JPQ262206 JZJ262203:JZM262206 KJF262203:KJI262206 KTB262203:KTE262206 LCX262203:LDA262206 LMT262203:LMW262206 LWP262203:LWS262206 MGL262203:MGO262206 MQH262203:MQK262206 NAD262203:NAG262206 NJZ262203:NKC262206 NTV262203:NTY262206 ODR262203:ODU262206 ONN262203:ONQ262206 OXJ262203:OXM262206 PHF262203:PHI262206 PRB262203:PRE262206 QAX262203:QBA262206 QKT262203:QKW262206 QUP262203:QUS262206 REL262203:REO262206 ROH262203:ROK262206 RYD262203:RYG262206 SHZ262203:SIC262206 SRV262203:SRY262206 TBR262203:TBU262206 TLN262203:TLQ262206 TVJ262203:TVM262206 UFF262203:UFI262206 UPB262203:UPE262206 UYX262203:UZA262206 VIT262203:VIW262206 VSP262203:VSS262206 WCL262203:WCO262206 WMH262203:WMK262206 WWD262203:WWG262206 V327739:Y327742 JR327739:JU327742 TN327739:TQ327742 ADJ327739:ADM327742 ANF327739:ANI327742 AXB327739:AXE327742 BGX327739:BHA327742 BQT327739:BQW327742 CAP327739:CAS327742 CKL327739:CKO327742 CUH327739:CUK327742 DED327739:DEG327742 DNZ327739:DOC327742 DXV327739:DXY327742 EHR327739:EHU327742 ERN327739:ERQ327742 FBJ327739:FBM327742 FLF327739:FLI327742 FVB327739:FVE327742 GEX327739:GFA327742 GOT327739:GOW327742 GYP327739:GYS327742 HIL327739:HIO327742 HSH327739:HSK327742 ICD327739:ICG327742 ILZ327739:IMC327742 IVV327739:IVY327742 JFR327739:JFU327742 JPN327739:JPQ327742 JZJ327739:JZM327742 KJF327739:KJI327742 KTB327739:KTE327742 LCX327739:LDA327742 LMT327739:LMW327742 LWP327739:LWS327742 MGL327739:MGO327742 MQH327739:MQK327742 NAD327739:NAG327742 NJZ327739:NKC327742 NTV327739:NTY327742 ODR327739:ODU327742 ONN327739:ONQ327742 OXJ327739:OXM327742 PHF327739:PHI327742 PRB327739:PRE327742 QAX327739:QBA327742 QKT327739:QKW327742 QUP327739:QUS327742 REL327739:REO327742 ROH327739:ROK327742 RYD327739:RYG327742 SHZ327739:SIC327742 SRV327739:SRY327742 TBR327739:TBU327742 TLN327739:TLQ327742 TVJ327739:TVM327742 UFF327739:UFI327742 UPB327739:UPE327742 UYX327739:UZA327742 VIT327739:VIW327742 VSP327739:VSS327742 WCL327739:WCO327742 WMH327739:WMK327742 WWD327739:WWG327742 V393275:Y393278 JR393275:JU393278 TN393275:TQ393278 ADJ393275:ADM393278 ANF393275:ANI393278 AXB393275:AXE393278 BGX393275:BHA393278 BQT393275:BQW393278 CAP393275:CAS393278 CKL393275:CKO393278 CUH393275:CUK393278 DED393275:DEG393278 DNZ393275:DOC393278 DXV393275:DXY393278 EHR393275:EHU393278 ERN393275:ERQ393278 FBJ393275:FBM393278 FLF393275:FLI393278 FVB393275:FVE393278 GEX393275:GFA393278 GOT393275:GOW393278 GYP393275:GYS393278 HIL393275:HIO393278 HSH393275:HSK393278 ICD393275:ICG393278 ILZ393275:IMC393278 IVV393275:IVY393278 JFR393275:JFU393278 JPN393275:JPQ393278 JZJ393275:JZM393278 KJF393275:KJI393278 KTB393275:KTE393278 LCX393275:LDA393278 LMT393275:LMW393278 LWP393275:LWS393278 MGL393275:MGO393278 MQH393275:MQK393278 NAD393275:NAG393278 NJZ393275:NKC393278 NTV393275:NTY393278 ODR393275:ODU393278 ONN393275:ONQ393278 OXJ393275:OXM393278 PHF393275:PHI393278 PRB393275:PRE393278 QAX393275:QBA393278 QKT393275:QKW393278 QUP393275:QUS393278 REL393275:REO393278 ROH393275:ROK393278 RYD393275:RYG393278 SHZ393275:SIC393278 SRV393275:SRY393278 TBR393275:TBU393278 TLN393275:TLQ393278 TVJ393275:TVM393278 UFF393275:UFI393278 UPB393275:UPE393278 UYX393275:UZA393278 VIT393275:VIW393278 VSP393275:VSS393278 WCL393275:WCO393278 WMH393275:WMK393278 WWD393275:WWG393278 V458811:Y458814 JR458811:JU458814 TN458811:TQ458814 ADJ458811:ADM458814 ANF458811:ANI458814 AXB458811:AXE458814 BGX458811:BHA458814 BQT458811:BQW458814 CAP458811:CAS458814 CKL458811:CKO458814 CUH458811:CUK458814 DED458811:DEG458814 DNZ458811:DOC458814 DXV458811:DXY458814 EHR458811:EHU458814 ERN458811:ERQ458814 FBJ458811:FBM458814 FLF458811:FLI458814 FVB458811:FVE458814 GEX458811:GFA458814 GOT458811:GOW458814 GYP458811:GYS458814 HIL458811:HIO458814 HSH458811:HSK458814 ICD458811:ICG458814 ILZ458811:IMC458814 IVV458811:IVY458814 JFR458811:JFU458814 JPN458811:JPQ458814 JZJ458811:JZM458814 KJF458811:KJI458814 KTB458811:KTE458814 LCX458811:LDA458814 LMT458811:LMW458814 LWP458811:LWS458814 MGL458811:MGO458814 MQH458811:MQK458814 NAD458811:NAG458814 NJZ458811:NKC458814 NTV458811:NTY458814 ODR458811:ODU458814 ONN458811:ONQ458814 OXJ458811:OXM458814 PHF458811:PHI458814 PRB458811:PRE458814 QAX458811:QBA458814 QKT458811:QKW458814 QUP458811:QUS458814 REL458811:REO458814 ROH458811:ROK458814 RYD458811:RYG458814 SHZ458811:SIC458814 SRV458811:SRY458814 TBR458811:TBU458814 TLN458811:TLQ458814 TVJ458811:TVM458814 UFF458811:UFI458814 UPB458811:UPE458814 UYX458811:UZA458814 VIT458811:VIW458814 VSP458811:VSS458814 WCL458811:WCO458814 WMH458811:WMK458814 WWD458811:WWG458814 V524347:Y524350 JR524347:JU524350 TN524347:TQ524350 ADJ524347:ADM524350 ANF524347:ANI524350 AXB524347:AXE524350 BGX524347:BHA524350 BQT524347:BQW524350 CAP524347:CAS524350 CKL524347:CKO524350 CUH524347:CUK524350 DED524347:DEG524350 DNZ524347:DOC524350 DXV524347:DXY524350 EHR524347:EHU524350 ERN524347:ERQ524350 FBJ524347:FBM524350 FLF524347:FLI524350 FVB524347:FVE524350 GEX524347:GFA524350 GOT524347:GOW524350 GYP524347:GYS524350 HIL524347:HIO524350 HSH524347:HSK524350 ICD524347:ICG524350 ILZ524347:IMC524350 IVV524347:IVY524350 JFR524347:JFU524350 JPN524347:JPQ524350 JZJ524347:JZM524350 KJF524347:KJI524350 KTB524347:KTE524350 LCX524347:LDA524350 LMT524347:LMW524350 LWP524347:LWS524350 MGL524347:MGO524350 MQH524347:MQK524350 NAD524347:NAG524350 NJZ524347:NKC524350 NTV524347:NTY524350 ODR524347:ODU524350 ONN524347:ONQ524350 OXJ524347:OXM524350 PHF524347:PHI524350 PRB524347:PRE524350 QAX524347:QBA524350 QKT524347:QKW524350 QUP524347:QUS524350 REL524347:REO524350 ROH524347:ROK524350 RYD524347:RYG524350 SHZ524347:SIC524350 SRV524347:SRY524350 TBR524347:TBU524350 TLN524347:TLQ524350 TVJ524347:TVM524350 UFF524347:UFI524350 UPB524347:UPE524350 UYX524347:UZA524350 VIT524347:VIW524350 VSP524347:VSS524350 WCL524347:WCO524350 WMH524347:WMK524350 WWD524347:WWG524350 V589883:Y589886 JR589883:JU589886 TN589883:TQ589886 ADJ589883:ADM589886 ANF589883:ANI589886 AXB589883:AXE589886 BGX589883:BHA589886 BQT589883:BQW589886 CAP589883:CAS589886 CKL589883:CKO589886 CUH589883:CUK589886 DED589883:DEG589886 DNZ589883:DOC589886 DXV589883:DXY589886 EHR589883:EHU589886 ERN589883:ERQ589886 FBJ589883:FBM589886 FLF589883:FLI589886 FVB589883:FVE589886 GEX589883:GFA589886 GOT589883:GOW589886 GYP589883:GYS589886 HIL589883:HIO589886 HSH589883:HSK589886 ICD589883:ICG589886 ILZ589883:IMC589886 IVV589883:IVY589886 JFR589883:JFU589886 JPN589883:JPQ589886 JZJ589883:JZM589886 KJF589883:KJI589886 KTB589883:KTE589886 LCX589883:LDA589886 LMT589883:LMW589886 LWP589883:LWS589886 MGL589883:MGO589886 MQH589883:MQK589886 NAD589883:NAG589886 NJZ589883:NKC589886 NTV589883:NTY589886 ODR589883:ODU589886 ONN589883:ONQ589886 OXJ589883:OXM589886 PHF589883:PHI589886 PRB589883:PRE589886 QAX589883:QBA589886 QKT589883:QKW589886 QUP589883:QUS589886 REL589883:REO589886 ROH589883:ROK589886 RYD589883:RYG589886 SHZ589883:SIC589886 SRV589883:SRY589886 TBR589883:TBU589886 TLN589883:TLQ589886 TVJ589883:TVM589886 UFF589883:UFI589886 UPB589883:UPE589886 UYX589883:UZA589886 VIT589883:VIW589886 VSP589883:VSS589886 WCL589883:WCO589886 WMH589883:WMK589886 WWD589883:WWG589886 V655419:Y655422 JR655419:JU655422 TN655419:TQ655422 ADJ655419:ADM655422 ANF655419:ANI655422 AXB655419:AXE655422 BGX655419:BHA655422 BQT655419:BQW655422 CAP655419:CAS655422 CKL655419:CKO655422 CUH655419:CUK655422 DED655419:DEG655422 DNZ655419:DOC655422 DXV655419:DXY655422 EHR655419:EHU655422 ERN655419:ERQ655422 FBJ655419:FBM655422 FLF655419:FLI655422 FVB655419:FVE655422 GEX655419:GFA655422 GOT655419:GOW655422 GYP655419:GYS655422 HIL655419:HIO655422 HSH655419:HSK655422 ICD655419:ICG655422 ILZ655419:IMC655422 IVV655419:IVY655422 JFR655419:JFU655422 JPN655419:JPQ655422 JZJ655419:JZM655422 KJF655419:KJI655422 KTB655419:KTE655422 LCX655419:LDA655422 LMT655419:LMW655422 LWP655419:LWS655422 MGL655419:MGO655422 MQH655419:MQK655422 NAD655419:NAG655422 NJZ655419:NKC655422 NTV655419:NTY655422 ODR655419:ODU655422 ONN655419:ONQ655422 OXJ655419:OXM655422 PHF655419:PHI655422 PRB655419:PRE655422 QAX655419:QBA655422 QKT655419:QKW655422 QUP655419:QUS655422 REL655419:REO655422 ROH655419:ROK655422 RYD655419:RYG655422 SHZ655419:SIC655422 SRV655419:SRY655422 TBR655419:TBU655422 TLN655419:TLQ655422 TVJ655419:TVM655422 UFF655419:UFI655422 UPB655419:UPE655422 UYX655419:UZA655422 VIT655419:VIW655422 VSP655419:VSS655422 WCL655419:WCO655422 WMH655419:WMK655422 WWD655419:WWG655422 V720955:Y720958 JR720955:JU720958 TN720955:TQ720958 ADJ720955:ADM720958 ANF720955:ANI720958 AXB720955:AXE720958 BGX720955:BHA720958 BQT720955:BQW720958 CAP720955:CAS720958 CKL720955:CKO720958 CUH720955:CUK720958 DED720955:DEG720958 DNZ720955:DOC720958 DXV720955:DXY720958 EHR720955:EHU720958 ERN720955:ERQ720958 FBJ720955:FBM720958 FLF720955:FLI720958 FVB720955:FVE720958 GEX720955:GFA720958 GOT720955:GOW720958 GYP720955:GYS720958 HIL720955:HIO720958 HSH720955:HSK720958 ICD720955:ICG720958 ILZ720955:IMC720958 IVV720955:IVY720958 JFR720955:JFU720958 JPN720955:JPQ720958 JZJ720955:JZM720958 KJF720955:KJI720958 KTB720955:KTE720958 LCX720955:LDA720958 LMT720955:LMW720958 LWP720955:LWS720958 MGL720955:MGO720958 MQH720955:MQK720958 NAD720955:NAG720958 NJZ720955:NKC720958 NTV720955:NTY720958 ODR720955:ODU720958 ONN720955:ONQ720958 OXJ720955:OXM720958 PHF720955:PHI720958 PRB720955:PRE720958 QAX720955:QBA720958 QKT720955:QKW720958 QUP720955:QUS720958 REL720955:REO720958 ROH720955:ROK720958 RYD720955:RYG720958 SHZ720955:SIC720958 SRV720955:SRY720958 TBR720955:TBU720958 TLN720955:TLQ720958 TVJ720955:TVM720958 UFF720955:UFI720958 UPB720955:UPE720958 UYX720955:UZA720958 VIT720955:VIW720958 VSP720955:VSS720958 WCL720955:WCO720958 WMH720955:WMK720958 WWD720955:WWG720958 V786491:Y786494 JR786491:JU786494 TN786491:TQ786494 ADJ786491:ADM786494 ANF786491:ANI786494 AXB786491:AXE786494 BGX786491:BHA786494 BQT786491:BQW786494 CAP786491:CAS786494 CKL786491:CKO786494 CUH786491:CUK786494 DED786491:DEG786494 DNZ786491:DOC786494 DXV786491:DXY786494 EHR786491:EHU786494 ERN786491:ERQ786494 FBJ786491:FBM786494 FLF786491:FLI786494 FVB786491:FVE786494 GEX786491:GFA786494 GOT786491:GOW786494 GYP786491:GYS786494 HIL786491:HIO786494 HSH786491:HSK786494 ICD786491:ICG786494 ILZ786491:IMC786494 IVV786491:IVY786494 JFR786491:JFU786494 JPN786491:JPQ786494 JZJ786491:JZM786494 KJF786491:KJI786494 KTB786491:KTE786494 LCX786491:LDA786494 LMT786491:LMW786494 LWP786491:LWS786494 MGL786491:MGO786494 MQH786491:MQK786494 NAD786491:NAG786494 NJZ786491:NKC786494 NTV786491:NTY786494 ODR786491:ODU786494 ONN786491:ONQ786494 OXJ786491:OXM786494 PHF786491:PHI786494 PRB786491:PRE786494 QAX786491:QBA786494 QKT786491:QKW786494 QUP786491:QUS786494 REL786491:REO786494 ROH786491:ROK786494 RYD786491:RYG786494 SHZ786491:SIC786494 SRV786491:SRY786494 TBR786491:TBU786494 TLN786491:TLQ786494 TVJ786491:TVM786494 UFF786491:UFI786494 UPB786491:UPE786494 UYX786491:UZA786494 VIT786491:VIW786494 VSP786491:VSS786494 WCL786491:WCO786494 WMH786491:WMK786494 WWD786491:WWG786494 V852027:Y852030 JR852027:JU852030 TN852027:TQ852030 ADJ852027:ADM852030 ANF852027:ANI852030 AXB852027:AXE852030 BGX852027:BHA852030 BQT852027:BQW852030 CAP852027:CAS852030 CKL852027:CKO852030 CUH852027:CUK852030 DED852027:DEG852030 DNZ852027:DOC852030 DXV852027:DXY852030 EHR852027:EHU852030 ERN852027:ERQ852030 FBJ852027:FBM852030 FLF852027:FLI852030 FVB852027:FVE852030 GEX852027:GFA852030 GOT852027:GOW852030 GYP852027:GYS852030 HIL852027:HIO852030 HSH852027:HSK852030 ICD852027:ICG852030 ILZ852027:IMC852030 IVV852027:IVY852030 JFR852027:JFU852030 JPN852027:JPQ852030 JZJ852027:JZM852030 KJF852027:KJI852030 KTB852027:KTE852030 LCX852027:LDA852030 LMT852027:LMW852030 LWP852027:LWS852030 MGL852027:MGO852030 MQH852027:MQK852030 NAD852027:NAG852030 NJZ852027:NKC852030 NTV852027:NTY852030 ODR852027:ODU852030 ONN852027:ONQ852030 OXJ852027:OXM852030 PHF852027:PHI852030 PRB852027:PRE852030 QAX852027:QBA852030 QKT852027:QKW852030 QUP852027:QUS852030 REL852027:REO852030 ROH852027:ROK852030 RYD852027:RYG852030 SHZ852027:SIC852030 SRV852027:SRY852030 TBR852027:TBU852030 TLN852027:TLQ852030 TVJ852027:TVM852030 UFF852027:UFI852030 UPB852027:UPE852030 UYX852027:UZA852030 VIT852027:VIW852030 VSP852027:VSS852030 WCL852027:WCO852030 WMH852027:WMK852030 WWD852027:WWG852030 V917563:Y917566 JR917563:JU917566 TN917563:TQ917566 ADJ917563:ADM917566 ANF917563:ANI917566 AXB917563:AXE917566 BGX917563:BHA917566 BQT917563:BQW917566 CAP917563:CAS917566 CKL917563:CKO917566 CUH917563:CUK917566 DED917563:DEG917566 DNZ917563:DOC917566 DXV917563:DXY917566 EHR917563:EHU917566 ERN917563:ERQ917566 FBJ917563:FBM917566 FLF917563:FLI917566 FVB917563:FVE917566 GEX917563:GFA917566 GOT917563:GOW917566 GYP917563:GYS917566 HIL917563:HIO917566 HSH917563:HSK917566 ICD917563:ICG917566 ILZ917563:IMC917566 IVV917563:IVY917566 JFR917563:JFU917566 JPN917563:JPQ917566 JZJ917563:JZM917566 KJF917563:KJI917566 KTB917563:KTE917566 LCX917563:LDA917566 LMT917563:LMW917566 LWP917563:LWS917566 MGL917563:MGO917566 MQH917563:MQK917566 NAD917563:NAG917566 NJZ917563:NKC917566 NTV917563:NTY917566 ODR917563:ODU917566 ONN917563:ONQ917566 OXJ917563:OXM917566 PHF917563:PHI917566 PRB917563:PRE917566 QAX917563:QBA917566 QKT917563:QKW917566 QUP917563:QUS917566 REL917563:REO917566 ROH917563:ROK917566 RYD917563:RYG917566 SHZ917563:SIC917566 SRV917563:SRY917566 TBR917563:TBU917566 TLN917563:TLQ917566 TVJ917563:TVM917566 UFF917563:UFI917566 UPB917563:UPE917566 UYX917563:UZA917566 VIT917563:VIW917566 VSP917563:VSS917566 WCL917563:WCO917566 WMH917563:WMK917566 WWD917563:WWG917566 V983099:Y983102 JR983099:JU983102 TN983099:TQ983102 ADJ983099:ADM983102 ANF983099:ANI983102 AXB983099:AXE983102 BGX983099:BHA983102 BQT983099:BQW983102 CAP983099:CAS983102 CKL983099:CKO983102 CUH983099:CUK983102 DED983099:DEG983102 DNZ983099:DOC983102 DXV983099:DXY983102 EHR983099:EHU983102 ERN983099:ERQ983102 FBJ983099:FBM983102 FLF983099:FLI983102 FVB983099:FVE983102 GEX983099:GFA983102 GOT983099:GOW983102 GYP983099:GYS983102 HIL983099:HIO983102 HSH983099:HSK983102 ICD983099:ICG983102 ILZ983099:IMC983102 IVV983099:IVY983102 JFR983099:JFU983102 JPN983099:JPQ983102 JZJ983099:JZM983102 KJF983099:KJI983102 KTB983099:KTE983102 LCX983099:LDA983102 LMT983099:LMW983102 LWP983099:LWS983102 MGL983099:MGO983102 MQH983099:MQK983102 NAD983099:NAG983102 NJZ983099:NKC983102 NTV983099:NTY983102 ODR983099:ODU983102 ONN983099:ONQ983102 OXJ983099:OXM983102 PHF983099:PHI983102 PRB983099:PRE983102 QAX983099:QBA983102 QKT983099:QKW983102 QUP983099:QUS983102 REL983099:REO983102 ROH983099:ROK983102 RYD983099:RYG983102 SHZ983099:SIC983102 SRV983099:SRY983102 TBR983099:TBU983102 TLN983099:TLQ983102 TVJ983099:TVM983102 UFF983099:UFI983102 UPB983099:UPE983102 UYX983099:UZA983102 VIT983099:VIW983102 VSP983099:VSS983102 WCL983099:WCO983102 WMH983099:WMK983102 WWD983099:WWG983102" xr:uid="{00000000-0002-0000-0F00-000000000000}">
      <formula1>$AA$1</formula1>
    </dataValidation>
    <dataValidation type="list" allowBlank="1" showInputMessage="1" showErrorMessage="1" sqref="C117 IY117 SU117 ACQ117 AMM117 AWI117 BGE117 BQA117 BZW117 CJS117 CTO117 DDK117 DNG117 DXC117 EGY117 EQU117 FAQ117 FKM117 FUI117 GEE117 GOA117 GXW117 HHS117 HRO117 IBK117 ILG117 IVC117 JEY117 JOU117 JYQ117 KIM117 KSI117 LCE117 LMA117 LVW117 MFS117 MPO117 MZK117 NJG117 NTC117 OCY117 OMU117 OWQ117 PGM117 PQI117 QAE117 QKA117 QTW117 RDS117 RNO117 RXK117 SHG117 SRC117 TAY117 TKU117 TUQ117 UEM117 UOI117 UYE117 VIA117 VRW117 WBS117 WLO117 WVK117 C65653 IY65653 SU65653 ACQ65653 AMM65653 AWI65653 BGE65653 BQA65653 BZW65653 CJS65653 CTO65653 DDK65653 DNG65653 DXC65653 EGY65653 EQU65653 FAQ65653 FKM65653 FUI65653 GEE65653 GOA65653 GXW65653 HHS65653 HRO65653 IBK65653 ILG65653 IVC65653 JEY65653 JOU65653 JYQ65653 KIM65653 KSI65653 LCE65653 LMA65653 LVW65653 MFS65653 MPO65653 MZK65653 NJG65653 NTC65653 OCY65653 OMU65653 OWQ65653 PGM65653 PQI65653 QAE65653 QKA65653 QTW65653 RDS65653 RNO65653 RXK65653 SHG65653 SRC65653 TAY65653 TKU65653 TUQ65653 UEM65653 UOI65653 UYE65653 VIA65653 VRW65653 WBS65653 WLO65653 WVK65653 C131189 IY131189 SU131189 ACQ131189 AMM131189 AWI131189 BGE131189 BQA131189 BZW131189 CJS131189 CTO131189 DDK131189 DNG131189 DXC131189 EGY131189 EQU131189 FAQ131189 FKM131189 FUI131189 GEE131189 GOA131189 GXW131189 HHS131189 HRO131189 IBK131189 ILG131189 IVC131189 JEY131189 JOU131189 JYQ131189 KIM131189 KSI131189 LCE131189 LMA131189 LVW131189 MFS131189 MPO131189 MZK131189 NJG131189 NTC131189 OCY131189 OMU131189 OWQ131189 PGM131189 PQI131189 QAE131189 QKA131189 QTW131189 RDS131189 RNO131189 RXK131189 SHG131189 SRC131189 TAY131189 TKU131189 TUQ131189 UEM131189 UOI131189 UYE131189 VIA131189 VRW131189 WBS131189 WLO131189 WVK131189 C196725 IY196725 SU196725 ACQ196725 AMM196725 AWI196725 BGE196725 BQA196725 BZW196725 CJS196725 CTO196725 DDK196725 DNG196725 DXC196725 EGY196725 EQU196725 FAQ196725 FKM196725 FUI196725 GEE196725 GOA196725 GXW196725 HHS196725 HRO196725 IBK196725 ILG196725 IVC196725 JEY196725 JOU196725 JYQ196725 KIM196725 KSI196725 LCE196725 LMA196725 LVW196725 MFS196725 MPO196725 MZK196725 NJG196725 NTC196725 OCY196725 OMU196725 OWQ196725 PGM196725 PQI196725 QAE196725 QKA196725 QTW196725 RDS196725 RNO196725 RXK196725 SHG196725 SRC196725 TAY196725 TKU196725 TUQ196725 UEM196725 UOI196725 UYE196725 VIA196725 VRW196725 WBS196725 WLO196725 WVK196725 C262261 IY262261 SU262261 ACQ262261 AMM262261 AWI262261 BGE262261 BQA262261 BZW262261 CJS262261 CTO262261 DDK262261 DNG262261 DXC262261 EGY262261 EQU262261 FAQ262261 FKM262261 FUI262261 GEE262261 GOA262261 GXW262261 HHS262261 HRO262261 IBK262261 ILG262261 IVC262261 JEY262261 JOU262261 JYQ262261 KIM262261 KSI262261 LCE262261 LMA262261 LVW262261 MFS262261 MPO262261 MZK262261 NJG262261 NTC262261 OCY262261 OMU262261 OWQ262261 PGM262261 PQI262261 QAE262261 QKA262261 QTW262261 RDS262261 RNO262261 RXK262261 SHG262261 SRC262261 TAY262261 TKU262261 TUQ262261 UEM262261 UOI262261 UYE262261 VIA262261 VRW262261 WBS262261 WLO262261 WVK262261 C327797 IY327797 SU327797 ACQ327797 AMM327797 AWI327797 BGE327797 BQA327797 BZW327797 CJS327797 CTO327797 DDK327797 DNG327797 DXC327797 EGY327797 EQU327797 FAQ327797 FKM327797 FUI327797 GEE327797 GOA327797 GXW327797 HHS327797 HRO327797 IBK327797 ILG327797 IVC327797 JEY327797 JOU327797 JYQ327797 KIM327797 KSI327797 LCE327797 LMA327797 LVW327797 MFS327797 MPO327797 MZK327797 NJG327797 NTC327797 OCY327797 OMU327797 OWQ327797 PGM327797 PQI327797 QAE327797 QKA327797 QTW327797 RDS327797 RNO327797 RXK327797 SHG327797 SRC327797 TAY327797 TKU327797 TUQ327797 UEM327797 UOI327797 UYE327797 VIA327797 VRW327797 WBS327797 WLO327797 WVK327797 C393333 IY393333 SU393333 ACQ393333 AMM393333 AWI393333 BGE393333 BQA393333 BZW393333 CJS393333 CTO393333 DDK393333 DNG393333 DXC393333 EGY393333 EQU393333 FAQ393333 FKM393333 FUI393333 GEE393333 GOA393333 GXW393333 HHS393333 HRO393333 IBK393333 ILG393333 IVC393333 JEY393333 JOU393333 JYQ393333 KIM393333 KSI393333 LCE393333 LMA393333 LVW393333 MFS393333 MPO393333 MZK393333 NJG393333 NTC393333 OCY393333 OMU393333 OWQ393333 PGM393333 PQI393333 QAE393333 QKA393333 QTW393333 RDS393333 RNO393333 RXK393333 SHG393333 SRC393333 TAY393333 TKU393333 TUQ393333 UEM393333 UOI393333 UYE393333 VIA393333 VRW393333 WBS393333 WLO393333 WVK393333 C458869 IY458869 SU458869 ACQ458869 AMM458869 AWI458869 BGE458869 BQA458869 BZW458869 CJS458869 CTO458869 DDK458869 DNG458869 DXC458869 EGY458869 EQU458869 FAQ458869 FKM458869 FUI458869 GEE458869 GOA458869 GXW458869 HHS458869 HRO458869 IBK458869 ILG458869 IVC458869 JEY458869 JOU458869 JYQ458869 KIM458869 KSI458869 LCE458869 LMA458869 LVW458869 MFS458869 MPO458869 MZK458869 NJG458869 NTC458869 OCY458869 OMU458869 OWQ458869 PGM458869 PQI458869 QAE458869 QKA458869 QTW458869 RDS458869 RNO458869 RXK458869 SHG458869 SRC458869 TAY458869 TKU458869 TUQ458869 UEM458869 UOI458869 UYE458869 VIA458869 VRW458869 WBS458869 WLO458869 WVK458869 C524405 IY524405 SU524405 ACQ524405 AMM524405 AWI524405 BGE524405 BQA524405 BZW524405 CJS524405 CTO524405 DDK524405 DNG524405 DXC524405 EGY524405 EQU524405 FAQ524405 FKM524405 FUI524405 GEE524405 GOA524405 GXW524405 HHS524405 HRO524405 IBK524405 ILG524405 IVC524405 JEY524405 JOU524405 JYQ524405 KIM524405 KSI524405 LCE524405 LMA524405 LVW524405 MFS524405 MPO524405 MZK524405 NJG524405 NTC524405 OCY524405 OMU524405 OWQ524405 PGM524405 PQI524405 QAE524405 QKA524405 QTW524405 RDS524405 RNO524405 RXK524405 SHG524405 SRC524405 TAY524405 TKU524405 TUQ524405 UEM524405 UOI524405 UYE524405 VIA524405 VRW524405 WBS524405 WLO524405 WVK524405 C589941 IY589941 SU589941 ACQ589941 AMM589941 AWI589941 BGE589941 BQA589941 BZW589941 CJS589941 CTO589941 DDK589941 DNG589941 DXC589941 EGY589941 EQU589941 FAQ589941 FKM589941 FUI589941 GEE589941 GOA589941 GXW589941 HHS589941 HRO589941 IBK589941 ILG589941 IVC589941 JEY589941 JOU589941 JYQ589941 KIM589941 KSI589941 LCE589941 LMA589941 LVW589941 MFS589941 MPO589941 MZK589941 NJG589941 NTC589941 OCY589941 OMU589941 OWQ589941 PGM589941 PQI589941 QAE589941 QKA589941 QTW589941 RDS589941 RNO589941 RXK589941 SHG589941 SRC589941 TAY589941 TKU589941 TUQ589941 UEM589941 UOI589941 UYE589941 VIA589941 VRW589941 WBS589941 WLO589941 WVK589941 C655477 IY655477 SU655477 ACQ655477 AMM655477 AWI655477 BGE655477 BQA655477 BZW655477 CJS655477 CTO655477 DDK655477 DNG655477 DXC655477 EGY655477 EQU655477 FAQ655477 FKM655477 FUI655477 GEE655477 GOA655477 GXW655477 HHS655477 HRO655477 IBK655477 ILG655477 IVC655477 JEY655477 JOU655477 JYQ655477 KIM655477 KSI655477 LCE655477 LMA655477 LVW655477 MFS655477 MPO655477 MZK655477 NJG655477 NTC655477 OCY655477 OMU655477 OWQ655477 PGM655477 PQI655477 QAE655477 QKA655477 QTW655477 RDS655477 RNO655477 RXK655477 SHG655477 SRC655477 TAY655477 TKU655477 TUQ655477 UEM655477 UOI655477 UYE655477 VIA655477 VRW655477 WBS655477 WLO655477 WVK655477 C721013 IY721013 SU721013 ACQ721013 AMM721013 AWI721013 BGE721013 BQA721013 BZW721013 CJS721013 CTO721013 DDK721013 DNG721013 DXC721013 EGY721013 EQU721013 FAQ721013 FKM721013 FUI721013 GEE721013 GOA721013 GXW721013 HHS721013 HRO721013 IBK721013 ILG721013 IVC721013 JEY721013 JOU721013 JYQ721013 KIM721013 KSI721013 LCE721013 LMA721013 LVW721013 MFS721013 MPO721013 MZK721013 NJG721013 NTC721013 OCY721013 OMU721013 OWQ721013 PGM721013 PQI721013 QAE721013 QKA721013 QTW721013 RDS721013 RNO721013 RXK721013 SHG721013 SRC721013 TAY721013 TKU721013 TUQ721013 UEM721013 UOI721013 UYE721013 VIA721013 VRW721013 WBS721013 WLO721013 WVK721013 C786549 IY786549 SU786549 ACQ786549 AMM786549 AWI786549 BGE786549 BQA786549 BZW786549 CJS786549 CTO786549 DDK786549 DNG786549 DXC786549 EGY786549 EQU786549 FAQ786549 FKM786549 FUI786549 GEE786549 GOA786549 GXW786549 HHS786549 HRO786549 IBK786549 ILG786549 IVC786549 JEY786549 JOU786549 JYQ786549 KIM786549 KSI786549 LCE786549 LMA786549 LVW786549 MFS786549 MPO786549 MZK786549 NJG786549 NTC786549 OCY786549 OMU786549 OWQ786549 PGM786549 PQI786549 QAE786549 QKA786549 QTW786549 RDS786549 RNO786549 RXK786549 SHG786549 SRC786549 TAY786549 TKU786549 TUQ786549 UEM786549 UOI786549 UYE786549 VIA786549 VRW786549 WBS786549 WLO786549 WVK786549 C852085 IY852085 SU852085 ACQ852085 AMM852085 AWI852085 BGE852085 BQA852085 BZW852085 CJS852085 CTO852085 DDK852085 DNG852085 DXC852085 EGY852085 EQU852085 FAQ852085 FKM852085 FUI852085 GEE852085 GOA852085 GXW852085 HHS852085 HRO852085 IBK852085 ILG852085 IVC852085 JEY852085 JOU852085 JYQ852085 KIM852085 KSI852085 LCE852085 LMA852085 LVW852085 MFS852085 MPO852085 MZK852085 NJG852085 NTC852085 OCY852085 OMU852085 OWQ852085 PGM852085 PQI852085 QAE852085 QKA852085 QTW852085 RDS852085 RNO852085 RXK852085 SHG852085 SRC852085 TAY852085 TKU852085 TUQ852085 UEM852085 UOI852085 UYE852085 VIA852085 VRW852085 WBS852085 WLO852085 WVK852085 C917621 IY917621 SU917621 ACQ917621 AMM917621 AWI917621 BGE917621 BQA917621 BZW917621 CJS917621 CTO917621 DDK917621 DNG917621 DXC917621 EGY917621 EQU917621 FAQ917621 FKM917621 FUI917621 GEE917621 GOA917621 GXW917621 HHS917621 HRO917621 IBK917621 ILG917621 IVC917621 JEY917621 JOU917621 JYQ917621 KIM917621 KSI917621 LCE917621 LMA917621 LVW917621 MFS917621 MPO917621 MZK917621 NJG917621 NTC917621 OCY917621 OMU917621 OWQ917621 PGM917621 PQI917621 QAE917621 QKA917621 QTW917621 RDS917621 RNO917621 RXK917621 SHG917621 SRC917621 TAY917621 TKU917621 TUQ917621 UEM917621 UOI917621 UYE917621 VIA917621 VRW917621 WBS917621 WLO917621 WVK917621 C983157 IY983157 SU983157 ACQ983157 AMM983157 AWI983157 BGE983157 BQA983157 BZW983157 CJS983157 CTO983157 DDK983157 DNG983157 DXC983157 EGY983157 EQU983157 FAQ983157 FKM983157 FUI983157 GEE983157 GOA983157 GXW983157 HHS983157 HRO983157 IBK983157 ILG983157 IVC983157 JEY983157 JOU983157 JYQ983157 KIM983157 KSI983157 LCE983157 LMA983157 LVW983157 MFS983157 MPO983157 MZK983157 NJG983157 NTC983157 OCY983157 OMU983157 OWQ983157 PGM983157 PQI983157 QAE983157 QKA983157 QTW983157 RDS983157 RNO983157 RXK983157 SHG983157 SRC983157 TAY983157 TKU983157 TUQ983157 UEM983157 UOI983157 UYE983157 VIA983157 VRW983157 WBS983157 WLO983157 WVK983157 C119 IY119 SU119 ACQ119 AMM119 AWI119 BGE119 BQA119 BZW119 CJS119 CTO119 DDK119 DNG119 DXC119 EGY119 EQU119 FAQ119 FKM119 FUI119 GEE119 GOA119 GXW119 HHS119 HRO119 IBK119 ILG119 IVC119 JEY119 JOU119 JYQ119 KIM119 KSI119 LCE119 LMA119 LVW119 MFS119 MPO119 MZK119 NJG119 NTC119 OCY119 OMU119 OWQ119 PGM119 PQI119 QAE119 QKA119 QTW119 RDS119 RNO119 RXK119 SHG119 SRC119 TAY119 TKU119 TUQ119 UEM119 UOI119 UYE119 VIA119 VRW119 WBS119 WLO119 WVK119 C65655 IY65655 SU65655 ACQ65655 AMM65655 AWI65655 BGE65655 BQA65655 BZW65655 CJS65655 CTO65655 DDK65655 DNG65655 DXC65655 EGY65655 EQU65655 FAQ65655 FKM65655 FUI65655 GEE65655 GOA65655 GXW65655 HHS65655 HRO65655 IBK65655 ILG65655 IVC65655 JEY65655 JOU65655 JYQ65655 KIM65655 KSI65655 LCE65655 LMA65655 LVW65655 MFS65655 MPO65655 MZK65655 NJG65655 NTC65655 OCY65655 OMU65655 OWQ65655 PGM65655 PQI65655 QAE65655 QKA65655 QTW65655 RDS65655 RNO65655 RXK65655 SHG65655 SRC65655 TAY65655 TKU65655 TUQ65655 UEM65655 UOI65655 UYE65655 VIA65655 VRW65655 WBS65655 WLO65655 WVK65655 C131191 IY131191 SU131191 ACQ131191 AMM131191 AWI131191 BGE131191 BQA131191 BZW131191 CJS131191 CTO131191 DDK131191 DNG131191 DXC131191 EGY131191 EQU131191 FAQ131191 FKM131191 FUI131191 GEE131191 GOA131191 GXW131191 HHS131191 HRO131191 IBK131191 ILG131191 IVC131191 JEY131191 JOU131191 JYQ131191 KIM131191 KSI131191 LCE131191 LMA131191 LVW131191 MFS131191 MPO131191 MZK131191 NJG131191 NTC131191 OCY131191 OMU131191 OWQ131191 PGM131191 PQI131191 QAE131191 QKA131191 QTW131191 RDS131191 RNO131191 RXK131191 SHG131191 SRC131191 TAY131191 TKU131191 TUQ131191 UEM131191 UOI131191 UYE131191 VIA131191 VRW131191 WBS131191 WLO131191 WVK131191 C196727 IY196727 SU196727 ACQ196727 AMM196727 AWI196727 BGE196727 BQA196727 BZW196727 CJS196727 CTO196727 DDK196727 DNG196727 DXC196727 EGY196727 EQU196727 FAQ196727 FKM196727 FUI196727 GEE196727 GOA196727 GXW196727 HHS196727 HRO196727 IBK196727 ILG196727 IVC196727 JEY196727 JOU196727 JYQ196727 KIM196727 KSI196727 LCE196727 LMA196727 LVW196727 MFS196727 MPO196727 MZK196727 NJG196727 NTC196727 OCY196727 OMU196727 OWQ196727 PGM196727 PQI196727 QAE196727 QKA196727 QTW196727 RDS196727 RNO196727 RXK196727 SHG196727 SRC196727 TAY196727 TKU196727 TUQ196727 UEM196727 UOI196727 UYE196727 VIA196727 VRW196727 WBS196727 WLO196727 WVK196727 C262263 IY262263 SU262263 ACQ262263 AMM262263 AWI262263 BGE262263 BQA262263 BZW262263 CJS262263 CTO262263 DDK262263 DNG262263 DXC262263 EGY262263 EQU262263 FAQ262263 FKM262263 FUI262263 GEE262263 GOA262263 GXW262263 HHS262263 HRO262263 IBK262263 ILG262263 IVC262263 JEY262263 JOU262263 JYQ262263 KIM262263 KSI262263 LCE262263 LMA262263 LVW262263 MFS262263 MPO262263 MZK262263 NJG262263 NTC262263 OCY262263 OMU262263 OWQ262263 PGM262263 PQI262263 QAE262263 QKA262263 QTW262263 RDS262263 RNO262263 RXK262263 SHG262263 SRC262263 TAY262263 TKU262263 TUQ262263 UEM262263 UOI262263 UYE262263 VIA262263 VRW262263 WBS262263 WLO262263 WVK262263 C327799 IY327799 SU327799 ACQ327799 AMM327799 AWI327799 BGE327799 BQA327799 BZW327799 CJS327799 CTO327799 DDK327799 DNG327799 DXC327799 EGY327799 EQU327799 FAQ327799 FKM327799 FUI327799 GEE327799 GOA327799 GXW327799 HHS327799 HRO327799 IBK327799 ILG327799 IVC327799 JEY327799 JOU327799 JYQ327799 KIM327799 KSI327799 LCE327799 LMA327799 LVW327799 MFS327799 MPO327799 MZK327799 NJG327799 NTC327799 OCY327799 OMU327799 OWQ327799 PGM327799 PQI327799 QAE327799 QKA327799 QTW327799 RDS327799 RNO327799 RXK327799 SHG327799 SRC327799 TAY327799 TKU327799 TUQ327799 UEM327799 UOI327799 UYE327799 VIA327799 VRW327799 WBS327799 WLO327799 WVK327799 C393335 IY393335 SU393335 ACQ393335 AMM393335 AWI393335 BGE393335 BQA393335 BZW393335 CJS393335 CTO393335 DDK393335 DNG393335 DXC393335 EGY393335 EQU393335 FAQ393335 FKM393335 FUI393335 GEE393335 GOA393335 GXW393335 HHS393335 HRO393335 IBK393335 ILG393335 IVC393335 JEY393335 JOU393335 JYQ393335 KIM393335 KSI393335 LCE393335 LMA393335 LVW393335 MFS393335 MPO393335 MZK393335 NJG393335 NTC393335 OCY393335 OMU393335 OWQ393335 PGM393335 PQI393335 QAE393335 QKA393335 QTW393335 RDS393335 RNO393335 RXK393335 SHG393335 SRC393335 TAY393335 TKU393335 TUQ393335 UEM393335 UOI393335 UYE393335 VIA393335 VRW393335 WBS393335 WLO393335 WVK393335 C458871 IY458871 SU458871 ACQ458871 AMM458871 AWI458871 BGE458871 BQA458871 BZW458871 CJS458871 CTO458871 DDK458871 DNG458871 DXC458871 EGY458871 EQU458871 FAQ458871 FKM458871 FUI458871 GEE458871 GOA458871 GXW458871 HHS458871 HRO458871 IBK458871 ILG458871 IVC458871 JEY458871 JOU458871 JYQ458871 KIM458871 KSI458871 LCE458871 LMA458871 LVW458871 MFS458871 MPO458871 MZK458871 NJG458871 NTC458871 OCY458871 OMU458871 OWQ458871 PGM458871 PQI458871 QAE458871 QKA458871 QTW458871 RDS458871 RNO458871 RXK458871 SHG458871 SRC458871 TAY458871 TKU458871 TUQ458871 UEM458871 UOI458871 UYE458871 VIA458871 VRW458871 WBS458871 WLO458871 WVK458871 C524407 IY524407 SU524407 ACQ524407 AMM524407 AWI524407 BGE524407 BQA524407 BZW524407 CJS524407 CTO524407 DDK524407 DNG524407 DXC524407 EGY524407 EQU524407 FAQ524407 FKM524407 FUI524407 GEE524407 GOA524407 GXW524407 HHS524407 HRO524407 IBK524407 ILG524407 IVC524407 JEY524407 JOU524407 JYQ524407 KIM524407 KSI524407 LCE524407 LMA524407 LVW524407 MFS524407 MPO524407 MZK524407 NJG524407 NTC524407 OCY524407 OMU524407 OWQ524407 PGM524407 PQI524407 QAE524407 QKA524407 QTW524407 RDS524407 RNO524407 RXK524407 SHG524407 SRC524407 TAY524407 TKU524407 TUQ524407 UEM524407 UOI524407 UYE524407 VIA524407 VRW524407 WBS524407 WLO524407 WVK524407 C589943 IY589943 SU589943 ACQ589943 AMM589943 AWI589943 BGE589943 BQA589943 BZW589943 CJS589943 CTO589943 DDK589943 DNG589943 DXC589943 EGY589943 EQU589943 FAQ589943 FKM589943 FUI589943 GEE589943 GOA589943 GXW589943 HHS589943 HRO589943 IBK589943 ILG589943 IVC589943 JEY589943 JOU589943 JYQ589943 KIM589943 KSI589943 LCE589943 LMA589943 LVW589943 MFS589943 MPO589943 MZK589943 NJG589943 NTC589943 OCY589943 OMU589943 OWQ589943 PGM589943 PQI589943 QAE589943 QKA589943 QTW589943 RDS589943 RNO589943 RXK589943 SHG589943 SRC589943 TAY589943 TKU589943 TUQ589943 UEM589943 UOI589943 UYE589943 VIA589943 VRW589943 WBS589943 WLO589943 WVK589943 C655479 IY655479 SU655479 ACQ655479 AMM655479 AWI655479 BGE655479 BQA655479 BZW655479 CJS655479 CTO655479 DDK655479 DNG655479 DXC655479 EGY655479 EQU655479 FAQ655479 FKM655479 FUI655479 GEE655479 GOA655479 GXW655479 HHS655479 HRO655479 IBK655479 ILG655479 IVC655479 JEY655479 JOU655479 JYQ655479 KIM655479 KSI655479 LCE655479 LMA655479 LVW655479 MFS655479 MPO655479 MZK655479 NJG655479 NTC655479 OCY655479 OMU655479 OWQ655479 PGM655479 PQI655479 QAE655479 QKA655479 QTW655479 RDS655479 RNO655479 RXK655479 SHG655479 SRC655479 TAY655479 TKU655479 TUQ655479 UEM655479 UOI655479 UYE655479 VIA655479 VRW655479 WBS655479 WLO655479 WVK655479 C721015 IY721015 SU721015 ACQ721015 AMM721015 AWI721015 BGE721015 BQA721015 BZW721015 CJS721015 CTO721015 DDK721015 DNG721015 DXC721015 EGY721015 EQU721015 FAQ721015 FKM721015 FUI721015 GEE721015 GOA721015 GXW721015 HHS721015 HRO721015 IBK721015 ILG721015 IVC721015 JEY721015 JOU721015 JYQ721015 KIM721015 KSI721015 LCE721015 LMA721015 LVW721015 MFS721015 MPO721015 MZK721015 NJG721015 NTC721015 OCY721015 OMU721015 OWQ721015 PGM721015 PQI721015 QAE721015 QKA721015 QTW721015 RDS721015 RNO721015 RXK721015 SHG721015 SRC721015 TAY721015 TKU721015 TUQ721015 UEM721015 UOI721015 UYE721015 VIA721015 VRW721015 WBS721015 WLO721015 WVK721015 C786551 IY786551 SU786551 ACQ786551 AMM786551 AWI786551 BGE786551 BQA786551 BZW786551 CJS786551 CTO786551 DDK786551 DNG786551 DXC786551 EGY786551 EQU786551 FAQ786551 FKM786551 FUI786551 GEE786551 GOA786551 GXW786551 HHS786551 HRO786551 IBK786551 ILG786551 IVC786551 JEY786551 JOU786551 JYQ786551 KIM786551 KSI786551 LCE786551 LMA786551 LVW786551 MFS786551 MPO786551 MZK786551 NJG786551 NTC786551 OCY786551 OMU786551 OWQ786551 PGM786551 PQI786551 QAE786551 QKA786551 QTW786551 RDS786551 RNO786551 RXK786551 SHG786551 SRC786551 TAY786551 TKU786551 TUQ786551 UEM786551 UOI786551 UYE786551 VIA786551 VRW786551 WBS786551 WLO786551 WVK786551 C852087 IY852087 SU852087 ACQ852087 AMM852087 AWI852087 BGE852087 BQA852087 BZW852087 CJS852087 CTO852087 DDK852087 DNG852087 DXC852087 EGY852087 EQU852087 FAQ852087 FKM852087 FUI852087 GEE852087 GOA852087 GXW852087 HHS852087 HRO852087 IBK852087 ILG852087 IVC852087 JEY852087 JOU852087 JYQ852087 KIM852087 KSI852087 LCE852087 LMA852087 LVW852087 MFS852087 MPO852087 MZK852087 NJG852087 NTC852087 OCY852087 OMU852087 OWQ852087 PGM852087 PQI852087 QAE852087 QKA852087 QTW852087 RDS852087 RNO852087 RXK852087 SHG852087 SRC852087 TAY852087 TKU852087 TUQ852087 UEM852087 UOI852087 UYE852087 VIA852087 VRW852087 WBS852087 WLO852087 WVK852087 C917623 IY917623 SU917623 ACQ917623 AMM917623 AWI917623 BGE917623 BQA917623 BZW917623 CJS917623 CTO917623 DDK917623 DNG917623 DXC917623 EGY917623 EQU917623 FAQ917623 FKM917623 FUI917623 GEE917623 GOA917623 GXW917623 HHS917623 HRO917623 IBK917623 ILG917623 IVC917623 JEY917623 JOU917623 JYQ917623 KIM917623 KSI917623 LCE917623 LMA917623 LVW917623 MFS917623 MPO917623 MZK917623 NJG917623 NTC917623 OCY917623 OMU917623 OWQ917623 PGM917623 PQI917623 QAE917623 QKA917623 QTW917623 RDS917623 RNO917623 RXK917623 SHG917623 SRC917623 TAY917623 TKU917623 TUQ917623 UEM917623 UOI917623 UYE917623 VIA917623 VRW917623 WBS917623 WLO917623 WVK917623 C983159 IY983159 SU983159 ACQ983159 AMM983159 AWI983159 BGE983159 BQA983159 BZW983159 CJS983159 CTO983159 DDK983159 DNG983159 DXC983159 EGY983159 EQU983159 FAQ983159 FKM983159 FUI983159 GEE983159 GOA983159 GXW983159 HHS983159 HRO983159 IBK983159 ILG983159 IVC983159 JEY983159 JOU983159 JYQ983159 KIM983159 KSI983159 LCE983159 LMA983159 LVW983159 MFS983159 MPO983159 MZK983159 NJG983159 NTC983159 OCY983159 OMU983159 OWQ983159 PGM983159 PQI983159 QAE983159 QKA983159 QTW983159 RDS983159 RNO983159 RXK983159 SHG983159 SRC983159 TAY983159 TKU983159 TUQ983159 UEM983159 UOI983159 UYE983159 VIA983159 VRW983159 WBS983159 WLO983159 WVK983159 C126 IY126 SU126 ACQ126 AMM126 AWI126 BGE126 BQA126 BZW126 CJS126 CTO126 DDK126 DNG126 DXC126 EGY126 EQU126 FAQ126 FKM126 FUI126 GEE126 GOA126 GXW126 HHS126 HRO126 IBK126 ILG126 IVC126 JEY126 JOU126 JYQ126 KIM126 KSI126 LCE126 LMA126 LVW126 MFS126 MPO126 MZK126 NJG126 NTC126 OCY126 OMU126 OWQ126 PGM126 PQI126 QAE126 QKA126 QTW126 RDS126 RNO126 RXK126 SHG126 SRC126 TAY126 TKU126 TUQ126 UEM126 UOI126 UYE126 VIA126 VRW126 WBS126 WLO126 WVK126 C65662 IY65662 SU65662 ACQ65662 AMM65662 AWI65662 BGE65662 BQA65662 BZW65662 CJS65662 CTO65662 DDK65662 DNG65662 DXC65662 EGY65662 EQU65662 FAQ65662 FKM65662 FUI65662 GEE65662 GOA65662 GXW65662 HHS65662 HRO65662 IBK65662 ILG65662 IVC65662 JEY65662 JOU65662 JYQ65662 KIM65662 KSI65662 LCE65662 LMA65662 LVW65662 MFS65662 MPO65662 MZK65662 NJG65662 NTC65662 OCY65662 OMU65662 OWQ65662 PGM65662 PQI65662 QAE65662 QKA65662 QTW65662 RDS65662 RNO65662 RXK65662 SHG65662 SRC65662 TAY65662 TKU65662 TUQ65662 UEM65662 UOI65662 UYE65662 VIA65662 VRW65662 WBS65662 WLO65662 WVK65662 C131198 IY131198 SU131198 ACQ131198 AMM131198 AWI131198 BGE131198 BQA131198 BZW131198 CJS131198 CTO131198 DDK131198 DNG131198 DXC131198 EGY131198 EQU131198 FAQ131198 FKM131198 FUI131198 GEE131198 GOA131198 GXW131198 HHS131198 HRO131198 IBK131198 ILG131198 IVC131198 JEY131198 JOU131198 JYQ131198 KIM131198 KSI131198 LCE131198 LMA131198 LVW131198 MFS131198 MPO131198 MZK131198 NJG131198 NTC131198 OCY131198 OMU131198 OWQ131198 PGM131198 PQI131198 QAE131198 QKA131198 QTW131198 RDS131198 RNO131198 RXK131198 SHG131198 SRC131198 TAY131198 TKU131198 TUQ131198 UEM131198 UOI131198 UYE131198 VIA131198 VRW131198 WBS131198 WLO131198 WVK131198 C196734 IY196734 SU196734 ACQ196734 AMM196734 AWI196734 BGE196734 BQA196734 BZW196734 CJS196734 CTO196734 DDK196734 DNG196734 DXC196734 EGY196734 EQU196734 FAQ196734 FKM196734 FUI196734 GEE196734 GOA196734 GXW196734 HHS196734 HRO196734 IBK196734 ILG196734 IVC196734 JEY196734 JOU196734 JYQ196734 KIM196734 KSI196734 LCE196734 LMA196734 LVW196734 MFS196734 MPO196734 MZK196734 NJG196734 NTC196734 OCY196734 OMU196734 OWQ196734 PGM196734 PQI196734 QAE196734 QKA196734 QTW196734 RDS196734 RNO196734 RXK196734 SHG196734 SRC196734 TAY196734 TKU196734 TUQ196734 UEM196734 UOI196734 UYE196734 VIA196734 VRW196734 WBS196734 WLO196734 WVK196734 C262270 IY262270 SU262270 ACQ262270 AMM262270 AWI262270 BGE262270 BQA262270 BZW262270 CJS262270 CTO262270 DDK262270 DNG262270 DXC262270 EGY262270 EQU262270 FAQ262270 FKM262270 FUI262270 GEE262270 GOA262270 GXW262270 HHS262270 HRO262270 IBK262270 ILG262270 IVC262270 JEY262270 JOU262270 JYQ262270 KIM262270 KSI262270 LCE262270 LMA262270 LVW262270 MFS262270 MPO262270 MZK262270 NJG262270 NTC262270 OCY262270 OMU262270 OWQ262270 PGM262270 PQI262270 QAE262270 QKA262270 QTW262270 RDS262270 RNO262270 RXK262270 SHG262270 SRC262270 TAY262270 TKU262270 TUQ262270 UEM262270 UOI262270 UYE262270 VIA262270 VRW262270 WBS262270 WLO262270 WVK262270 C327806 IY327806 SU327806 ACQ327806 AMM327806 AWI327806 BGE327806 BQA327806 BZW327806 CJS327806 CTO327806 DDK327806 DNG327806 DXC327806 EGY327806 EQU327806 FAQ327806 FKM327806 FUI327806 GEE327806 GOA327806 GXW327806 HHS327806 HRO327806 IBK327806 ILG327806 IVC327806 JEY327806 JOU327806 JYQ327806 KIM327806 KSI327806 LCE327806 LMA327806 LVW327806 MFS327806 MPO327806 MZK327806 NJG327806 NTC327806 OCY327806 OMU327806 OWQ327806 PGM327806 PQI327806 QAE327806 QKA327806 QTW327806 RDS327806 RNO327806 RXK327806 SHG327806 SRC327806 TAY327806 TKU327806 TUQ327806 UEM327806 UOI327806 UYE327806 VIA327806 VRW327806 WBS327806 WLO327806 WVK327806 C393342 IY393342 SU393342 ACQ393342 AMM393342 AWI393342 BGE393342 BQA393342 BZW393342 CJS393342 CTO393342 DDK393342 DNG393342 DXC393342 EGY393342 EQU393342 FAQ393342 FKM393342 FUI393342 GEE393342 GOA393342 GXW393342 HHS393342 HRO393342 IBK393342 ILG393342 IVC393342 JEY393342 JOU393342 JYQ393342 KIM393342 KSI393342 LCE393342 LMA393342 LVW393342 MFS393342 MPO393342 MZK393342 NJG393342 NTC393342 OCY393342 OMU393342 OWQ393342 PGM393342 PQI393342 QAE393342 QKA393342 QTW393342 RDS393342 RNO393342 RXK393342 SHG393342 SRC393342 TAY393342 TKU393342 TUQ393342 UEM393342 UOI393342 UYE393342 VIA393342 VRW393342 WBS393342 WLO393342 WVK393342 C458878 IY458878 SU458878 ACQ458878 AMM458878 AWI458878 BGE458878 BQA458878 BZW458878 CJS458878 CTO458878 DDK458878 DNG458878 DXC458878 EGY458878 EQU458878 FAQ458878 FKM458878 FUI458878 GEE458878 GOA458878 GXW458878 HHS458878 HRO458878 IBK458878 ILG458878 IVC458878 JEY458878 JOU458878 JYQ458878 KIM458878 KSI458878 LCE458878 LMA458878 LVW458878 MFS458878 MPO458878 MZK458878 NJG458878 NTC458878 OCY458878 OMU458878 OWQ458878 PGM458878 PQI458878 QAE458878 QKA458878 QTW458878 RDS458878 RNO458878 RXK458878 SHG458878 SRC458878 TAY458878 TKU458878 TUQ458878 UEM458878 UOI458878 UYE458878 VIA458878 VRW458878 WBS458878 WLO458878 WVK458878 C524414 IY524414 SU524414 ACQ524414 AMM524414 AWI524414 BGE524414 BQA524414 BZW524414 CJS524414 CTO524414 DDK524414 DNG524414 DXC524414 EGY524414 EQU524414 FAQ524414 FKM524414 FUI524414 GEE524414 GOA524414 GXW524414 HHS524414 HRO524414 IBK524414 ILG524414 IVC524414 JEY524414 JOU524414 JYQ524414 KIM524414 KSI524414 LCE524414 LMA524414 LVW524414 MFS524414 MPO524414 MZK524414 NJG524414 NTC524414 OCY524414 OMU524414 OWQ524414 PGM524414 PQI524414 QAE524414 QKA524414 QTW524414 RDS524414 RNO524414 RXK524414 SHG524414 SRC524414 TAY524414 TKU524414 TUQ524414 UEM524414 UOI524414 UYE524414 VIA524414 VRW524414 WBS524414 WLO524414 WVK524414 C589950 IY589950 SU589950 ACQ589950 AMM589950 AWI589950 BGE589950 BQA589950 BZW589950 CJS589950 CTO589950 DDK589950 DNG589950 DXC589950 EGY589950 EQU589950 FAQ589950 FKM589950 FUI589950 GEE589950 GOA589950 GXW589950 HHS589950 HRO589950 IBK589950 ILG589950 IVC589950 JEY589950 JOU589950 JYQ589950 KIM589950 KSI589950 LCE589950 LMA589950 LVW589950 MFS589950 MPO589950 MZK589950 NJG589950 NTC589950 OCY589950 OMU589950 OWQ589950 PGM589950 PQI589950 QAE589950 QKA589950 QTW589950 RDS589950 RNO589950 RXK589950 SHG589950 SRC589950 TAY589950 TKU589950 TUQ589950 UEM589950 UOI589950 UYE589950 VIA589950 VRW589950 WBS589950 WLO589950 WVK589950 C655486 IY655486 SU655486 ACQ655486 AMM655486 AWI655486 BGE655486 BQA655486 BZW655486 CJS655486 CTO655486 DDK655486 DNG655486 DXC655486 EGY655486 EQU655486 FAQ655486 FKM655486 FUI655486 GEE655486 GOA655486 GXW655486 HHS655486 HRO655486 IBK655486 ILG655486 IVC655486 JEY655486 JOU655486 JYQ655486 KIM655486 KSI655486 LCE655486 LMA655486 LVW655486 MFS655486 MPO655486 MZK655486 NJG655486 NTC655486 OCY655486 OMU655486 OWQ655486 PGM655486 PQI655486 QAE655486 QKA655486 QTW655486 RDS655486 RNO655486 RXK655486 SHG655486 SRC655486 TAY655486 TKU655486 TUQ655486 UEM655486 UOI655486 UYE655486 VIA655486 VRW655486 WBS655486 WLO655486 WVK655486 C721022 IY721022 SU721022 ACQ721022 AMM721022 AWI721022 BGE721022 BQA721022 BZW721022 CJS721022 CTO721022 DDK721022 DNG721022 DXC721022 EGY721022 EQU721022 FAQ721022 FKM721022 FUI721022 GEE721022 GOA721022 GXW721022 HHS721022 HRO721022 IBK721022 ILG721022 IVC721022 JEY721022 JOU721022 JYQ721022 KIM721022 KSI721022 LCE721022 LMA721022 LVW721022 MFS721022 MPO721022 MZK721022 NJG721022 NTC721022 OCY721022 OMU721022 OWQ721022 PGM721022 PQI721022 QAE721022 QKA721022 QTW721022 RDS721022 RNO721022 RXK721022 SHG721022 SRC721022 TAY721022 TKU721022 TUQ721022 UEM721022 UOI721022 UYE721022 VIA721022 VRW721022 WBS721022 WLO721022 WVK721022 C786558 IY786558 SU786558 ACQ786558 AMM786558 AWI786558 BGE786558 BQA786558 BZW786558 CJS786558 CTO786558 DDK786558 DNG786558 DXC786558 EGY786558 EQU786558 FAQ786558 FKM786558 FUI786558 GEE786558 GOA786558 GXW786558 HHS786558 HRO786558 IBK786558 ILG786558 IVC786558 JEY786558 JOU786558 JYQ786558 KIM786558 KSI786558 LCE786558 LMA786558 LVW786558 MFS786558 MPO786558 MZK786558 NJG786558 NTC786558 OCY786558 OMU786558 OWQ786558 PGM786558 PQI786558 QAE786558 QKA786558 QTW786558 RDS786558 RNO786558 RXK786558 SHG786558 SRC786558 TAY786558 TKU786558 TUQ786558 UEM786558 UOI786558 UYE786558 VIA786558 VRW786558 WBS786558 WLO786558 WVK786558 C852094 IY852094 SU852094 ACQ852094 AMM852094 AWI852094 BGE852094 BQA852094 BZW852094 CJS852094 CTO852094 DDK852094 DNG852094 DXC852094 EGY852094 EQU852094 FAQ852094 FKM852094 FUI852094 GEE852094 GOA852094 GXW852094 HHS852094 HRO852094 IBK852094 ILG852094 IVC852094 JEY852094 JOU852094 JYQ852094 KIM852094 KSI852094 LCE852094 LMA852094 LVW852094 MFS852094 MPO852094 MZK852094 NJG852094 NTC852094 OCY852094 OMU852094 OWQ852094 PGM852094 PQI852094 QAE852094 QKA852094 QTW852094 RDS852094 RNO852094 RXK852094 SHG852094 SRC852094 TAY852094 TKU852094 TUQ852094 UEM852094 UOI852094 UYE852094 VIA852094 VRW852094 WBS852094 WLO852094 WVK852094 C917630 IY917630 SU917630 ACQ917630 AMM917630 AWI917630 BGE917630 BQA917630 BZW917630 CJS917630 CTO917630 DDK917630 DNG917630 DXC917630 EGY917630 EQU917630 FAQ917630 FKM917630 FUI917630 GEE917630 GOA917630 GXW917630 HHS917630 HRO917630 IBK917630 ILG917630 IVC917630 JEY917630 JOU917630 JYQ917630 KIM917630 KSI917630 LCE917630 LMA917630 LVW917630 MFS917630 MPO917630 MZK917630 NJG917630 NTC917630 OCY917630 OMU917630 OWQ917630 PGM917630 PQI917630 QAE917630 QKA917630 QTW917630 RDS917630 RNO917630 RXK917630 SHG917630 SRC917630 TAY917630 TKU917630 TUQ917630 UEM917630 UOI917630 UYE917630 VIA917630 VRW917630 WBS917630 WLO917630 WVK917630 C983166 IY983166 SU983166 ACQ983166 AMM983166 AWI983166 BGE983166 BQA983166 BZW983166 CJS983166 CTO983166 DDK983166 DNG983166 DXC983166 EGY983166 EQU983166 FAQ983166 FKM983166 FUI983166 GEE983166 GOA983166 GXW983166 HHS983166 HRO983166 IBK983166 ILG983166 IVC983166 JEY983166 JOU983166 JYQ983166 KIM983166 KSI983166 LCE983166 LMA983166 LVW983166 MFS983166 MPO983166 MZK983166 NJG983166 NTC983166 OCY983166 OMU983166 OWQ983166 PGM983166 PQI983166 QAE983166 QKA983166 QTW983166 RDS983166 RNO983166 RXK983166 SHG983166 SRC983166 TAY983166 TKU983166 TUQ983166 UEM983166 UOI983166 UYE983166 VIA983166 VRW983166 WBS983166 WLO983166 WVK983166" xr:uid="{00000000-0002-0000-0F00-000001000000}">
      <formula1>$AA$3</formula1>
    </dataValidation>
    <dataValidation type="list" allowBlank="1" showInputMessage="1" showErrorMessage="1"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xr:uid="{00000000-0002-0000-0F00-000002000000}">
      <formula1>$AM$66:$AM$71</formula1>
    </dataValidation>
    <dataValidation type="list" allowBlank="1" showInputMessage="1" showErrorMessage="1" sqref="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xr:uid="{00000000-0002-0000-0F00-000003000000}">
      <formula1>$AN$66:$AN$68</formula1>
    </dataValidation>
    <dataValidation type="list" allowBlank="1" showInputMessage="1" showErrorMessage="1" sqref="O132:P132 JK132:JL132 TG132:TH132 ADC132:ADD132 AMY132:AMZ132 AWU132:AWV132 BGQ132:BGR132 BQM132:BQN132 CAI132:CAJ132 CKE132:CKF132 CUA132:CUB132 DDW132:DDX132 DNS132:DNT132 DXO132:DXP132 EHK132:EHL132 ERG132:ERH132 FBC132:FBD132 FKY132:FKZ132 FUU132:FUV132 GEQ132:GER132 GOM132:GON132 GYI132:GYJ132 HIE132:HIF132 HSA132:HSB132 IBW132:IBX132 ILS132:ILT132 IVO132:IVP132 JFK132:JFL132 JPG132:JPH132 JZC132:JZD132 KIY132:KIZ132 KSU132:KSV132 LCQ132:LCR132 LMM132:LMN132 LWI132:LWJ132 MGE132:MGF132 MQA132:MQB132 MZW132:MZX132 NJS132:NJT132 NTO132:NTP132 ODK132:ODL132 ONG132:ONH132 OXC132:OXD132 PGY132:PGZ132 PQU132:PQV132 QAQ132:QAR132 QKM132:QKN132 QUI132:QUJ132 REE132:REF132 ROA132:ROB132 RXW132:RXX132 SHS132:SHT132 SRO132:SRP132 TBK132:TBL132 TLG132:TLH132 TVC132:TVD132 UEY132:UEZ132 UOU132:UOV132 UYQ132:UYR132 VIM132:VIN132 VSI132:VSJ132 WCE132:WCF132 WMA132:WMB132 WVW132:WVX132 O65668:P65668 JK65668:JL65668 TG65668:TH65668 ADC65668:ADD65668 AMY65668:AMZ65668 AWU65668:AWV65668 BGQ65668:BGR65668 BQM65668:BQN65668 CAI65668:CAJ65668 CKE65668:CKF65668 CUA65668:CUB65668 DDW65668:DDX65668 DNS65668:DNT65668 DXO65668:DXP65668 EHK65668:EHL65668 ERG65668:ERH65668 FBC65668:FBD65668 FKY65668:FKZ65668 FUU65668:FUV65668 GEQ65668:GER65668 GOM65668:GON65668 GYI65668:GYJ65668 HIE65668:HIF65668 HSA65668:HSB65668 IBW65668:IBX65668 ILS65668:ILT65668 IVO65668:IVP65668 JFK65668:JFL65668 JPG65668:JPH65668 JZC65668:JZD65668 KIY65668:KIZ65668 KSU65668:KSV65668 LCQ65668:LCR65668 LMM65668:LMN65668 LWI65668:LWJ65668 MGE65668:MGF65668 MQA65668:MQB65668 MZW65668:MZX65668 NJS65668:NJT65668 NTO65668:NTP65668 ODK65668:ODL65668 ONG65668:ONH65668 OXC65668:OXD65668 PGY65668:PGZ65668 PQU65668:PQV65668 QAQ65668:QAR65668 QKM65668:QKN65668 QUI65668:QUJ65668 REE65668:REF65668 ROA65668:ROB65668 RXW65668:RXX65668 SHS65668:SHT65668 SRO65668:SRP65668 TBK65668:TBL65668 TLG65668:TLH65668 TVC65668:TVD65668 UEY65668:UEZ65668 UOU65668:UOV65668 UYQ65668:UYR65668 VIM65668:VIN65668 VSI65668:VSJ65668 WCE65668:WCF65668 WMA65668:WMB65668 WVW65668:WVX65668 O131204:P131204 JK131204:JL131204 TG131204:TH131204 ADC131204:ADD131204 AMY131204:AMZ131204 AWU131204:AWV131204 BGQ131204:BGR131204 BQM131204:BQN131204 CAI131204:CAJ131204 CKE131204:CKF131204 CUA131204:CUB131204 DDW131204:DDX131204 DNS131204:DNT131204 DXO131204:DXP131204 EHK131204:EHL131204 ERG131204:ERH131204 FBC131204:FBD131204 FKY131204:FKZ131204 FUU131204:FUV131204 GEQ131204:GER131204 GOM131204:GON131204 GYI131204:GYJ131204 HIE131204:HIF131204 HSA131204:HSB131204 IBW131204:IBX131204 ILS131204:ILT131204 IVO131204:IVP131204 JFK131204:JFL131204 JPG131204:JPH131204 JZC131204:JZD131204 KIY131204:KIZ131204 KSU131204:KSV131204 LCQ131204:LCR131204 LMM131204:LMN131204 LWI131204:LWJ131204 MGE131204:MGF131204 MQA131204:MQB131204 MZW131204:MZX131204 NJS131204:NJT131204 NTO131204:NTP131204 ODK131204:ODL131204 ONG131204:ONH131204 OXC131204:OXD131204 PGY131204:PGZ131204 PQU131204:PQV131204 QAQ131204:QAR131204 QKM131204:QKN131204 QUI131204:QUJ131204 REE131204:REF131204 ROA131204:ROB131204 RXW131204:RXX131204 SHS131204:SHT131204 SRO131204:SRP131204 TBK131204:TBL131204 TLG131204:TLH131204 TVC131204:TVD131204 UEY131204:UEZ131204 UOU131204:UOV131204 UYQ131204:UYR131204 VIM131204:VIN131204 VSI131204:VSJ131204 WCE131204:WCF131204 WMA131204:WMB131204 WVW131204:WVX131204 O196740:P196740 JK196740:JL196740 TG196740:TH196740 ADC196740:ADD196740 AMY196740:AMZ196740 AWU196740:AWV196740 BGQ196740:BGR196740 BQM196740:BQN196740 CAI196740:CAJ196740 CKE196740:CKF196740 CUA196740:CUB196740 DDW196740:DDX196740 DNS196740:DNT196740 DXO196740:DXP196740 EHK196740:EHL196740 ERG196740:ERH196740 FBC196740:FBD196740 FKY196740:FKZ196740 FUU196740:FUV196740 GEQ196740:GER196740 GOM196740:GON196740 GYI196740:GYJ196740 HIE196740:HIF196740 HSA196740:HSB196740 IBW196740:IBX196740 ILS196740:ILT196740 IVO196740:IVP196740 JFK196740:JFL196740 JPG196740:JPH196740 JZC196740:JZD196740 KIY196740:KIZ196740 KSU196740:KSV196740 LCQ196740:LCR196740 LMM196740:LMN196740 LWI196740:LWJ196740 MGE196740:MGF196740 MQA196740:MQB196740 MZW196740:MZX196740 NJS196740:NJT196740 NTO196740:NTP196740 ODK196740:ODL196740 ONG196740:ONH196740 OXC196740:OXD196740 PGY196740:PGZ196740 PQU196740:PQV196740 QAQ196740:QAR196740 QKM196740:QKN196740 QUI196740:QUJ196740 REE196740:REF196740 ROA196740:ROB196740 RXW196740:RXX196740 SHS196740:SHT196740 SRO196740:SRP196740 TBK196740:TBL196740 TLG196740:TLH196740 TVC196740:TVD196740 UEY196740:UEZ196740 UOU196740:UOV196740 UYQ196740:UYR196740 VIM196740:VIN196740 VSI196740:VSJ196740 WCE196740:WCF196740 WMA196740:WMB196740 WVW196740:WVX196740 O262276:P262276 JK262276:JL262276 TG262276:TH262276 ADC262276:ADD262276 AMY262276:AMZ262276 AWU262276:AWV262276 BGQ262276:BGR262276 BQM262276:BQN262276 CAI262276:CAJ262276 CKE262276:CKF262276 CUA262276:CUB262276 DDW262276:DDX262276 DNS262276:DNT262276 DXO262276:DXP262276 EHK262276:EHL262276 ERG262276:ERH262276 FBC262276:FBD262276 FKY262276:FKZ262276 FUU262276:FUV262276 GEQ262276:GER262276 GOM262276:GON262276 GYI262276:GYJ262276 HIE262276:HIF262276 HSA262276:HSB262276 IBW262276:IBX262276 ILS262276:ILT262276 IVO262276:IVP262276 JFK262276:JFL262276 JPG262276:JPH262276 JZC262276:JZD262276 KIY262276:KIZ262276 KSU262276:KSV262276 LCQ262276:LCR262276 LMM262276:LMN262276 LWI262276:LWJ262276 MGE262276:MGF262276 MQA262276:MQB262276 MZW262276:MZX262276 NJS262276:NJT262276 NTO262276:NTP262276 ODK262276:ODL262276 ONG262276:ONH262276 OXC262276:OXD262276 PGY262276:PGZ262276 PQU262276:PQV262276 QAQ262276:QAR262276 QKM262276:QKN262276 QUI262276:QUJ262276 REE262276:REF262276 ROA262276:ROB262276 RXW262276:RXX262276 SHS262276:SHT262276 SRO262276:SRP262276 TBK262276:TBL262276 TLG262276:TLH262276 TVC262276:TVD262276 UEY262276:UEZ262276 UOU262276:UOV262276 UYQ262276:UYR262276 VIM262276:VIN262276 VSI262276:VSJ262276 WCE262276:WCF262276 WMA262276:WMB262276 WVW262276:WVX262276 O327812:P327812 JK327812:JL327812 TG327812:TH327812 ADC327812:ADD327812 AMY327812:AMZ327812 AWU327812:AWV327812 BGQ327812:BGR327812 BQM327812:BQN327812 CAI327812:CAJ327812 CKE327812:CKF327812 CUA327812:CUB327812 DDW327812:DDX327812 DNS327812:DNT327812 DXO327812:DXP327812 EHK327812:EHL327812 ERG327812:ERH327812 FBC327812:FBD327812 FKY327812:FKZ327812 FUU327812:FUV327812 GEQ327812:GER327812 GOM327812:GON327812 GYI327812:GYJ327812 HIE327812:HIF327812 HSA327812:HSB327812 IBW327812:IBX327812 ILS327812:ILT327812 IVO327812:IVP327812 JFK327812:JFL327812 JPG327812:JPH327812 JZC327812:JZD327812 KIY327812:KIZ327812 KSU327812:KSV327812 LCQ327812:LCR327812 LMM327812:LMN327812 LWI327812:LWJ327812 MGE327812:MGF327812 MQA327812:MQB327812 MZW327812:MZX327812 NJS327812:NJT327812 NTO327812:NTP327812 ODK327812:ODL327812 ONG327812:ONH327812 OXC327812:OXD327812 PGY327812:PGZ327812 PQU327812:PQV327812 QAQ327812:QAR327812 QKM327812:QKN327812 QUI327812:QUJ327812 REE327812:REF327812 ROA327812:ROB327812 RXW327812:RXX327812 SHS327812:SHT327812 SRO327812:SRP327812 TBK327812:TBL327812 TLG327812:TLH327812 TVC327812:TVD327812 UEY327812:UEZ327812 UOU327812:UOV327812 UYQ327812:UYR327812 VIM327812:VIN327812 VSI327812:VSJ327812 WCE327812:WCF327812 WMA327812:WMB327812 WVW327812:WVX327812 O393348:P393348 JK393348:JL393348 TG393348:TH393348 ADC393348:ADD393348 AMY393348:AMZ393348 AWU393348:AWV393348 BGQ393348:BGR393348 BQM393348:BQN393348 CAI393348:CAJ393348 CKE393348:CKF393348 CUA393348:CUB393348 DDW393348:DDX393348 DNS393348:DNT393348 DXO393348:DXP393348 EHK393348:EHL393348 ERG393348:ERH393348 FBC393348:FBD393348 FKY393348:FKZ393348 FUU393348:FUV393348 GEQ393348:GER393348 GOM393348:GON393348 GYI393348:GYJ393348 HIE393348:HIF393348 HSA393348:HSB393348 IBW393348:IBX393348 ILS393348:ILT393348 IVO393348:IVP393348 JFK393348:JFL393348 JPG393348:JPH393348 JZC393348:JZD393348 KIY393348:KIZ393348 KSU393348:KSV393348 LCQ393348:LCR393348 LMM393348:LMN393348 LWI393348:LWJ393348 MGE393348:MGF393348 MQA393348:MQB393348 MZW393348:MZX393348 NJS393348:NJT393348 NTO393348:NTP393348 ODK393348:ODL393348 ONG393348:ONH393348 OXC393348:OXD393348 PGY393348:PGZ393348 PQU393348:PQV393348 QAQ393348:QAR393348 QKM393348:QKN393348 QUI393348:QUJ393348 REE393348:REF393348 ROA393348:ROB393348 RXW393348:RXX393348 SHS393348:SHT393348 SRO393348:SRP393348 TBK393348:TBL393348 TLG393348:TLH393348 TVC393348:TVD393348 UEY393348:UEZ393348 UOU393348:UOV393348 UYQ393348:UYR393348 VIM393348:VIN393348 VSI393348:VSJ393348 WCE393348:WCF393348 WMA393348:WMB393348 WVW393348:WVX393348 O458884:P458884 JK458884:JL458884 TG458884:TH458884 ADC458884:ADD458884 AMY458884:AMZ458884 AWU458884:AWV458884 BGQ458884:BGR458884 BQM458884:BQN458884 CAI458884:CAJ458884 CKE458884:CKF458884 CUA458884:CUB458884 DDW458884:DDX458884 DNS458884:DNT458884 DXO458884:DXP458884 EHK458884:EHL458884 ERG458884:ERH458884 FBC458884:FBD458884 FKY458884:FKZ458884 FUU458884:FUV458884 GEQ458884:GER458884 GOM458884:GON458884 GYI458884:GYJ458884 HIE458884:HIF458884 HSA458884:HSB458884 IBW458884:IBX458884 ILS458884:ILT458884 IVO458884:IVP458884 JFK458884:JFL458884 JPG458884:JPH458884 JZC458884:JZD458884 KIY458884:KIZ458884 KSU458884:KSV458884 LCQ458884:LCR458884 LMM458884:LMN458884 LWI458884:LWJ458884 MGE458884:MGF458884 MQA458884:MQB458884 MZW458884:MZX458884 NJS458884:NJT458884 NTO458884:NTP458884 ODK458884:ODL458884 ONG458884:ONH458884 OXC458884:OXD458884 PGY458884:PGZ458884 PQU458884:PQV458884 QAQ458884:QAR458884 QKM458884:QKN458884 QUI458884:QUJ458884 REE458884:REF458884 ROA458884:ROB458884 RXW458884:RXX458884 SHS458884:SHT458884 SRO458884:SRP458884 TBK458884:TBL458884 TLG458884:TLH458884 TVC458884:TVD458884 UEY458884:UEZ458884 UOU458884:UOV458884 UYQ458884:UYR458884 VIM458884:VIN458884 VSI458884:VSJ458884 WCE458884:WCF458884 WMA458884:WMB458884 WVW458884:WVX458884 O524420:P524420 JK524420:JL524420 TG524420:TH524420 ADC524420:ADD524420 AMY524420:AMZ524420 AWU524420:AWV524420 BGQ524420:BGR524420 BQM524420:BQN524420 CAI524420:CAJ524420 CKE524420:CKF524420 CUA524420:CUB524420 DDW524420:DDX524420 DNS524420:DNT524420 DXO524420:DXP524420 EHK524420:EHL524420 ERG524420:ERH524420 FBC524420:FBD524420 FKY524420:FKZ524420 FUU524420:FUV524420 GEQ524420:GER524420 GOM524420:GON524420 GYI524420:GYJ524420 HIE524420:HIF524420 HSA524420:HSB524420 IBW524420:IBX524420 ILS524420:ILT524420 IVO524420:IVP524420 JFK524420:JFL524420 JPG524420:JPH524420 JZC524420:JZD524420 KIY524420:KIZ524420 KSU524420:KSV524420 LCQ524420:LCR524420 LMM524420:LMN524420 LWI524420:LWJ524420 MGE524420:MGF524420 MQA524420:MQB524420 MZW524420:MZX524420 NJS524420:NJT524420 NTO524420:NTP524420 ODK524420:ODL524420 ONG524420:ONH524420 OXC524420:OXD524420 PGY524420:PGZ524420 PQU524420:PQV524420 QAQ524420:QAR524420 QKM524420:QKN524420 QUI524420:QUJ524420 REE524420:REF524420 ROA524420:ROB524420 RXW524420:RXX524420 SHS524420:SHT524420 SRO524420:SRP524420 TBK524420:TBL524420 TLG524420:TLH524420 TVC524420:TVD524420 UEY524420:UEZ524420 UOU524420:UOV524420 UYQ524420:UYR524420 VIM524420:VIN524420 VSI524420:VSJ524420 WCE524420:WCF524420 WMA524420:WMB524420 WVW524420:WVX524420 O589956:P589956 JK589956:JL589956 TG589956:TH589956 ADC589956:ADD589956 AMY589956:AMZ589956 AWU589956:AWV589956 BGQ589956:BGR589956 BQM589956:BQN589956 CAI589956:CAJ589956 CKE589956:CKF589956 CUA589956:CUB589956 DDW589956:DDX589956 DNS589956:DNT589956 DXO589956:DXP589956 EHK589956:EHL589956 ERG589956:ERH589956 FBC589956:FBD589956 FKY589956:FKZ589956 FUU589956:FUV589956 GEQ589956:GER589956 GOM589956:GON589956 GYI589956:GYJ589956 HIE589956:HIF589956 HSA589956:HSB589956 IBW589956:IBX589956 ILS589956:ILT589956 IVO589956:IVP589956 JFK589956:JFL589956 JPG589956:JPH589956 JZC589956:JZD589956 KIY589956:KIZ589956 KSU589956:KSV589956 LCQ589956:LCR589956 LMM589956:LMN589956 LWI589956:LWJ589956 MGE589956:MGF589956 MQA589956:MQB589956 MZW589956:MZX589956 NJS589956:NJT589956 NTO589956:NTP589956 ODK589956:ODL589956 ONG589956:ONH589956 OXC589956:OXD589956 PGY589956:PGZ589956 PQU589956:PQV589956 QAQ589956:QAR589956 QKM589956:QKN589956 QUI589956:QUJ589956 REE589956:REF589956 ROA589956:ROB589956 RXW589956:RXX589956 SHS589956:SHT589956 SRO589956:SRP589956 TBK589956:TBL589956 TLG589956:TLH589956 TVC589956:TVD589956 UEY589956:UEZ589956 UOU589956:UOV589956 UYQ589956:UYR589956 VIM589956:VIN589956 VSI589956:VSJ589956 WCE589956:WCF589956 WMA589956:WMB589956 WVW589956:WVX589956 O655492:P655492 JK655492:JL655492 TG655492:TH655492 ADC655492:ADD655492 AMY655492:AMZ655492 AWU655492:AWV655492 BGQ655492:BGR655492 BQM655492:BQN655492 CAI655492:CAJ655492 CKE655492:CKF655492 CUA655492:CUB655492 DDW655492:DDX655492 DNS655492:DNT655492 DXO655492:DXP655492 EHK655492:EHL655492 ERG655492:ERH655492 FBC655492:FBD655492 FKY655492:FKZ655492 FUU655492:FUV655492 GEQ655492:GER655492 GOM655492:GON655492 GYI655492:GYJ655492 HIE655492:HIF655492 HSA655492:HSB655492 IBW655492:IBX655492 ILS655492:ILT655492 IVO655492:IVP655492 JFK655492:JFL655492 JPG655492:JPH655492 JZC655492:JZD655492 KIY655492:KIZ655492 KSU655492:KSV655492 LCQ655492:LCR655492 LMM655492:LMN655492 LWI655492:LWJ655492 MGE655492:MGF655492 MQA655492:MQB655492 MZW655492:MZX655492 NJS655492:NJT655492 NTO655492:NTP655492 ODK655492:ODL655492 ONG655492:ONH655492 OXC655492:OXD655492 PGY655492:PGZ655492 PQU655492:PQV655492 QAQ655492:QAR655492 QKM655492:QKN655492 QUI655492:QUJ655492 REE655492:REF655492 ROA655492:ROB655492 RXW655492:RXX655492 SHS655492:SHT655492 SRO655492:SRP655492 TBK655492:TBL655492 TLG655492:TLH655492 TVC655492:TVD655492 UEY655492:UEZ655492 UOU655492:UOV655492 UYQ655492:UYR655492 VIM655492:VIN655492 VSI655492:VSJ655492 WCE655492:WCF655492 WMA655492:WMB655492 WVW655492:WVX655492 O721028:P721028 JK721028:JL721028 TG721028:TH721028 ADC721028:ADD721028 AMY721028:AMZ721028 AWU721028:AWV721028 BGQ721028:BGR721028 BQM721028:BQN721028 CAI721028:CAJ721028 CKE721028:CKF721028 CUA721028:CUB721028 DDW721028:DDX721028 DNS721028:DNT721028 DXO721028:DXP721028 EHK721028:EHL721028 ERG721028:ERH721028 FBC721028:FBD721028 FKY721028:FKZ721028 FUU721028:FUV721028 GEQ721028:GER721028 GOM721028:GON721028 GYI721028:GYJ721028 HIE721028:HIF721028 HSA721028:HSB721028 IBW721028:IBX721028 ILS721028:ILT721028 IVO721028:IVP721028 JFK721028:JFL721028 JPG721028:JPH721028 JZC721028:JZD721028 KIY721028:KIZ721028 KSU721028:KSV721028 LCQ721028:LCR721028 LMM721028:LMN721028 LWI721028:LWJ721028 MGE721028:MGF721028 MQA721028:MQB721028 MZW721028:MZX721028 NJS721028:NJT721028 NTO721028:NTP721028 ODK721028:ODL721028 ONG721028:ONH721028 OXC721028:OXD721028 PGY721028:PGZ721028 PQU721028:PQV721028 QAQ721028:QAR721028 QKM721028:QKN721028 QUI721028:QUJ721028 REE721028:REF721028 ROA721028:ROB721028 RXW721028:RXX721028 SHS721028:SHT721028 SRO721028:SRP721028 TBK721028:TBL721028 TLG721028:TLH721028 TVC721028:TVD721028 UEY721028:UEZ721028 UOU721028:UOV721028 UYQ721028:UYR721028 VIM721028:VIN721028 VSI721028:VSJ721028 WCE721028:WCF721028 WMA721028:WMB721028 WVW721028:WVX721028 O786564:P786564 JK786564:JL786564 TG786564:TH786564 ADC786564:ADD786564 AMY786564:AMZ786564 AWU786564:AWV786564 BGQ786564:BGR786564 BQM786564:BQN786564 CAI786564:CAJ786564 CKE786564:CKF786564 CUA786564:CUB786564 DDW786564:DDX786564 DNS786564:DNT786564 DXO786564:DXP786564 EHK786564:EHL786564 ERG786564:ERH786564 FBC786564:FBD786564 FKY786564:FKZ786564 FUU786564:FUV786564 GEQ786564:GER786564 GOM786564:GON786564 GYI786564:GYJ786564 HIE786564:HIF786564 HSA786564:HSB786564 IBW786564:IBX786564 ILS786564:ILT786564 IVO786564:IVP786564 JFK786564:JFL786564 JPG786564:JPH786564 JZC786564:JZD786564 KIY786564:KIZ786564 KSU786564:KSV786564 LCQ786564:LCR786564 LMM786564:LMN786564 LWI786564:LWJ786564 MGE786564:MGF786564 MQA786564:MQB786564 MZW786564:MZX786564 NJS786564:NJT786564 NTO786564:NTP786564 ODK786564:ODL786564 ONG786564:ONH786564 OXC786564:OXD786564 PGY786564:PGZ786564 PQU786564:PQV786564 QAQ786564:QAR786564 QKM786564:QKN786564 QUI786564:QUJ786564 REE786564:REF786564 ROA786564:ROB786564 RXW786564:RXX786564 SHS786564:SHT786564 SRO786564:SRP786564 TBK786564:TBL786564 TLG786564:TLH786564 TVC786564:TVD786564 UEY786564:UEZ786564 UOU786564:UOV786564 UYQ786564:UYR786564 VIM786564:VIN786564 VSI786564:VSJ786564 WCE786564:WCF786564 WMA786564:WMB786564 WVW786564:WVX786564 O852100:P852100 JK852100:JL852100 TG852100:TH852100 ADC852100:ADD852100 AMY852100:AMZ852100 AWU852100:AWV852100 BGQ852100:BGR852100 BQM852100:BQN852100 CAI852100:CAJ852100 CKE852100:CKF852100 CUA852100:CUB852100 DDW852100:DDX852100 DNS852100:DNT852100 DXO852100:DXP852100 EHK852100:EHL852100 ERG852100:ERH852100 FBC852100:FBD852100 FKY852100:FKZ852100 FUU852100:FUV852100 GEQ852100:GER852100 GOM852100:GON852100 GYI852100:GYJ852100 HIE852100:HIF852100 HSA852100:HSB852100 IBW852100:IBX852100 ILS852100:ILT852100 IVO852100:IVP852100 JFK852100:JFL852100 JPG852100:JPH852100 JZC852100:JZD852100 KIY852100:KIZ852100 KSU852100:KSV852100 LCQ852100:LCR852100 LMM852100:LMN852100 LWI852100:LWJ852100 MGE852100:MGF852100 MQA852100:MQB852100 MZW852100:MZX852100 NJS852100:NJT852100 NTO852100:NTP852100 ODK852100:ODL852100 ONG852100:ONH852100 OXC852100:OXD852100 PGY852100:PGZ852100 PQU852100:PQV852100 QAQ852100:QAR852100 QKM852100:QKN852100 QUI852100:QUJ852100 REE852100:REF852100 ROA852100:ROB852100 RXW852100:RXX852100 SHS852100:SHT852100 SRO852100:SRP852100 TBK852100:TBL852100 TLG852100:TLH852100 TVC852100:TVD852100 UEY852100:UEZ852100 UOU852100:UOV852100 UYQ852100:UYR852100 VIM852100:VIN852100 VSI852100:VSJ852100 WCE852100:WCF852100 WMA852100:WMB852100 WVW852100:WVX852100 O917636:P917636 JK917636:JL917636 TG917636:TH917636 ADC917636:ADD917636 AMY917636:AMZ917636 AWU917636:AWV917636 BGQ917636:BGR917636 BQM917636:BQN917636 CAI917636:CAJ917636 CKE917636:CKF917636 CUA917636:CUB917636 DDW917636:DDX917636 DNS917636:DNT917636 DXO917636:DXP917636 EHK917636:EHL917636 ERG917636:ERH917636 FBC917636:FBD917636 FKY917636:FKZ917636 FUU917636:FUV917636 GEQ917636:GER917636 GOM917636:GON917636 GYI917636:GYJ917636 HIE917636:HIF917636 HSA917636:HSB917636 IBW917636:IBX917636 ILS917636:ILT917636 IVO917636:IVP917636 JFK917636:JFL917636 JPG917636:JPH917636 JZC917636:JZD917636 KIY917636:KIZ917636 KSU917636:KSV917636 LCQ917636:LCR917636 LMM917636:LMN917636 LWI917636:LWJ917636 MGE917636:MGF917636 MQA917636:MQB917636 MZW917636:MZX917636 NJS917636:NJT917636 NTO917636:NTP917636 ODK917636:ODL917636 ONG917636:ONH917636 OXC917636:OXD917636 PGY917636:PGZ917636 PQU917636:PQV917636 QAQ917636:QAR917636 QKM917636:QKN917636 QUI917636:QUJ917636 REE917636:REF917636 ROA917636:ROB917636 RXW917636:RXX917636 SHS917636:SHT917636 SRO917636:SRP917636 TBK917636:TBL917636 TLG917636:TLH917636 TVC917636:TVD917636 UEY917636:UEZ917636 UOU917636:UOV917636 UYQ917636:UYR917636 VIM917636:VIN917636 VSI917636:VSJ917636 WCE917636:WCF917636 WMA917636:WMB917636 WVW917636:WVX917636 O983172:P983172 JK983172:JL983172 TG983172:TH983172 ADC983172:ADD983172 AMY983172:AMZ983172 AWU983172:AWV983172 BGQ983172:BGR983172 BQM983172:BQN983172 CAI983172:CAJ983172 CKE983172:CKF983172 CUA983172:CUB983172 DDW983172:DDX983172 DNS983172:DNT983172 DXO983172:DXP983172 EHK983172:EHL983172 ERG983172:ERH983172 FBC983172:FBD983172 FKY983172:FKZ983172 FUU983172:FUV983172 GEQ983172:GER983172 GOM983172:GON983172 GYI983172:GYJ983172 HIE983172:HIF983172 HSA983172:HSB983172 IBW983172:IBX983172 ILS983172:ILT983172 IVO983172:IVP983172 JFK983172:JFL983172 JPG983172:JPH983172 JZC983172:JZD983172 KIY983172:KIZ983172 KSU983172:KSV983172 LCQ983172:LCR983172 LMM983172:LMN983172 LWI983172:LWJ983172 MGE983172:MGF983172 MQA983172:MQB983172 MZW983172:MZX983172 NJS983172:NJT983172 NTO983172:NTP983172 ODK983172:ODL983172 ONG983172:ONH983172 OXC983172:OXD983172 PGY983172:PGZ983172 PQU983172:PQV983172 QAQ983172:QAR983172 QKM983172:QKN983172 QUI983172:QUJ983172 REE983172:REF983172 ROA983172:ROB983172 RXW983172:RXX983172 SHS983172:SHT983172 SRO983172:SRP983172 TBK983172:TBL983172 TLG983172:TLH983172 TVC983172:TVD983172 UEY983172:UEZ983172 UOU983172:UOV983172 UYQ983172:UYR983172 VIM983172:VIN983172 VSI983172:VSJ983172 WCE983172:WCF983172 WMA983172:WMB983172 WVW983172:WVX983172" xr:uid="{00000000-0002-0000-0F00-000004000000}">
      <formula1>$AM$132:$AM$134</formula1>
    </dataValidation>
  </dataValidations>
  <pageMargins left="0.70866141732283472" right="0.70866141732283472" top="0.74803149606299213" bottom="0.74803149606299213" header="0.31496062992125984" footer="0.31496062992125984"/>
  <pageSetup paperSize="9" scale="72" orientation="portrait" blackAndWhite="1" r:id="rId1"/>
  <rowBreaks count="1" manualBreakCount="1">
    <brk id="73" max="2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BD165"/>
  <sheetViews>
    <sheetView view="pageBreakPreview" zoomScaleNormal="100" zoomScaleSheetLayoutView="100" workbookViewId="0">
      <selection activeCell="T21" sqref="T21"/>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9" ht="18.75" customHeight="1">
      <c r="A1" s="45" t="s">
        <v>580</v>
      </c>
      <c r="B1" s="431"/>
      <c r="C1" s="45"/>
      <c r="D1" s="45"/>
      <c r="E1" s="45"/>
      <c r="F1" s="45"/>
      <c r="G1" s="45"/>
      <c r="H1" s="45"/>
      <c r="I1" s="45"/>
      <c r="J1" s="45"/>
      <c r="K1" s="45"/>
      <c r="L1" s="45"/>
      <c r="M1" s="45"/>
      <c r="N1" s="45"/>
      <c r="O1" s="45"/>
      <c r="P1" s="45"/>
      <c r="Q1" s="45"/>
      <c r="R1" s="45"/>
      <c r="S1" s="45"/>
      <c r="T1" s="45"/>
      <c r="U1" s="45"/>
      <c r="V1" s="45"/>
      <c r="W1" s="45"/>
      <c r="X1" s="45"/>
      <c r="Y1" s="45"/>
      <c r="AA1" s="2" t="s">
        <v>211</v>
      </c>
    </row>
    <row r="2" spans="1:29" ht="9" customHeight="1">
      <c r="A2" s="45"/>
      <c r="B2" s="45"/>
      <c r="C2" s="45"/>
      <c r="D2" s="45"/>
      <c r="E2" s="45"/>
      <c r="F2" s="45"/>
      <c r="G2" s="45"/>
      <c r="H2" s="45"/>
      <c r="I2" s="45"/>
      <c r="J2" s="45"/>
      <c r="K2" s="45"/>
      <c r="L2" s="45"/>
      <c r="M2" s="45"/>
      <c r="N2" s="45"/>
      <c r="O2" s="45"/>
      <c r="P2" s="45"/>
      <c r="Q2" s="45"/>
      <c r="R2" s="45"/>
      <c r="S2" s="45"/>
      <c r="T2" s="45"/>
      <c r="U2" s="45"/>
      <c r="V2" s="45"/>
      <c r="W2" s="45"/>
      <c r="X2" s="45"/>
      <c r="Y2" s="45"/>
    </row>
    <row r="3" spans="1:29" ht="18.75" customHeight="1">
      <c r="A3" s="698" t="s">
        <v>611</v>
      </c>
      <c r="B3" s="698"/>
      <c r="C3" s="698"/>
      <c r="D3" s="698"/>
      <c r="E3" s="698"/>
      <c r="F3" s="698"/>
      <c r="G3" s="698"/>
      <c r="H3" s="698"/>
      <c r="I3" s="698"/>
      <c r="J3" s="698"/>
      <c r="K3" s="698"/>
      <c r="L3" s="698"/>
      <c r="M3" s="698"/>
      <c r="N3" s="698"/>
      <c r="O3" s="698"/>
      <c r="P3" s="698"/>
      <c r="Q3" s="698"/>
      <c r="R3" s="698"/>
      <c r="S3" s="698"/>
      <c r="T3" s="698"/>
      <c r="U3" s="698"/>
      <c r="V3" s="698"/>
      <c r="W3" s="698"/>
      <c r="X3" s="698"/>
      <c r="Y3" s="698"/>
      <c r="AA3" s="2" t="s">
        <v>186</v>
      </c>
    </row>
    <row r="4" spans="1:29" ht="9" customHeight="1">
      <c r="A4" s="45"/>
      <c r="B4" s="45"/>
      <c r="C4" s="45"/>
      <c r="D4" s="45"/>
      <c r="E4" s="45"/>
      <c r="F4" s="45"/>
      <c r="G4" s="45"/>
      <c r="H4" s="45"/>
      <c r="I4" s="45"/>
      <c r="J4" s="45"/>
      <c r="K4" s="45"/>
      <c r="L4" s="45"/>
      <c r="M4" s="45"/>
      <c r="N4" s="45"/>
      <c r="O4" s="45"/>
      <c r="P4" s="45"/>
      <c r="Q4" s="45"/>
      <c r="R4" s="45"/>
      <c r="S4" s="45"/>
      <c r="T4" s="45"/>
      <c r="U4" s="45"/>
      <c r="V4" s="45"/>
      <c r="W4" s="45"/>
      <c r="X4" s="45"/>
      <c r="Y4" s="45"/>
    </row>
    <row r="5" spans="1:29" ht="18.75" customHeight="1">
      <c r="A5" s="45"/>
      <c r="B5" s="45"/>
      <c r="C5" s="45"/>
      <c r="D5" s="45"/>
      <c r="E5" s="45"/>
      <c r="F5" s="45"/>
      <c r="G5" s="45"/>
      <c r="H5" s="45"/>
      <c r="I5" s="45"/>
      <c r="J5" s="45"/>
      <c r="K5" s="45"/>
      <c r="L5" s="536"/>
      <c r="M5" s="45"/>
      <c r="N5" s="115" t="s">
        <v>67</v>
      </c>
      <c r="O5" s="45"/>
      <c r="P5" s="45"/>
      <c r="Q5" s="45"/>
      <c r="R5" s="45"/>
      <c r="S5" s="45"/>
      <c r="T5" s="45"/>
      <c r="U5" s="45"/>
      <c r="V5" s="45"/>
      <c r="W5" s="45"/>
      <c r="X5" s="45"/>
      <c r="Y5" s="45"/>
    </row>
    <row r="6" spans="1:29" ht="18.75" customHeight="1">
      <c r="A6" s="45"/>
      <c r="B6" s="45"/>
      <c r="C6" s="45"/>
      <c r="D6" s="45"/>
      <c r="E6" s="45"/>
      <c r="F6" s="45"/>
      <c r="G6" s="45"/>
      <c r="H6" s="45"/>
      <c r="I6" s="45"/>
      <c r="J6" s="45"/>
      <c r="K6" s="45"/>
      <c r="L6" s="45"/>
      <c r="M6" s="45"/>
      <c r="N6" s="699"/>
      <c r="O6" s="699"/>
      <c r="P6" s="699"/>
      <c r="Q6" s="699"/>
      <c r="R6" s="699"/>
      <c r="S6" s="699"/>
      <c r="T6" s="699"/>
      <c r="U6" s="699"/>
      <c r="V6" s="699"/>
      <c r="W6" s="699"/>
      <c r="X6" s="699"/>
      <c r="Y6" s="699"/>
    </row>
    <row r="7" spans="1:29" ht="18.75" customHeight="1">
      <c r="A7" s="45" t="s">
        <v>68</v>
      </c>
      <c r="B7" s="45"/>
      <c r="C7" s="45"/>
      <c r="D7" s="45"/>
      <c r="E7" s="45"/>
      <c r="F7" s="45"/>
      <c r="G7" s="45"/>
      <c r="H7" s="45"/>
      <c r="I7" s="202"/>
      <c r="J7" s="45" t="s">
        <v>69</v>
      </c>
      <c r="K7" s="45"/>
      <c r="L7" s="45"/>
      <c r="M7" s="45"/>
      <c r="N7" s="46"/>
      <c r="O7" s="46"/>
      <c r="P7" s="46"/>
      <c r="Q7" s="46"/>
      <c r="R7" s="46"/>
      <c r="S7" s="46"/>
      <c r="T7" s="46"/>
      <c r="U7" s="46"/>
      <c r="V7" s="46"/>
      <c r="W7" s="46"/>
      <c r="X7" s="46"/>
      <c r="Y7" s="46"/>
    </row>
    <row r="8" spans="1:29" ht="18.75" customHeight="1">
      <c r="A8" s="45" t="s">
        <v>185</v>
      </c>
      <c r="B8" s="700" t="s">
        <v>70</v>
      </c>
      <c r="C8" s="700"/>
      <c r="D8" s="700"/>
      <c r="E8" s="700"/>
      <c r="F8" s="700"/>
      <c r="G8" s="700"/>
      <c r="H8" s="700"/>
      <c r="I8" s="700"/>
      <c r="J8" s="700"/>
      <c r="K8" s="700"/>
      <c r="L8" s="700"/>
      <c r="M8" s="700"/>
      <c r="N8" s="700"/>
      <c r="O8" s="700"/>
      <c r="P8" s="700"/>
      <c r="Q8" s="700"/>
      <c r="R8" s="700"/>
      <c r="S8" s="700"/>
      <c r="T8" s="700"/>
      <c r="U8" s="700"/>
      <c r="V8" s="700"/>
      <c r="W8" s="700"/>
      <c r="X8" s="700"/>
      <c r="Y8" s="700"/>
    </row>
    <row r="9" spans="1:29" ht="18.75" customHeight="1">
      <c r="A9" s="45"/>
      <c r="B9" s="700"/>
      <c r="C9" s="700"/>
      <c r="D9" s="700"/>
      <c r="E9" s="700"/>
      <c r="F9" s="700"/>
      <c r="G9" s="700"/>
      <c r="H9" s="700"/>
      <c r="I9" s="700"/>
      <c r="J9" s="700"/>
      <c r="K9" s="700"/>
      <c r="L9" s="700"/>
      <c r="M9" s="700"/>
      <c r="N9" s="700"/>
      <c r="O9" s="700"/>
      <c r="P9" s="700"/>
      <c r="Q9" s="700"/>
      <c r="R9" s="700"/>
      <c r="S9" s="700"/>
      <c r="T9" s="700"/>
      <c r="U9" s="700"/>
      <c r="V9" s="700"/>
      <c r="W9" s="700"/>
      <c r="X9" s="700"/>
      <c r="Y9" s="700"/>
    </row>
    <row r="10" spans="1:29" ht="18.75" customHeight="1">
      <c r="A10" s="45"/>
      <c r="B10" s="45"/>
      <c r="C10" s="45"/>
      <c r="D10" s="45"/>
      <c r="E10" s="45"/>
      <c r="F10" s="45"/>
      <c r="G10" s="45"/>
      <c r="H10" s="45"/>
      <c r="I10" s="45"/>
      <c r="J10" s="45"/>
      <c r="K10" s="45"/>
      <c r="L10" s="45"/>
      <c r="M10" s="45"/>
      <c r="N10" s="46"/>
      <c r="O10" s="46"/>
      <c r="P10" s="46"/>
      <c r="Q10" s="46"/>
      <c r="R10" s="46"/>
      <c r="S10" s="46"/>
      <c r="T10" s="46"/>
      <c r="U10" s="46"/>
      <c r="V10" s="46"/>
      <c r="W10" s="46"/>
      <c r="X10" s="46"/>
      <c r="Y10" s="46"/>
    </row>
    <row r="11" spans="1:29" ht="15" customHeight="1">
      <c r="A11" s="45" t="s">
        <v>71</v>
      </c>
      <c r="B11" s="45"/>
      <c r="C11" s="45"/>
      <c r="D11" s="45"/>
      <c r="E11" s="45"/>
      <c r="F11" s="45"/>
      <c r="G11" s="45"/>
      <c r="H11" s="45"/>
      <c r="I11" s="45"/>
      <c r="J11" s="45"/>
      <c r="K11" s="45"/>
      <c r="L11" s="45"/>
      <c r="M11" s="45"/>
      <c r="N11" s="45"/>
      <c r="O11" s="45"/>
      <c r="P11" s="45"/>
      <c r="Q11" s="45"/>
      <c r="R11" s="45"/>
      <c r="S11" s="45"/>
      <c r="T11" s="45"/>
      <c r="U11" s="45"/>
      <c r="V11" s="45"/>
      <c r="W11" s="45"/>
      <c r="X11" s="45"/>
      <c r="Y11" s="45"/>
    </row>
    <row r="12" spans="1:29" ht="15" customHeight="1">
      <c r="A12" s="45" t="s">
        <v>581</v>
      </c>
      <c r="B12" s="45"/>
      <c r="C12" s="45"/>
      <c r="D12" s="45"/>
      <c r="E12" s="45"/>
      <c r="F12" s="45"/>
      <c r="G12" s="45"/>
      <c r="H12" s="45"/>
      <c r="I12" s="45"/>
      <c r="J12" s="45"/>
      <c r="K12" s="45"/>
      <c r="L12" s="45"/>
      <c r="M12" s="45"/>
      <c r="N12" s="45"/>
      <c r="O12" s="45"/>
      <c r="P12" s="45"/>
      <c r="Q12" s="45"/>
      <c r="R12" s="45"/>
      <c r="S12" s="45"/>
      <c r="T12" s="45"/>
      <c r="U12" s="45"/>
      <c r="V12" s="45"/>
      <c r="W12" s="45"/>
      <c r="X12" s="45"/>
      <c r="Y12" s="45"/>
      <c r="AC12" s="2" t="s">
        <v>417</v>
      </c>
    </row>
    <row r="13" spans="1:29" ht="15" customHeight="1">
      <c r="A13" s="45"/>
      <c r="B13" s="701" t="s">
        <v>1</v>
      </c>
      <c r="C13" s="702"/>
      <c r="D13" s="702"/>
      <c r="E13" s="702"/>
      <c r="F13" s="702"/>
      <c r="G13" s="702"/>
      <c r="H13" s="702"/>
      <c r="I13" s="702"/>
      <c r="J13" s="702"/>
      <c r="K13" s="702"/>
      <c r="L13" s="703"/>
      <c r="M13" s="707" t="s">
        <v>73</v>
      </c>
      <c r="N13" s="708"/>
      <c r="O13" s="708"/>
      <c r="P13" s="708"/>
      <c r="Q13" s="708"/>
      <c r="R13" s="708"/>
      <c r="S13" s="708"/>
      <c r="T13" s="708"/>
      <c r="U13" s="708"/>
      <c r="V13" s="708"/>
      <c r="W13" s="708"/>
      <c r="X13" s="708"/>
      <c r="Y13" s="709"/>
    </row>
    <row r="14" spans="1:29" ht="15" customHeight="1">
      <c r="A14" s="45"/>
      <c r="B14" s="704"/>
      <c r="C14" s="705"/>
      <c r="D14" s="705"/>
      <c r="E14" s="705"/>
      <c r="F14" s="705"/>
      <c r="G14" s="705"/>
      <c r="H14" s="705"/>
      <c r="I14" s="705"/>
      <c r="J14" s="705"/>
      <c r="K14" s="705"/>
      <c r="L14" s="706"/>
      <c r="M14" s="710" t="s">
        <v>74</v>
      </c>
      <c r="N14" s="711"/>
      <c r="O14" s="711"/>
      <c r="P14" s="712"/>
      <c r="Q14" s="710" t="s">
        <v>75</v>
      </c>
      <c r="R14" s="711"/>
      <c r="S14" s="711"/>
      <c r="T14" s="712"/>
      <c r="U14" s="710" t="s">
        <v>62</v>
      </c>
      <c r="V14" s="711"/>
      <c r="W14" s="711"/>
      <c r="X14" s="711"/>
      <c r="Y14" s="712"/>
    </row>
    <row r="15" spans="1:29" ht="15" customHeight="1">
      <c r="A15" s="45"/>
      <c r="B15" s="203" t="s">
        <v>76</v>
      </c>
      <c r="C15" s="204"/>
      <c r="D15" s="204"/>
      <c r="E15" s="204"/>
      <c r="F15" s="204"/>
      <c r="G15" s="204"/>
      <c r="H15" s="204"/>
      <c r="I15" s="204"/>
      <c r="J15" s="204"/>
      <c r="K15" s="204"/>
      <c r="L15" s="204"/>
      <c r="M15" s="722"/>
      <c r="N15" s="723"/>
      <c r="O15" s="723"/>
      <c r="P15" s="498" t="s">
        <v>44</v>
      </c>
      <c r="Q15" s="722"/>
      <c r="R15" s="723"/>
      <c r="S15" s="723"/>
      <c r="T15" s="206" t="s">
        <v>44</v>
      </c>
      <c r="U15" s="207" t="s">
        <v>7</v>
      </c>
      <c r="V15" s="714">
        <f>SUM(M15+Q15)</f>
        <v>0</v>
      </c>
      <c r="W15" s="714"/>
      <c r="X15" s="714"/>
      <c r="Y15" s="206" t="s">
        <v>27</v>
      </c>
    </row>
    <row r="16" spans="1:29" ht="15" customHeight="1">
      <c r="A16" s="45"/>
      <c r="B16" s="203" t="s">
        <v>2</v>
      </c>
      <c r="C16" s="204"/>
      <c r="D16" s="204"/>
      <c r="E16" s="204"/>
      <c r="F16" s="204"/>
      <c r="G16" s="204"/>
      <c r="H16" s="204"/>
      <c r="I16" s="204"/>
      <c r="J16" s="204"/>
      <c r="K16" s="204"/>
      <c r="L16" s="204"/>
      <c r="M16" s="722"/>
      <c r="N16" s="723"/>
      <c r="O16" s="723"/>
      <c r="P16" s="498" t="s">
        <v>44</v>
      </c>
      <c r="Q16" s="722"/>
      <c r="R16" s="723"/>
      <c r="S16" s="723"/>
      <c r="T16" s="206" t="s">
        <v>44</v>
      </c>
      <c r="U16" s="524"/>
      <c r="V16" s="714">
        <f>SUM(M16+Q16)</f>
        <v>0</v>
      </c>
      <c r="W16" s="714"/>
      <c r="X16" s="714"/>
      <c r="Y16" s="206" t="s">
        <v>27</v>
      </c>
    </row>
    <row r="17" spans="1:56" ht="15" customHeight="1">
      <c r="A17" s="45"/>
      <c r="B17" s="203" t="s">
        <v>3</v>
      </c>
      <c r="C17" s="204"/>
      <c r="D17" s="204"/>
      <c r="E17" s="204"/>
      <c r="F17" s="204"/>
      <c r="G17" s="204"/>
      <c r="H17" s="204"/>
      <c r="I17" s="204"/>
      <c r="J17" s="204"/>
      <c r="K17" s="204"/>
      <c r="L17" s="204"/>
      <c r="M17" s="713">
        <f>SUM(M15:O16)</f>
        <v>0</v>
      </c>
      <c r="N17" s="714"/>
      <c r="O17" s="714"/>
      <c r="P17" s="498" t="s">
        <v>44</v>
      </c>
      <c r="Q17" s="1077">
        <f>SUM(Q15:S16)</f>
        <v>0</v>
      </c>
      <c r="R17" s="1078"/>
      <c r="S17" s="1078"/>
      <c r="T17" s="499" t="s">
        <v>44</v>
      </c>
      <c r="U17" s="500" t="s">
        <v>215</v>
      </c>
      <c r="V17" s="1078">
        <f>SUM(V15:X16)</f>
        <v>0</v>
      </c>
      <c r="W17" s="1078"/>
      <c r="X17" s="1078"/>
      <c r="Y17" s="206" t="s">
        <v>27</v>
      </c>
    </row>
    <row r="18" spans="1:56" ht="12" customHeight="1">
      <c r="A18" s="45"/>
      <c r="B18" s="523" t="s">
        <v>216</v>
      </c>
      <c r="C18" s="212"/>
      <c r="D18" s="212"/>
      <c r="E18" s="212"/>
      <c r="F18" s="212"/>
      <c r="G18" s="212"/>
      <c r="H18" s="212"/>
      <c r="I18" s="212"/>
      <c r="J18" s="212"/>
      <c r="K18" s="212"/>
      <c r="L18" s="212"/>
      <c r="M18" s="212"/>
      <c r="N18" s="213"/>
      <c r="O18" s="213"/>
      <c r="P18" s="213"/>
      <c r="Q18" s="213"/>
      <c r="R18" s="213"/>
      <c r="S18" s="213"/>
      <c r="T18" s="213"/>
      <c r="U18" s="213"/>
      <c r="V18" s="213"/>
      <c r="W18" s="213"/>
      <c r="X18" s="213"/>
      <c r="Y18" s="213"/>
    </row>
    <row r="19" spans="1:56" ht="12" customHeight="1">
      <c r="A19" s="45"/>
      <c r="B19" s="1068" t="s">
        <v>617</v>
      </c>
      <c r="C19" s="1069"/>
      <c r="D19" s="1069"/>
      <c r="E19" s="1069"/>
      <c r="F19" s="1069"/>
      <c r="G19" s="1069"/>
      <c r="H19" s="1069"/>
      <c r="I19" s="1069"/>
      <c r="J19" s="1069"/>
      <c r="K19" s="1069"/>
      <c r="L19" s="1069"/>
      <c r="M19" s="1069"/>
      <c r="N19" s="1069"/>
      <c r="O19" s="1069"/>
      <c r="P19" s="1069"/>
      <c r="Q19" s="1069"/>
      <c r="R19" s="1069"/>
      <c r="S19" s="1069"/>
      <c r="T19" s="1069"/>
      <c r="U19" s="1069"/>
      <c r="V19" s="1069"/>
      <c r="W19" s="1069"/>
      <c r="X19" s="1069"/>
      <c r="Y19" s="1069"/>
    </row>
    <row r="20" spans="1:56" ht="12" customHeight="1">
      <c r="A20" s="45"/>
      <c r="B20" s="632" t="s">
        <v>613</v>
      </c>
      <c r="C20" s="632"/>
      <c r="D20" s="559"/>
      <c r="E20" s="559"/>
      <c r="F20" s="559"/>
      <c r="G20" s="559"/>
      <c r="H20" s="559"/>
      <c r="I20" s="559"/>
      <c r="J20" s="559"/>
      <c r="K20" s="559"/>
      <c r="L20" s="559"/>
      <c r="M20" s="559"/>
      <c r="N20" s="559"/>
      <c r="O20" s="559"/>
      <c r="P20" s="559"/>
      <c r="Q20" s="559"/>
      <c r="R20" s="559"/>
      <c r="S20" s="559"/>
      <c r="T20" s="559"/>
      <c r="U20" s="559"/>
      <c r="V20" s="559"/>
      <c r="W20" s="559"/>
      <c r="X20" s="559"/>
      <c r="Y20" s="559"/>
    </row>
    <row r="21" spans="1:56" ht="12" customHeight="1">
      <c r="A21" s="45"/>
      <c r="B21" s="559"/>
      <c r="C21" s="632" t="s">
        <v>612</v>
      </c>
      <c r="D21" s="559"/>
      <c r="E21" s="559"/>
      <c r="F21" s="559"/>
      <c r="G21" s="559"/>
      <c r="H21" s="559"/>
      <c r="I21" s="559"/>
      <c r="J21" s="559"/>
      <c r="K21" s="559"/>
      <c r="L21" s="559"/>
      <c r="M21" s="559"/>
      <c r="N21" s="559"/>
      <c r="O21" s="559"/>
      <c r="P21" s="559"/>
      <c r="Q21" s="559"/>
      <c r="R21" s="559"/>
      <c r="S21" s="559"/>
      <c r="T21" s="559"/>
      <c r="U21" s="559"/>
      <c r="V21" s="559"/>
      <c r="W21" s="559"/>
      <c r="X21" s="559"/>
      <c r="Y21" s="559"/>
    </row>
    <row r="22" spans="1:56" ht="9" customHeight="1">
      <c r="A22" s="45"/>
      <c r="B22" s="516"/>
      <c r="C22" s="631"/>
      <c r="D22" s="516"/>
      <c r="E22" s="516"/>
      <c r="F22" s="516"/>
      <c r="G22" s="516"/>
      <c r="H22" s="516"/>
      <c r="I22" s="516"/>
      <c r="J22" s="516"/>
      <c r="K22" s="516"/>
      <c r="L22" s="516"/>
      <c r="M22" s="516"/>
      <c r="N22" s="516"/>
      <c r="O22" s="516"/>
      <c r="P22" s="516"/>
      <c r="Q22" s="516"/>
      <c r="R22" s="516"/>
      <c r="S22" s="516"/>
      <c r="T22" s="516"/>
      <c r="U22" s="516"/>
      <c r="V22" s="516"/>
      <c r="W22" s="516"/>
      <c r="X22" s="516"/>
      <c r="Y22" s="516"/>
    </row>
    <row r="23" spans="1:56" ht="15" customHeight="1">
      <c r="A23" s="45" t="s">
        <v>218</v>
      </c>
      <c r="B23" s="45"/>
      <c r="C23" s="45"/>
      <c r="D23" s="45"/>
      <c r="E23" s="45"/>
      <c r="F23" s="45"/>
      <c r="G23" s="45"/>
      <c r="H23" s="45"/>
      <c r="I23" s="45"/>
      <c r="J23" s="45"/>
      <c r="K23" s="45"/>
      <c r="L23" s="45"/>
      <c r="M23" s="45"/>
      <c r="N23" s="45"/>
      <c r="O23" s="45"/>
      <c r="P23" s="45"/>
      <c r="Q23" s="45"/>
      <c r="R23" s="45"/>
      <c r="S23" s="45"/>
      <c r="T23" s="45"/>
      <c r="U23" s="45"/>
      <c r="V23" s="45"/>
      <c r="W23" s="45"/>
      <c r="X23" s="45"/>
      <c r="Y23" s="45"/>
      <c r="AG23" s="1059"/>
      <c r="AH23" s="1060"/>
      <c r="AI23" s="1060"/>
      <c r="AJ23" s="1060"/>
      <c r="AK23" s="1060"/>
      <c r="AL23" s="1060"/>
      <c r="AM23" s="1060"/>
      <c r="AN23" s="1060"/>
      <c r="AO23" s="1060"/>
      <c r="AP23" s="1060"/>
      <c r="AQ23" s="1060"/>
      <c r="AR23" s="1060"/>
      <c r="AS23" s="1060"/>
      <c r="AT23" s="1060"/>
      <c r="AU23" s="1060"/>
      <c r="AV23" s="1060"/>
      <c r="AW23" s="1060"/>
      <c r="AX23" s="1060"/>
      <c r="AY23" s="1060"/>
      <c r="AZ23" s="1060"/>
      <c r="BA23" s="1060"/>
      <c r="BB23" s="1060"/>
      <c r="BC23" s="1060"/>
      <c r="BD23" s="1060"/>
    </row>
    <row r="24" spans="1:56" ht="15" customHeight="1">
      <c r="A24" s="45"/>
      <c r="B24" s="45" t="s">
        <v>78</v>
      </c>
      <c r="C24" s="45"/>
      <c r="D24" s="45"/>
      <c r="E24" s="45"/>
      <c r="F24" s="45"/>
      <c r="G24" s="45"/>
      <c r="H24" s="45"/>
      <c r="I24" s="45"/>
      <c r="J24" s="45"/>
      <c r="K24" s="45"/>
      <c r="L24" s="45"/>
      <c r="M24" s="45"/>
      <c r="N24" s="45"/>
      <c r="O24" s="45"/>
      <c r="P24" s="45"/>
      <c r="Q24" s="45"/>
      <c r="R24" s="45"/>
      <c r="S24" s="45"/>
      <c r="T24" s="45"/>
      <c r="U24" s="45"/>
      <c r="V24" s="45"/>
      <c r="W24" s="45"/>
      <c r="X24" s="45"/>
      <c r="Y24" s="45"/>
      <c r="AG24" s="516"/>
      <c r="AH24" s="631"/>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row>
    <row r="25" spans="1:56" ht="15" customHeight="1">
      <c r="A25" s="45"/>
      <c r="B25" s="214" t="s">
        <v>79</v>
      </c>
      <c r="C25" s="215"/>
      <c r="D25" s="215"/>
      <c r="E25" s="215"/>
      <c r="F25" s="215"/>
      <c r="G25" s="215"/>
      <c r="H25" s="215"/>
      <c r="I25" s="216"/>
      <c r="J25" s="719">
        <f>M17</f>
        <v>0</v>
      </c>
      <c r="K25" s="720"/>
      <c r="L25" s="720"/>
      <c r="M25" s="720"/>
      <c r="N25" s="217" t="s">
        <v>27</v>
      </c>
      <c r="O25" s="214" t="s">
        <v>80</v>
      </c>
      <c r="P25" s="529"/>
      <c r="Q25" s="529"/>
      <c r="R25" s="218"/>
      <c r="S25" s="521" t="s">
        <v>191</v>
      </c>
      <c r="T25" s="1074">
        <f>ROUND(J25/12,3)</f>
        <v>0</v>
      </c>
      <c r="U25" s="1074"/>
      <c r="V25" s="1074"/>
      <c r="W25" s="1074"/>
      <c r="X25" s="1074"/>
      <c r="Y25" s="217" t="s">
        <v>27</v>
      </c>
      <c r="AG25" s="631"/>
      <c r="AH25" s="631"/>
      <c r="AI25" s="516"/>
      <c r="AJ25" s="516"/>
      <c r="AK25" s="516"/>
      <c r="AL25" s="516"/>
      <c r="AM25" s="516"/>
      <c r="AN25" s="516"/>
      <c r="AO25" s="516"/>
      <c r="AP25" s="516"/>
      <c r="AQ25" s="516"/>
      <c r="AR25" s="516"/>
      <c r="AS25" s="516"/>
      <c r="AT25" s="516"/>
      <c r="AU25" s="516"/>
      <c r="AV25" s="516"/>
      <c r="AW25" s="516"/>
      <c r="AX25" s="516"/>
      <c r="AY25" s="516"/>
      <c r="AZ25" s="516"/>
      <c r="BA25" s="516"/>
      <c r="BB25" s="516"/>
      <c r="BC25" s="516"/>
      <c r="BD25" s="516"/>
    </row>
    <row r="26" spans="1:56" ht="15" customHeight="1">
      <c r="A26" s="45"/>
      <c r="B26" s="214" t="s">
        <v>81</v>
      </c>
      <c r="C26" s="215"/>
      <c r="D26" s="215"/>
      <c r="E26" s="215"/>
      <c r="F26" s="215"/>
      <c r="G26" s="215"/>
      <c r="H26" s="215"/>
      <c r="I26" s="216"/>
      <c r="J26" s="719">
        <f>Q17</f>
        <v>0</v>
      </c>
      <c r="K26" s="720"/>
      <c r="L26" s="720"/>
      <c r="M26" s="720"/>
      <c r="N26" s="217" t="s">
        <v>27</v>
      </c>
      <c r="O26" s="214" t="s">
        <v>80</v>
      </c>
      <c r="P26" s="529"/>
      <c r="Q26" s="529"/>
      <c r="R26" s="218"/>
      <c r="S26" s="521" t="s">
        <v>193</v>
      </c>
      <c r="T26" s="1074">
        <f>ROUND(J26/12,3)</f>
        <v>0</v>
      </c>
      <c r="U26" s="1074"/>
      <c r="V26" s="1074"/>
      <c r="W26" s="1074"/>
      <c r="X26" s="1074"/>
      <c r="Y26" s="217" t="s">
        <v>27</v>
      </c>
      <c r="AG26" s="516"/>
      <c r="AH26" s="631"/>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row>
    <row r="27" spans="1:56" ht="15" customHeight="1">
      <c r="A27" s="45"/>
      <c r="B27" s="220"/>
      <c r="C27" s="220"/>
      <c r="D27" s="220"/>
      <c r="E27" s="220"/>
      <c r="F27" s="221"/>
      <c r="G27" s="221"/>
      <c r="H27" s="222"/>
      <c r="I27" s="220"/>
      <c r="J27" s="220"/>
      <c r="K27" s="220"/>
      <c r="L27" s="220"/>
      <c r="M27" s="214"/>
      <c r="N27" s="529"/>
      <c r="O27" s="529"/>
      <c r="P27" s="223" t="s">
        <v>62</v>
      </c>
      <c r="Q27" s="522"/>
      <c r="R27" s="207"/>
      <c r="S27" s="522"/>
      <c r="T27" s="225"/>
      <c r="U27" s="1075">
        <f>SUM(T25:X26)</f>
        <v>0</v>
      </c>
      <c r="V27" s="735"/>
      <c r="W27" s="735"/>
      <c r="X27" s="735"/>
      <c r="Y27" s="217" t="s">
        <v>27</v>
      </c>
    </row>
    <row r="28" spans="1:56" ht="15" customHeight="1">
      <c r="A28" s="45"/>
      <c r="B28" s="542"/>
      <c r="C28" s="542"/>
      <c r="D28" s="542"/>
      <c r="E28" s="542"/>
      <c r="F28" s="227"/>
      <c r="G28" s="227"/>
      <c r="H28" s="57"/>
      <c r="I28" s="542"/>
      <c r="J28" s="542"/>
      <c r="K28" s="542"/>
      <c r="L28" s="542"/>
      <c r="M28" s="214" t="s">
        <v>82</v>
      </c>
      <c r="N28" s="529"/>
      <c r="O28" s="529"/>
      <c r="P28" s="223"/>
      <c r="Q28" s="522"/>
      <c r="R28" s="207"/>
      <c r="S28" s="522"/>
      <c r="T28" s="521" t="s">
        <v>194</v>
      </c>
      <c r="U28" s="1076">
        <f>ROUND(IF(T25=0,IF(J26=0,0,T26),IF(J26=0,T25,(T25+T26)/2)),0)</f>
        <v>0</v>
      </c>
      <c r="V28" s="725"/>
      <c r="W28" s="725"/>
      <c r="X28" s="725"/>
      <c r="Y28" s="217" t="s">
        <v>44</v>
      </c>
    </row>
    <row r="29" spans="1:56" ht="9" customHeight="1">
      <c r="A29" s="45"/>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row>
    <row r="30" spans="1:56" ht="15" customHeight="1">
      <c r="A30" s="45"/>
      <c r="B30" s="57" t="s">
        <v>83</v>
      </c>
      <c r="C30" s="57"/>
      <c r="D30" s="57"/>
      <c r="E30" s="57"/>
      <c r="F30" s="57"/>
      <c r="G30" s="57"/>
      <c r="H30" s="57"/>
      <c r="I30" s="57"/>
      <c r="J30" s="57"/>
      <c r="K30" s="57"/>
      <c r="L30" s="57"/>
      <c r="M30" s="57"/>
      <c r="N30" s="57"/>
      <c r="O30" s="57"/>
      <c r="P30" s="57"/>
      <c r="Q30" s="57"/>
      <c r="R30" s="57"/>
      <c r="S30" s="57"/>
      <c r="T30" s="542"/>
      <c r="U30" s="57"/>
      <c r="V30" s="57"/>
      <c r="W30" s="57"/>
      <c r="X30" s="57"/>
      <c r="Y30" s="57"/>
    </row>
    <row r="31" spans="1:56" ht="15" customHeight="1">
      <c r="A31" s="45"/>
      <c r="B31" s="214" t="s">
        <v>79</v>
      </c>
      <c r="C31" s="215"/>
      <c r="D31" s="215"/>
      <c r="E31" s="215"/>
      <c r="F31" s="215"/>
      <c r="G31" s="215"/>
      <c r="H31" s="215"/>
      <c r="I31" s="216"/>
      <c r="J31" s="724">
        <f>M15</f>
        <v>0</v>
      </c>
      <c r="K31" s="725"/>
      <c r="L31" s="725"/>
      <c r="M31" s="725"/>
      <c r="N31" s="217" t="s">
        <v>27</v>
      </c>
      <c r="O31" s="214" t="s">
        <v>80</v>
      </c>
      <c r="P31" s="529"/>
      <c r="Q31" s="529"/>
      <c r="R31" s="218"/>
      <c r="S31" s="521" t="s">
        <v>195</v>
      </c>
      <c r="T31" s="1074">
        <f>ROUND(J31/12,3)</f>
        <v>0</v>
      </c>
      <c r="U31" s="1074"/>
      <c r="V31" s="1074"/>
      <c r="W31" s="1074"/>
      <c r="X31" s="1074"/>
      <c r="Y31" s="217" t="s">
        <v>27</v>
      </c>
    </row>
    <row r="32" spans="1:56" ht="15" customHeight="1">
      <c r="A32" s="45"/>
      <c r="B32" s="214" t="s">
        <v>81</v>
      </c>
      <c r="C32" s="215"/>
      <c r="D32" s="215"/>
      <c r="E32" s="215"/>
      <c r="F32" s="215"/>
      <c r="G32" s="215"/>
      <c r="H32" s="215"/>
      <c r="I32" s="216"/>
      <c r="J32" s="724">
        <f>Q15</f>
        <v>0</v>
      </c>
      <c r="K32" s="725"/>
      <c r="L32" s="725"/>
      <c r="M32" s="725"/>
      <c r="N32" s="217" t="s">
        <v>27</v>
      </c>
      <c r="O32" s="214" t="s">
        <v>80</v>
      </c>
      <c r="P32" s="529"/>
      <c r="Q32" s="529"/>
      <c r="R32" s="218"/>
      <c r="S32" s="521" t="s">
        <v>223</v>
      </c>
      <c r="T32" s="1074">
        <f>ROUND(J32/12,3)</f>
        <v>0</v>
      </c>
      <c r="U32" s="1074"/>
      <c r="V32" s="1074"/>
      <c r="W32" s="1074"/>
      <c r="X32" s="1074"/>
      <c r="Y32" s="217" t="s">
        <v>27</v>
      </c>
    </row>
    <row r="33" spans="1:25" ht="12" customHeight="1">
      <c r="A33" s="45"/>
      <c r="B33" s="726" t="s">
        <v>84</v>
      </c>
      <c r="C33" s="726"/>
      <c r="D33" s="726"/>
      <c r="E33" s="726"/>
      <c r="F33" s="726"/>
      <c r="G33" s="726"/>
      <c r="H33" s="726"/>
      <c r="I33" s="726"/>
      <c r="J33" s="726"/>
      <c r="K33" s="726"/>
      <c r="L33" s="726"/>
      <c r="M33" s="726"/>
      <c r="N33" s="726"/>
      <c r="O33" s="726"/>
      <c r="P33" s="726"/>
      <c r="Q33" s="726"/>
      <c r="R33" s="726"/>
      <c r="S33" s="726"/>
      <c r="T33" s="726"/>
      <c r="U33" s="726"/>
      <c r="V33" s="726"/>
      <c r="W33" s="726"/>
      <c r="X33" s="726"/>
      <c r="Y33" s="726"/>
    </row>
    <row r="34" spans="1:25" ht="12" customHeight="1">
      <c r="A34" s="45"/>
      <c r="B34" s="727"/>
      <c r="C34" s="727"/>
      <c r="D34" s="727"/>
      <c r="E34" s="727"/>
      <c r="F34" s="727"/>
      <c r="G34" s="727"/>
      <c r="H34" s="727"/>
      <c r="I34" s="727"/>
      <c r="J34" s="727"/>
      <c r="K34" s="727"/>
      <c r="L34" s="727"/>
      <c r="M34" s="727"/>
      <c r="N34" s="727"/>
      <c r="O34" s="727"/>
      <c r="P34" s="727"/>
      <c r="Q34" s="727"/>
      <c r="R34" s="727"/>
      <c r="S34" s="727"/>
      <c r="T34" s="727"/>
      <c r="U34" s="727"/>
      <c r="V34" s="727"/>
      <c r="W34" s="727"/>
      <c r="X34" s="727"/>
      <c r="Y34" s="727"/>
    </row>
    <row r="35" spans="1:25" ht="12" customHeight="1">
      <c r="A35" s="45"/>
      <c r="B35" s="728" t="s">
        <v>85</v>
      </c>
      <c r="C35" s="728"/>
      <c r="D35" s="728"/>
      <c r="E35" s="728"/>
      <c r="F35" s="728"/>
      <c r="G35" s="728"/>
      <c r="H35" s="728"/>
      <c r="I35" s="728"/>
      <c r="J35" s="728"/>
      <c r="K35" s="728"/>
      <c r="L35" s="728"/>
      <c r="M35" s="728"/>
      <c r="N35" s="728"/>
      <c r="O35" s="728"/>
      <c r="P35" s="728"/>
      <c r="Q35" s="728"/>
      <c r="R35" s="728"/>
      <c r="S35" s="728"/>
      <c r="T35" s="728"/>
      <c r="U35" s="728"/>
      <c r="V35" s="728"/>
      <c r="W35" s="728"/>
      <c r="X35" s="728"/>
      <c r="Y35" s="728"/>
    </row>
    <row r="36" spans="1:25" ht="12" customHeight="1">
      <c r="A36" s="45"/>
      <c r="B36" s="729"/>
      <c r="C36" s="729"/>
      <c r="D36" s="729"/>
      <c r="E36" s="729"/>
      <c r="F36" s="729"/>
      <c r="G36" s="729"/>
      <c r="H36" s="729"/>
      <c r="I36" s="729"/>
      <c r="J36" s="729"/>
      <c r="K36" s="729"/>
      <c r="L36" s="729"/>
      <c r="M36" s="729"/>
      <c r="N36" s="729"/>
      <c r="O36" s="729"/>
      <c r="P36" s="729"/>
      <c r="Q36" s="729"/>
      <c r="R36" s="729"/>
      <c r="S36" s="729"/>
      <c r="T36" s="729"/>
      <c r="U36" s="729"/>
      <c r="V36" s="729"/>
      <c r="W36" s="729"/>
      <c r="X36" s="729"/>
      <c r="Y36" s="729"/>
    </row>
    <row r="37" spans="1:25" ht="9" customHeight="1">
      <c r="A37" s="523"/>
      <c r="B37" s="45"/>
      <c r="C37" s="45"/>
      <c r="D37" s="45"/>
      <c r="E37" s="45"/>
      <c r="F37" s="45"/>
      <c r="G37" s="45"/>
      <c r="H37" s="45"/>
      <c r="I37" s="45"/>
      <c r="J37" s="45"/>
      <c r="K37" s="45"/>
      <c r="L37" s="45"/>
      <c r="M37" s="45"/>
      <c r="N37" s="45"/>
      <c r="O37" s="45"/>
      <c r="P37" s="45"/>
      <c r="Q37" s="45"/>
      <c r="R37" s="45"/>
      <c r="S37" s="45"/>
      <c r="T37" s="45"/>
      <c r="U37" s="45"/>
      <c r="V37" s="45"/>
      <c r="W37" s="45"/>
      <c r="X37" s="45"/>
      <c r="Y37" s="45"/>
    </row>
    <row r="38" spans="1:25" ht="15" customHeight="1">
      <c r="A38" s="1" t="s">
        <v>224</v>
      </c>
      <c r="B38" s="1"/>
      <c r="C38" s="1"/>
      <c r="D38" s="1"/>
      <c r="E38" s="1"/>
      <c r="F38" s="1"/>
      <c r="G38" s="1"/>
      <c r="H38" s="1"/>
      <c r="I38" s="1"/>
      <c r="J38" s="1"/>
      <c r="K38" s="1"/>
      <c r="L38" s="1"/>
      <c r="M38" s="1"/>
      <c r="N38" s="1"/>
      <c r="O38" s="1"/>
      <c r="P38" s="1"/>
      <c r="Q38" s="1"/>
      <c r="R38" s="1"/>
      <c r="S38" s="1"/>
      <c r="T38" s="1"/>
      <c r="U38" s="1"/>
      <c r="V38" s="1"/>
      <c r="W38" s="1"/>
      <c r="X38" s="1"/>
      <c r="Y38" s="1"/>
    </row>
    <row r="39" spans="1:25" ht="15" customHeight="1">
      <c r="A39" s="1"/>
      <c r="B39" s="116" t="s">
        <v>225</v>
      </c>
      <c r="C39" s="117"/>
      <c r="D39" s="117"/>
      <c r="E39" s="117"/>
      <c r="F39" s="117"/>
      <c r="G39" s="117"/>
      <c r="H39" s="117"/>
      <c r="I39" s="118"/>
      <c r="J39" s="730"/>
      <c r="K39" s="731"/>
      <c r="L39" s="731"/>
      <c r="M39" s="731"/>
      <c r="N39" s="119" t="s">
        <v>27</v>
      </c>
      <c r="O39" s="120" t="s">
        <v>226</v>
      </c>
      <c r="P39" s="85"/>
      <c r="Q39" s="85"/>
      <c r="R39" s="85"/>
      <c r="S39" s="528"/>
      <c r="T39" s="501"/>
      <c r="U39" s="1070"/>
      <c r="V39" s="1071"/>
      <c r="W39" s="1071"/>
      <c r="X39" s="1071"/>
      <c r="Y39" s="119" t="s">
        <v>27</v>
      </c>
    </row>
    <row r="40" spans="1:25" ht="15" customHeight="1">
      <c r="A40" s="1"/>
      <c r="B40" s="116" t="s">
        <v>227</v>
      </c>
      <c r="C40" s="117"/>
      <c r="D40" s="117"/>
      <c r="E40" s="117"/>
      <c r="F40" s="117"/>
      <c r="G40" s="117"/>
      <c r="H40" s="117"/>
      <c r="I40" s="118"/>
      <c r="J40" s="730"/>
      <c r="K40" s="731"/>
      <c r="L40" s="731"/>
      <c r="M40" s="731"/>
      <c r="N40" s="119" t="s">
        <v>27</v>
      </c>
      <c r="O40" s="120" t="s">
        <v>228</v>
      </c>
      <c r="P40" s="85"/>
      <c r="Q40" s="85"/>
      <c r="R40" s="85"/>
      <c r="S40" s="528"/>
      <c r="T40" s="501"/>
      <c r="U40" s="1070"/>
      <c r="V40" s="1071"/>
      <c r="W40" s="1071"/>
      <c r="X40" s="1071"/>
      <c r="Y40" s="119" t="s">
        <v>27</v>
      </c>
    </row>
    <row r="41" spans="1:25" ht="15" customHeight="1">
      <c r="A41" s="1"/>
      <c r="B41" s="122"/>
      <c r="C41" s="122"/>
      <c r="D41" s="122"/>
      <c r="E41" s="122"/>
      <c r="F41" s="123"/>
      <c r="G41" s="123"/>
      <c r="H41" s="124"/>
      <c r="I41" s="122"/>
      <c r="J41" s="122"/>
      <c r="K41" s="122"/>
      <c r="L41" s="122"/>
      <c r="M41" s="116"/>
      <c r="N41" s="85"/>
      <c r="O41" s="85"/>
      <c r="P41" s="125" t="s">
        <v>62</v>
      </c>
      <c r="Q41" s="527"/>
      <c r="R41" s="83"/>
      <c r="S41" s="527"/>
      <c r="T41" s="126"/>
      <c r="U41" s="1072">
        <f>SUM(U39:X40)</f>
        <v>0</v>
      </c>
      <c r="V41" s="746"/>
      <c r="W41" s="746"/>
      <c r="X41" s="746"/>
      <c r="Y41" s="119" t="s">
        <v>27</v>
      </c>
    </row>
    <row r="42" spans="1:25" ht="15" customHeight="1">
      <c r="A42" s="1"/>
      <c r="B42" s="37"/>
      <c r="C42" s="37"/>
      <c r="D42" s="37"/>
      <c r="E42" s="37"/>
      <c r="F42" s="127"/>
      <c r="G42" s="127"/>
      <c r="H42" s="12"/>
      <c r="I42" s="37"/>
      <c r="J42" s="37"/>
      <c r="K42" s="37"/>
      <c r="L42" s="37"/>
      <c r="M42" s="128" t="s">
        <v>229</v>
      </c>
      <c r="N42" s="85"/>
      <c r="O42" s="85"/>
      <c r="P42" s="125"/>
      <c r="Q42" s="527"/>
      <c r="R42" s="83"/>
      <c r="S42" s="527"/>
      <c r="T42" s="528"/>
      <c r="U42" s="1073" t="e">
        <f>ROUNDDOWN(U41/(J39+J40),3)</f>
        <v>#DIV/0!</v>
      </c>
      <c r="V42" s="748"/>
      <c r="W42" s="748"/>
      <c r="X42" s="748"/>
      <c r="Y42" s="119"/>
    </row>
    <row r="43" spans="1:25" ht="6" customHeight="1">
      <c r="A43" s="1"/>
      <c r="B43" s="37"/>
      <c r="C43" s="37"/>
      <c r="D43" s="37"/>
      <c r="E43" s="37"/>
      <c r="F43" s="127"/>
      <c r="G43" s="127"/>
      <c r="H43" s="12"/>
      <c r="I43" s="37"/>
      <c r="J43" s="37"/>
      <c r="K43" s="37"/>
      <c r="L43" s="37"/>
      <c r="M43" s="129"/>
      <c r="N43" s="555"/>
      <c r="O43" s="555"/>
      <c r="P43" s="12"/>
      <c r="Q43" s="37"/>
      <c r="R43" s="518"/>
      <c r="S43" s="37"/>
      <c r="T43" s="37"/>
      <c r="U43" s="502"/>
      <c r="V43" s="131"/>
      <c r="W43" s="131"/>
      <c r="X43" s="131"/>
      <c r="Y43" s="12"/>
    </row>
    <row r="44" spans="1:25" ht="12" customHeight="1">
      <c r="A44" s="1"/>
      <c r="B44" s="749" t="s">
        <v>230</v>
      </c>
      <c r="C44" s="749"/>
      <c r="D44" s="749"/>
      <c r="E44" s="749"/>
      <c r="F44" s="749"/>
      <c r="G44" s="749"/>
      <c r="H44" s="749"/>
      <c r="I44" s="749"/>
      <c r="J44" s="749"/>
      <c r="K44" s="749"/>
      <c r="L44" s="749"/>
      <c r="M44" s="749"/>
      <c r="N44" s="749"/>
      <c r="O44" s="749"/>
      <c r="P44" s="749"/>
      <c r="Q44" s="749"/>
      <c r="R44" s="749"/>
      <c r="S44" s="749"/>
      <c r="T44" s="749"/>
      <c r="U44" s="749"/>
      <c r="V44" s="749"/>
      <c r="W44" s="749"/>
      <c r="X44" s="749"/>
      <c r="Y44" s="749"/>
    </row>
    <row r="45" spans="1:25" ht="12" customHeight="1">
      <c r="A45" s="1"/>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row>
    <row r="46" spans="1:25" ht="15" customHeight="1">
      <c r="A46" s="1" t="s">
        <v>231</v>
      </c>
      <c r="B46" s="1"/>
      <c r="C46" s="1"/>
      <c r="D46" s="1"/>
      <c r="E46" s="1"/>
      <c r="F46" s="1"/>
      <c r="G46" s="1"/>
      <c r="H46" s="1"/>
      <c r="I46" s="1"/>
      <c r="J46" s="1"/>
      <c r="K46" s="1"/>
      <c r="L46" s="1"/>
      <c r="M46" s="1"/>
      <c r="N46" s="1"/>
      <c r="O46" s="1"/>
      <c r="P46" s="1"/>
      <c r="Q46" s="1"/>
      <c r="R46" s="1"/>
      <c r="S46" s="1"/>
      <c r="T46" s="1"/>
      <c r="U46" s="1"/>
      <c r="V46" s="1"/>
      <c r="W46" s="1"/>
      <c r="X46" s="1"/>
      <c r="Y46" s="1"/>
    </row>
    <row r="47" spans="1:25" ht="15" customHeight="1">
      <c r="A47" s="1"/>
      <c r="B47" s="1062" t="s">
        <v>74</v>
      </c>
      <c r="C47" s="1063"/>
      <c r="D47" s="1063"/>
      <c r="E47" s="1064"/>
      <c r="F47" s="1062" t="s">
        <v>75</v>
      </c>
      <c r="G47" s="1063"/>
      <c r="H47" s="1063"/>
      <c r="I47" s="1064"/>
      <c r="J47" s="1062" t="s">
        <v>62</v>
      </c>
      <c r="K47" s="1063"/>
      <c r="L47" s="1063"/>
      <c r="M47" s="1063"/>
      <c r="N47" s="1064"/>
      <c r="O47" s="633"/>
      <c r="P47" s="634"/>
      <c r="Q47" s="634"/>
      <c r="R47" s="634"/>
      <c r="S47" s="634"/>
      <c r="T47" s="634"/>
      <c r="U47" s="634"/>
      <c r="V47" s="634"/>
      <c r="W47" s="634"/>
      <c r="X47" s="634"/>
      <c r="Y47" s="634"/>
    </row>
    <row r="48" spans="1:25" ht="15" customHeight="1">
      <c r="A48" s="1"/>
      <c r="B48" s="1065"/>
      <c r="C48" s="1066"/>
      <c r="D48" s="1066"/>
      <c r="E48" s="638" t="s">
        <v>44</v>
      </c>
      <c r="F48" s="1065"/>
      <c r="G48" s="1066"/>
      <c r="H48" s="1066"/>
      <c r="I48" s="639" t="s">
        <v>44</v>
      </c>
      <c r="J48" s="640" t="s">
        <v>233</v>
      </c>
      <c r="K48" s="1067">
        <f>B48+F48</f>
        <v>0</v>
      </c>
      <c r="L48" s="1067"/>
      <c r="M48" s="1067"/>
      <c r="N48" s="639" t="s">
        <v>44</v>
      </c>
      <c r="O48" s="633"/>
      <c r="P48" s="634"/>
      <c r="Q48" s="634"/>
      <c r="R48" s="634"/>
      <c r="S48" s="634"/>
      <c r="T48" s="634"/>
      <c r="U48" s="634"/>
      <c r="V48" s="634"/>
      <c r="W48" s="634"/>
      <c r="X48" s="634"/>
      <c r="Y48" s="634"/>
    </row>
    <row r="49" spans="1:25" ht="15" customHeight="1">
      <c r="A49" s="1"/>
      <c r="B49" s="635" t="s">
        <v>604</v>
      </c>
      <c r="C49" s="636"/>
      <c r="D49" s="636"/>
      <c r="E49" s="636"/>
      <c r="F49" s="636"/>
      <c r="G49" s="636"/>
      <c r="H49" s="636"/>
      <c r="I49" s="636"/>
      <c r="J49" s="636"/>
      <c r="K49" s="636"/>
      <c r="L49" s="636"/>
      <c r="M49" s="636"/>
      <c r="N49" s="637"/>
      <c r="O49" s="561"/>
      <c r="P49" s="561"/>
      <c r="Q49" s="561"/>
      <c r="R49" s="561"/>
      <c r="S49" s="561"/>
      <c r="T49" s="561"/>
      <c r="U49" s="561"/>
      <c r="V49" s="561"/>
      <c r="W49" s="561"/>
      <c r="X49" s="561"/>
      <c r="Y49" s="561"/>
    </row>
    <row r="50" spans="1:25" ht="15" customHeight="1">
      <c r="A50" s="1"/>
      <c r="B50" s="635" t="s">
        <v>602</v>
      </c>
      <c r="C50" s="635"/>
      <c r="D50" s="635"/>
      <c r="E50" s="635"/>
      <c r="F50" s="635"/>
      <c r="G50" s="635"/>
      <c r="H50" s="635"/>
      <c r="I50" s="635"/>
      <c r="J50" s="635"/>
      <c r="K50" s="635"/>
      <c r="L50" s="635"/>
      <c r="M50" s="635"/>
      <c r="N50" s="561"/>
      <c r="O50" s="561"/>
      <c r="P50" s="561"/>
      <c r="Q50" s="561"/>
      <c r="R50" s="561"/>
      <c r="S50" s="561"/>
      <c r="T50" s="561"/>
      <c r="U50" s="561"/>
      <c r="V50" s="561"/>
      <c r="W50" s="561"/>
      <c r="X50" s="561"/>
      <c r="Y50" s="561"/>
    </row>
    <row r="51" spans="1:25" ht="12" customHeight="1">
      <c r="A51" s="1"/>
      <c r="B51" s="1068" t="s">
        <v>603</v>
      </c>
      <c r="C51" s="1069"/>
      <c r="D51" s="1069"/>
      <c r="E51" s="1069"/>
      <c r="F51" s="1069"/>
      <c r="G51" s="1069"/>
      <c r="H51" s="1069"/>
      <c r="I51" s="1069"/>
      <c r="J51" s="1069"/>
      <c r="K51" s="1069"/>
      <c r="L51" s="1069"/>
      <c r="M51" s="1069"/>
      <c r="N51" s="1069"/>
      <c r="O51" s="1069"/>
      <c r="P51" s="1069"/>
      <c r="Q51" s="1069"/>
      <c r="R51" s="1069"/>
      <c r="S51" s="1069"/>
      <c r="T51" s="1069"/>
      <c r="U51" s="1069"/>
      <c r="V51" s="1069"/>
      <c r="W51" s="1069"/>
      <c r="X51" s="1069"/>
      <c r="Y51" s="1069"/>
    </row>
    <row r="52" spans="1:25" ht="12" customHeight="1">
      <c r="A52" s="1"/>
      <c r="B52" s="559"/>
      <c r="C52" s="632" t="s">
        <v>217</v>
      </c>
      <c r="D52" s="559"/>
      <c r="E52" s="559"/>
      <c r="F52" s="559"/>
      <c r="G52" s="559"/>
      <c r="H52" s="559"/>
      <c r="I52" s="559"/>
      <c r="J52" s="559"/>
      <c r="K52" s="559"/>
      <c r="L52" s="559"/>
      <c r="M52" s="559"/>
      <c r="N52" s="559"/>
      <c r="O52" s="559"/>
      <c r="P52" s="559"/>
      <c r="Q52" s="559"/>
      <c r="R52" s="559"/>
      <c r="S52" s="559"/>
      <c r="T52" s="559"/>
      <c r="U52" s="559"/>
      <c r="V52" s="559"/>
      <c r="W52" s="559"/>
      <c r="X52" s="559"/>
      <c r="Y52" s="559"/>
    </row>
    <row r="53" spans="1:25" ht="12" customHeight="1">
      <c r="A53" s="1"/>
      <c r="B53" s="1"/>
      <c r="C53" s="139"/>
      <c r="D53" s="1"/>
      <c r="E53" s="1"/>
      <c r="F53" s="1"/>
      <c r="G53" s="1"/>
      <c r="H53" s="1"/>
      <c r="I53" s="1"/>
      <c r="J53" s="1"/>
      <c r="K53" s="1"/>
      <c r="L53" s="1"/>
      <c r="M53" s="1"/>
      <c r="N53" s="1"/>
      <c r="O53" s="1"/>
      <c r="P53" s="1"/>
      <c r="Q53" s="1"/>
      <c r="R53" s="1"/>
      <c r="S53" s="1"/>
      <c r="T53" s="1"/>
      <c r="U53" s="1"/>
      <c r="V53" s="1"/>
      <c r="W53" s="1"/>
      <c r="X53" s="1"/>
      <c r="Y53" s="1"/>
    </row>
    <row r="54" spans="1:25" ht="15" customHeight="1">
      <c r="A54" s="533" t="s">
        <v>582</v>
      </c>
      <c r="B54" s="45"/>
      <c r="C54" s="45"/>
      <c r="D54" s="45"/>
      <c r="E54" s="45"/>
      <c r="F54" s="45"/>
      <c r="G54" s="45"/>
      <c r="H54" s="45"/>
      <c r="I54" s="45"/>
      <c r="J54" s="45"/>
      <c r="K54" s="45"/>
      <c r="L54" s="45"/>
      <c r="M54" s="45"/>
      <c r="N54" s="45"/>
      <c r="O54" s="45"/>
      <c r="P54" s="45"/>
      <c r="Q54" s="45"/>
      <c r="R54" s="45"/>
      <c r="S54" s="45"/>
      <c r="T54" s="45"/>
      <c r="U54" s="45"/>
      <c r="V54" s="45"/>
      <c r="W54" s="45"/>
      <c r="X54" s="45"/>
      <c r="Y54" s="45"/>
    </row>
    <row r="55" spans="1:25" ht="15" customHeight="1">
      <c r="A55" s="45"/>
      <c r="B55" s="45"/>
      <c r="C55" s="45"/>
      <c r="D55" s="45"/>
      <c r="E55" s="45"/>
      <c r="F55" s="45"/>
      <c r="G55" s="45"/>
      <c r="H55" s="45"/>
      <c r="I55" s="45"/>
      <c r="J55" s="45"/>
      <c r="K55" s="45"/>
      <c r="L55" s="45"/>
      <c r="M55" s="45"/>
      <c r="N55" s="45"/>
      <c r="O55" s="45"/>
      <c r="P55" s="140"/>
      <c r="Q55" s="764" t="s">
        <v>235</v>
      </c>
      <c r="R55" s="765"/>
      <c r="S55" s="766"/>
      <c r="T55" s="520" t="s">
        <v>236</v>
      </c>
      <c r="U55" s="767">
        <v>0</v>
      </c>
      <c r="V55" s="767"/>
      <c r="W55" s="767"/>
      <c r="X55" s="767"/>
      <c r="Y55" s="142" t="s">
        <v>86</v>
      </c>
    </row>
    <row r="56" spans="1:25" ht="15" customHeight="1">
      <c r="A56" s="45"/>
      <c r="B56" s="45"/>
      <c r="C56" s="45"/>
      <c r="D56" s="45"/>
      <c r="E56" s="45"/>
      <c r="F56" s="45"/>
      <c r="G56" s="45"/>
      <c r="H56" s="45"/>
      <c r="I56" s="45"/>
      <c r="J56" s="45"/>
      <c r="K56" s="45"/>
      <c r="L56" s="45"/>
      <c r="M56" s="45"/>
      <c r="N56" s="45"/>
      <c r="O56" s="45"/>
      <c r="P56" s="45"/>
      <c r="Q56" s="46"/>
      <c r="R56" s="46"/>
      <c r="S56" s="46"/>
      <c r="T56" s="46"/>
      <c r="U56" s="533"/>
      <c r="V56" s="533"/>
      <c r="W56" s="533"/>
      <c r="X56" s="533"/>
      <c r="Y56" s="45"/>
    </row>
    <row r="57" spans="1:25" ht="15" customHeight="1">
      <c r="A57" s="45" t="s">
        <v>237</v>
      </c>
      <c r="B57" s="228"/>
      <c r="C57" s="228"/>
      <c r="D57" s="228"/>
      <c r="E57" s="228"/>
      <c r="F57" s="228"/>
      <c r="G57" s="228"/>
      <c r="H57" s="228"/>
      <c r="I57" s="228"/>
      <c r="J57" s="228"/>
      <c r="K57" s="228"/>
      <c r="L57" s="228"/>
      <c r="M57" s="228"/>
      <c r="N57" s="228"/>
      <c r="O57" s="228"/>
      <c r="P57" s="228"/>
      <c r="Q57" s="228"/>
      <c r="R57" s="228"/>
      <c r="S57" s="228"/>
      <c r="T57" s="228"/>
      <c r="U57" s="228"/>
      <c r="V57" s="768" t="s">
        <v>87</v>
      </c>
      <c r="W57" s="768"/>
      <c r="X57" s="768" t="s">
        <v>88</v>
      </c>
      <c r="Y57" s="768"/>
    </row>
    <row r="58" spans="1:25" ht="15" customHeight="1">
      <c r="A58" s="45"/>
      <c r="B58" s="45"/>
      <c r="C58" s="45"/>
      <c r="D58" s="45"/>
      <c r="E58" s="45"/>
      <c r="F58" s="45"/>
      <c r="G58" s="45"/>
      <c r="H58" s="45"/>
      <c r="I58" s="45"/>
      <c r="J58" s="45"/>
      <c r="K58" s="45"/>
      <c r="L58" s="45"/>
      <c r="M58" s="45"/>
      <c r="N58" s="45"/>
      <c r="O58" s="45"/>
      <c r="P58" s="45"/>
      <c r="Q58" s="45"/>
      <c r="R58" s="45"/>
      <c r="S58" s="45"/>
      <c r="T58" s="45"/>
      <c r="U58" s="45"/>
      <c r="V58" s="768"/>
      <c r="W58" s="768"/>
      <c r="X58" s="768"/>
      <c r="Y58" s="768"/>
    </row>
    <row r="59" spans="1:25" ht="12" customHeight="1">
      <c r="A59" s="228"/>
      <c r="B59" s="769" t="s">
        <v>199</v>
      </c>
      <c r="C59" s="770" t="s">
        <v>89</v>
      </c>
      <c r="D59" s="770"/>
      <c r="E59" s="770"/>
      <c r="F59" s="770"/>
      <c r="G59" s="770"/>
      <c r="H59" s="770"/>
      <c r="I59" s="770"/>
      <c r="J59" s="770"/>
      <c r="K59" s="770"/>
      <c r="L59" s="770"/>
      <c r="M59" s="770"/>
      <c r="N59" s="770"/>
      <c r="O59" s="770"/>
      <c r="P59" s="770"/>
      <c r="Q59" s="770"/>
      <c r="R59" s="770"/>
      <c r="S59" s="770"/>
      <c r="T59" s="770"/>
      <c r="U59" s="770"/>
      <c r="V59" s="771"/>
      <c r="W59" s="772"/>
      <c r="X59" s="771"/>
      <c r="Y59" s="772"/>
    </row>
    <row r="60" spans="1:25" ht="12" customHeight="1">
      <c r="A60" s="45"/>
      <c r="B60" s="769"/>
      <c r="C60" s="770"/>
      <c r="D60" s="770"/>
      <c r="E60" s="770"/>
      <c r="F60" s="770"/>
      <c r="G60" s="770"/>
      <c r="H60" s="770"/>
      <c r="I60" s="770"/>
      <c r="J60" s="770"/>
      <c r="K60" s="770"/>
      <c r="L60" s="770"/>
      <c r="M60" s="770"/>
      <c r="N60" s="770"/>
      <c r="O60" s="770"/>
      <c r="P60" s="770"/>
      <c r="Q60" s="770"/>
      <c r="R60" s="770"/>
      <c r="S60" s="770"/>
      <c r="T60" s="770"/>
      <c r="U60" s="770"/>
      <c r="V60" s="773"/>
      <c r="W60" s="774"/>
      <c r="X60" s="773"/>
      <c r="Y60" s="774"/>
    </row>
    <row r="61" spans="1:25" ht="12" customHeight="1">
      <c r="A61" s="45"/>
      <c r="B61" s="769" t="s">
        <v>200</v>
      </c>
      <c r="C61" s="786" t="s">
        <v>90</v>
      </c>
      <c r="D61" s="786"/>
      <c r="E61" s="786"/>
      <c r="F61" s="786"/>
      <c r="G61" s="786"/>
      <c r="H61" s="786"/>
      <c r="I61" s="786"/>
      <c r="J61" s="786"/>
      <c r="K61" s="786"/>
      <c r="L61" s="786"/>
      <c r="M61" s="786"/>
      <c r="N61" s="786"/>
      <c r="O61" s="786"/>
      <c r="P61" s="786"/>
      <c r="Q61" s="786"/>
      <c r="R61" s="786"/>
      <c r="S61" s="786"/>
      <c r="T61" s="786"/>
      <c r="U61" s="787"/>
      <c r="V61" s="771"/>
      <c r="W61" s="772"/>
      <c r="X61" s="771"/>
      <c r="Y61" s="772"/>
    </row>
    <row r="62" spans="1:25" ht="12" customHeight="1">
      <c r="A62" s="45"/>
      <c r="B62" s="769"/>
      <c r="C62" s="786"/>
      <c r="D62" s="786"/>
      <c r="E62" s="786"/>
      <c r="F62" s="786"/>
      <c r="G62" s="786"/>
      <c r="H62" s="786"/>
      <c r="I62" s="786"/>
      <c r="J62" s="786"/>
      <c r="K62" s="786"/>
      <c r="L62" s="786"/>
      <c r="M62" s="786"/>
      <c r="N62" s="786"/>
      <c r="O62" s="786"/>
      <c r="P62" s="786"/>
      <c r="Q62" s="786"/>
      <c r="R62" s="786"/>
      <c r="S62" s="786"/>
      <c r="T62" s="786"/>
      <c r="U62" s="787"/>
      <c r="V62" s="773"/>
      <c r="W62" s="774"/>
      <c r="X62" s="773"/>
      <c r="Y62" s="774"/>
    </row>
    <row r="63" spans="1:25" ht="15" customHeight="1">
      <c r="A63" s="45"/>
      <c r="B63" s="45"/>
      <c r="C63" s="45"/>
      <c r="D63" s="45"/>
      <c r="E63" s="45"/>
      <c r="F63" s="45"/>
      <c r="G63" s="45"/>
      <c r="H63" s="45"/>
      <c r="I63" s="45"/>
      <c r="J63" s="45"/>
      <c r="K63" s="45"/>
      <c r="L63" s="45"/>
      <c r="M63" s="45"/>
      <c r="N63" s="45"/>
      <c r="O63" s="45"/>
      <c r="P63" s="45"/>
      <c r="Q63" s="46"/>
      <c r="R63" s="46"/>
      <c r="S63" s="46"/>
      <c r="T63" s="46"/>
      <c r="U63" s="533"/>
      <c r="V63" s="533"/>
      <c r="W63" s="533"/>
      <c r="X63" s="533"/>
      <c r="Y63" s="45"/>
    </row>
    <row r="64" spans="1:25" ht="12" customHeight="1">
      <c r="A64" s="45"/>
      <c r="B64" s="229"/>
      <c r="C64" s="57"/>
      <c r="D64" s="57"/>
      <c r="E64" s="57"/>
      <c r="F64" s="57"/>
      <c r="G64" s="57"/>
      <c r="H64" s="57"/>
      <c r="I64" s="57"/>
      <c r="J64" s="57"/>
      <c r="K64" s="57"/>
      <c r="L64" s="57"/>
      <c r="M64" s="57"/>
      <c r="N64" s="230"/>
      <c r="O64" s="230"/>
      <c r="P64" s="230"/>
      <c r="Q64" s="231"/>
      <c r="R64" s="542"/>
      <c r="S64" s="542"/>
      <c r="T64" s="541"/>
      <c r="U64" s="233"/>
      <c r="V64" s="233"/>
      <c r="W64" s="233"/>
      <c r="X64" s="233"/>
      <c r="Y64" s="57"/>
    </row>
    <row r="65" spans="1:40" ht="24.95" customHeight="1">
      <c r="A65" s="775" t="s">
        <v>583</v>
      </c>
      <c r="B65" s="775"/>
      <c r="C65" s="775"/>
      <c r="D65" s="775"/>
      <c r="E65" s="775"/>
      <c r="F65" s="775"/>
      <c r="G65" s="775"/>
      <c r="H65" s="775"/>
      <c r="I65" s="775"/>
      <c r="J65" s="775"/>
      <c r="K65" s="775"/>
      <c r="L65" s="775"/>
      <c r="M65" s="775"/>
      <c r="N65" s="788" t="s">
        <v>92</v>
      </c>
      <c r="O65" s="789"/>
      <c r="P65" s="780" t="s">
        <v>507</v>
      </c>
      <c r="Q65" s="781"/>
      <c r="R65" s="781"/>
      <c r="S65" s="782"/>
      <c r="T65" s="524" t="s">
        <v>241</v>
      </c>
      <c r="U65" s="783"/>
      <c r="V65" s="784"/>
      <c r="W65" s="784"/>
      <c r="X65" s="785"/>
      <c r="Y65" s="217" t="s">
        <v>91</v>
      </c>
    </row>
    <row r="66" spans="1:40" ht="24.95" customHeight="1">
      <c r="A66" s="775"/>
      <c r="B66" s="775"/>
      <c r="C66" s="775"/>
      <c r="D66" s="775"/>
      <c r="E66" s="775"/>
      <c r="F66" s="775"/>
      <c r="G66" s="775"/>
      <c r="H66" s="775"/>
      <c r="I66" s="775"/>
      <c r="J66" s="775"/>
      <c r="K66" s="775"/>
      <c r="L66" s="775"/>
      <c r="M66" s="775"/>
      <c r="N66" s="790"/>
      <c r="O66" s="791"/>
      <c r="P66" s="780" t="s">
        <v>508</v>
      </c>
      <c r="Q66" s="781"/>
      <c r="R66" s="781"/>
      <c r="S66" s="782"/>
      <c r="T66" s="524" t="s">
        <v>242</v>
      </c>
      <c r="U66" s="783"/>
      <c r="V66" s="784"/>
      <c r="W66" s="784"/>
      <c r="X66" s="785"/>
      <c r="Y66" s="217" t="s">
        <v>86</v>
      </c>
      <c r="AM66" s="234"/>
      <c r="AN66" s="234"/>
    </row>
    <row r="67" spans="1:40" ht="24.95" customHeight="1">
      <c r="A67" s="775" t="s">
        <v>201</v>
      </c>
      <c r="B67" s="775"/>
      <c r="C67" s="775"/>
      <c r="D67" s="775"/>
      <c r="E67" s="775"/>
      <c r="F67" s="775"/>
      <c r="G67" s="775"/>
      <c r="H67" s="775"/>
      <c r="I67" s="775"/>
      <c r="J67" s="775"/>
      <c r="K67" s="775"/>
      <c r="L67" s="775"/>
      <c r="M67" s="775"/>
      <c r="N67" s="776" t="s">
        <v>93</v>
      </c>
      <c r="O67" s="777"/>
      <c r="P67" s="780" t="s">
        <v>507</v>
      </c>
      <c r="Q67" s="781"/>
      <c r="R67" s="781"/>
      <c r="S67" s="782"/>
      <c r="T67" s="524" t="s">
        <v>243</v>
      </c>
      <c r="U67" s="783"/>
      <c r="V67" s="784"/>
      <c r="W67" s="784"/>
      <c r="X67" s="785"/>
      <c r="Y67" s="217" t="s">
        <v>91</v>
      </c>
      <c r="AM67" s="234">
        <v>1</v>
      </c>
      <c r="AN67" s="234">
        <v>2</v>
      </c>
    </row>
    <row r="68" spans="1:40" ht="24.95" customHeight="1">
      <c r="A68" s="775"/>
      <c r="B68" s="775"/>
      <c r="C68" s="775"/>
      <c r="D68" s="775"/>
      <c r="E68" s="775"/>
      <c r="F68" s="775"/>
      <c r="G68" s="775"/>
      <c r="H68" s="775"/>
      <c r="I68" s="775"/>
      <c r="J68" s="775"/>
      <c r="K68" s="775"/>
      <c r="L68" s="775"/>
      <c r="M68" s="775"/>
      <c r="N68" s="778"/>
      <c r="O68" s="779"/>
      <c r="P68" s="780" t="s">
        <v>508</v>
      </c>
      <c r="Q68" s="781"/>
      <c r="R68" s="781"/>
      <c r="S68" s="782"/>
      <c r="T68" s="524" t="s">
        <v>244</v>
      </c>
      <c r="U68" s="783"/>
      <c r="V68" s="784"/>
      <c r="W68" s="784"/>
      <c r="X68" s="785"/>
      <c r="Y68" s="217" t="s">
        <v>86</v>
      </c>
      <c r="AM68" s="234">
        <v>2</v>
      </c>
      <c r="AN68" s="234">
        <v>3</v>
      </c>
    </row>
    <row r="69" spans="1:40" ht="13.5" customHeight="1">
      <c r="A69" s="531"/>
      <c r="B69" s="531"/>
      <c r="C69" s="531"/>
      <c r="D69" s="531"/>
      <c r="E69" s="531"/>
      <c r="F69" s="531"/>
      <c r="G69" s="531"/>
      <c r="H69" s="531"/>
      <c r="I69" s="531"/>
      <c r="J69" s="531"/>
      <c r="K69" s="531"/>
      <c r="L69" s="531"/>
      <c r="M69" s="531"/>
      <c r="N69" s="231"/>
      <c r="O69" s="231"/>
      <c r="P69" s="231"/>
      <c r="Q69" s="231"/>
      <c r="R69" s="231"/>
      <c r="S69" s="231"/>
      <c r="T69" s="541"/>
      <c r="U69" s="233"/>
      <c r="V69" s="233"/>
      <c r="W69" s="233"/>
      <c r="X69" s="233"/>
      <c r="Y69" s="57"/>
      <c r="AM69" s="234">
        <v>3</v>
      </c>
      <c r="AN69" s="1"/>
    </row>
    <row r="70" spans="1:40" ht="24.95" customHeight="1">
      <c r="A70" s="775" t="s">
        <v>584</v>
      </c>
      <c r="B70" s="775"/>
      <c r="C70" s="775"/>
      <c r="D70" s="775"/>
      <c r="E70" s="775"/>
      <c r="F70" s="775"/>
      <c r="G70" s="775"/>
      <c r="H70" s="775"/>
      <c r="I70" s="775"/>
      <c r="J70" s="775"/>
      <c r="K70" s="775"/>
      <c r="L70" s="775"/>
      <c r="M70" s="775"/>
      <c r="N70" s="801" t="s">
        <v>92</v>
      </c>
      <c r="O70" s="802"/>
      <c r="P70" s="805" t="s">
        <v>507</v>
      </c>
      <c r="Q70" s="806"/>
      <c r="R70" s="806"/>
      <c r="S70" s="807"/>
      <c r="T70" s="236" t="s">
        <v>246</v>
      </c>
      <c r="U70" s="808"/>
      <c r="V70" s="809"/>
      <c r="W70" s="809"/>
      <c r="X70" s="810"/>
      <c r="Y70" s="237" t="s">
        <v>91</v>
      </c>
      <c r="AM70" s="234">
        <v>4</v>
      </c>
      <c r="AN70" s="1"/>
    </row>
    <row r="71" spans="1:40" ht="24.95" customHeight="1">
      <c r="A71" s="775"/>
      <c r="B71" s="775"/>
      <c r="C71" s="775"/>
      <c r="D71" s="775"/>
      <c r="E71" s="775"/>
      <c r="F71" s="775"/>
      <c r="G71" s="775"/>
      <c r="H71" s="775"/>
      <c r="I71" s="775"/>
      <c r="J71" s="775"/>
      <c r="K71" s="775"/>
      <c r="L71" s="775"/>
      <c r="M71" s="775"/>
      <c r="N71" s="803"/>
      <c r="O71" s="804"/>
      <c r="P71" s="780" t="s">
        <v>508</v>
      </c>
      <c r="Q71" s="781"/>
      <c r="R71" s="781"/>
      <c r="S71" s="782"/>
      <c r="T71" s="524" t="s">
        <v>247</v>
      </c>
      <c r="U71" s="783"/>
      <c r="V71" s="784"/>
      <c r="W71" s="784"/>
      <c r="X71" s="785"/>
      <c r="Y71" s="238" t="s">
        <v>86</v>
      </c>
      <c r="AM71" s="234">
        <v>5</v>
      </c>
      <c r="AN71" s="1"/>
    </row>
    <row r="72" spans="1:40" ht="24.95" customHeight="1">
      <c r="A72" s="775" t="s">
        <v>202</v>
      </c>
      <c r="B72" s="775"/>
      <c r="C72" s="775"/>
      <c r="D72" s="775"/>
      <c r="E72" s="775"/>
      <c r="F72" s="775"/>
      <c r="G72" s="775"/>
      <c r="H72" s="775"/>
      <c r="I72" s="775"/>
      <c r="J72" s="775"/>
      <c r="K72" s="775"/>
      <c r="L72" s="775"/>
      <c r="M72" s="775"/>
      <c r="N72" s="792" t="s">
        <v>93</v>
      </c>
      <c r="O72" s="777"/>
      <c r="P72" s="780" t="s">
        <v>507</v>
      </c>
      <c r="Q72" s="781"/>
      <c r="R72" s="781"/>
      <c r="S72" s="782"/>
      <c r="T72" s="524" t="s">
        <v>248</v>
      </c>
      <c r="U72" s="783"/>
      <c r="V72" s="784"/>
      <c r="W72" s="784"/>
      <c r="X72" s="785"/>
      <c r="Y72" s="238" t="s">
        <v>91</v>
      </c>
    </row>
    <row r="73" spans="1:40" ht="24.95" customHeight="1">
      <c r="A73" s="775"/>
      <c r="B73" s="775"/>
      <c r="C73" s="775"/>
      <c r="D73" s="775"/>
      <c r="E73" s="775"/>
      <c r="F73" s="775"/>
      <c r="G73" s="775"/>
      <c r="H73" s="775"/>
      <c r="I73" s="775"/>
      <c r="J73" s="775"/>
      <c r="K73" s="775"/>
      <c r="L73" s="775"/>
      <c r="M73" s="775"/>
      <c r="N73" s="793"/>
      <c r="O73" s="794"/>
      <c r="P73" s="795" t="s">
        <v>508</v>
      </c>
      <c r="Q73" s="796"/>
      <c r="R73" s="796"/>
      <c r="S73" s="797"/>
      <c r="T73" s="239" t="s">
        <v>249</v>
      </c>
      <c r="U73" s="798"/>
      <c r="V73" s="799"/>
      <c r="W73" s="799"/>
      <c r="X73" s="800"/>
      <c r="Y73" s="240" t="s">
        <v>86</v>
      </c>
    </row>
    <row r="74" spans="1:40" s="97" customFormat="1" ht="15" customHeight="1">
      <c r="A74" s="45" t="s">
        <v>250</v>
      </c>
      <c r="B74" s="45"/>
      <c r="C74" s="45"/>
      <c r="D74" s="45"/>
      <c r="E74" s="45"/>
      <c r="F74" s="45"/>
      <c r="G74" s="45"/>
      <c r="H74" s="45"/>
      <c r="I74" s="45"/>
      <c r="J74" s="45"/>
      <c r="K74" s="45"/>
      <c r="L74" s="45"/>
      <c r="M74" s="45"/>
      <c r="N74" s="45"/>
      <c r="O74" s="45"/>
      <c r="P74" s="45"/>
      <c r="Q74" s="45"/>
      <c r="R74" s="45"/>
      <c r="S74" s="45"/>
      <c r="T74" s="45"/>
      <c r="U74" s="45"/>
      <c r="V74" s="45"/>
      <c r="W74" s="45"/>
      <c r="X74" s="45"/>
      <c r="Y74" s="45"/>
    </row>
    <row r="75" spans="1:40" s="97" customFormat="1" ht="9"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row>
    <row r="76" spans="1:40" s="97" customFormat="1" ht="8.25" customHeight="1">
      <c r="A76" s="228"/>
      <c r="B76" s="241"/>
      <c r="C76" s="242"/>
      <c r="D76" s="242"/>
      <c r="E76" s="242"/>
      <c r="F76" s="242"/>
      <c r="G76" s="242"/>
      <c r="H76" s="242"/>
      <c r="I76" s="242"/>
      <c r="J76" s="242"/>
      <c r="K76" s="242"/>
      <c r="L76" s="242"/>
      <c r="M76" s="242"/>
      <c r="N76" s="242"/>
      <c r="O76" s="242"/>
      <c r="P76" s="242"/>
      <c r="Q76" s="242"/>
      <c r="R76" s="242"/>
      <c r="S76" s="243"/>
      <c r="T76" s="241"/>
      <c r="U76" s="242"/>
      <c r="V76" s="242"/>
      <c r="W76" s="242"/>
      <c r="X76" s="242"/>
      <c r="Y76" s="243"/>
    </row>
    <row r="77" spans="1:40" s="97" customFormat="1" ht="15" customHeight="1">
      <c r="A77" s="228"/>
      <c r="B77" s="244"/>
      <c r="C77" s="45" t="s">
        <v>94</v>
      </c>
      <c r="D77" s="45"/>
      <c r="E77" s="45"/>
      <c r="F77" s="45"/>
      <c r="G77" s="45"/>
      <c r="H77" s="717" t="s">
        <v>95</v>
      </c>
      <c r="I77" s="717"/>
      <c r="J77" s="717"/>
      <c r="K77" s="717"/>
      <c r="L77" s="717"/>
      <c r="M77" s="717"/>
      <c r="N77" s="717"/>
      <c r="O77" s="717"/>
      <c r="P77" s="717"/>
      <c r="Q77" s="717"/>
      <c r="R77" s="717"/>
      <c r="S77" s="717"/>
      <c r="T77" s="717"/>
      <c r="U77" s="717"/>
      <c r="V77" s="717"/>
      <c r="W77" s="717"/>
      <c r="X77" s="717"/>
      <c r="Y77" s="811"/>
    </row>
    <row r="78" spans="1:40" s="97" customFormat="1" ht="15" customHeight="1">
      <c r="A78" s="228"/>
      <c r="B78" s="244"/>
      <c r="C78" s="45" t="s">
        <v>96</v>
      </c>
      <c r="D78" s="45"/>
      <c r="E78" s="45"/>
      <c r="F78" s="45"/>
      <c r="G78" s="45"/>
      <c r="H78" s="57"/>
      <c r="I78" s="812" t="s">
        <v>97</v>
      </c>
      <c r="J78" s="813"/>
      <c r="K78" s="245"/>
      <c r="L78" s="45" t="s">
        <v>98</v>
      </c>
      <c r="M78" s="45"/>
      <c r="N78" s="245"/>
      <c r="O78" s="45" t="s">
        <v>99</v>
      </c>
      <c r="P78" s="45"/>
      <c r="Q78" s="45"/>
      <c r="R78" s="45"/>
      <c r="S78" s="45"/>
      <c r="T78" s="246" t="s">
        <v>251</v>
      </c>
      <c r="U78" s="1082" t="e">
        <f>U79+U103</f>
        <v>#VALUE!</v>
      </c>
      <c r="V78" s="1082"/>
      <c r="W78" s="1082"/>
      <c r="X78" s="1082"/>
      <c r="Y78" s="247" t="s">
        <v>100</v>
      </c>
      <c r="Z78" s="248" t="str">
        <f>IF(AB80="未入力","※先に161行目の当該年度４月１日現在の１年次研修医受入数を入力してください","")</f>
        <v>※先に161行目の当該年度４月１日現在の１年次研修医受入数を入力してください</v>
      </c>
    </row>
    <row r="79" spans="1:40" s="97" customFormat="1" ht="15" customHeight="1">
      <c r="A79" s="228"/>
      <c r="B79" s="244" t="s">
        <v>161</v>
      </c>
      <c r="C79" s="45"/>
      <c r="D79" s="45"/>
      <c r="E79" s="45"/>
      <c r="F79" s="45"/>
      <c r="G79" s="45"/>
      <c r="H79" s="45"/>
      <c r="I79" s="46"/>
      <c r="J79" s="46"/>
      <c r="K79" s="45"/>
      <c r="L79" s="45"/>
      <c r="M79" s="45"/>
      <c r="N79" s="45"/>
      <c r="O79" s="45"/>
      <c r="P79" s="45"/>
      <c r="Q79" s="45"/>
      <c r="R79" s="45"/>
      <c r="S79" s="45"/>
      <c r="T79" s="246" t="s">
        <v>252</v>
      </c>
      <c r="U79" s="1082" t="e">
        <f>IF(OR(AB80="20人未満",$C$120=1),(E81*Q81)+(E83*Q83)+(E85*Q85)+(E87*Q87)+(E89*Q89),(E93*Q93)+(E95*Q95)+(E97*Q97)+(E99*Q99)+(E101*Q101))</f>
        <v>#VALUE!</v>
      </c>
      <c r="V79" s="1082"/>
      <c r="W79" s="1082"/>
      <c r="X79" s="1082"/>
      <c r="Y79" s="247" t="s">
        <v>101</v>
      </c>
    </row>
    <row r="80" spans="1:40" s="97" customFormat="1" ht="30" customHeight="1">
      <c r="A80" s="228"/>
      <c r="B80" s="815" t="s">
        <v>162</v>
      </c>
      <c r="C80" s="700"/>
      <c r="D80" s="700"/>
      <c r="E80" s="700"/>
      <c r="F80" s="700"/>
      <c r="G80" s="700"/>
      <c r="H80" s="700"/>
      <c r="I80" s="700"/>
      <c r="J80" s="700"/>
      <c r="K80" s="700"/>
      <c r="L80" s="700"/>
      <c r="M80" s="700"/>
      <c r="N80" s="700"/>
      <c r="O80" s="700"/>
      <c r="P80" s="700"/>
      <c r="Q80" s="700"/>
      <c r="R80" s="700"/>
      <c r="S80" s="816"/>
      <c r="T80" s="246"/>
      <c r="U80" s="504"/>
      <c r="V80" s="504"/>
      <c r="W80" s="504"/>
      <c r="X80" s="504"/>
      <c r="Y80" s="247"/>
      <c r="AB80" s="250" t="str">
        <f>IF(N160="","未入力",IF(N160&gt;=20,"20人以上","20人未満"))</f>
        <v>未入力</v>
      </c>
    </row>
    <row r="81" spans="1:25" s="97" customFormat="1" ht="32.25" customHeight="1">
      <c r="A81" s="228"/>
      <c r="B81" s="817" t="s">
        <v>102</v>
      </c>
      <c r="C81" s="818"/>
      <c r="D81" s="44" t="s">
        <v>197</v>
      </c>
      <c r="E81" s="1079"/>
      <c r="F81" s="1080"/>
      <c r="G81" s="1080"/>
      <c r="H81" s="45" t="s">
        <v>29</v>
      </c>
      <c r="I81" s="45"/>
      <c r="J81" s="45"/>
      <c r="K81" s="46" t="s">
        <v>26</v>
      </c>
      <c r="L81" s="45"/>
      <c r="M81" s="821" t="s">
        <v>254</v>
      </c>
      <c r="N81" s="821"/>
      <c r="O81" s="821"/>
      <c r="P81" s="821"/>
      <c r="Q81" s="1081" t="str">
        <f>IF(OR($AB$80="20人未満",$C$120=1),IF($K$78=1,$V$15,0)+IF($K$78=2,$V$15,0),"")</f>
        <v/>
      </c>
      <c r="R81" s="1081"/>
      <c r="S81" s="45" t="s">
        <v>27</v>
      </c>
      <c r="T81" s="246"/>
      <c r="U81" s="504"/>
      <c r="V81" s="504"/>
      <c r="W81" s="504"/>
      <c r="X81" s="504"/>
      <c r="Y81" s="247"/>
    </row>
    <row r="82" spans="1:25" s="97" customFormat="1" ht="9" customHeight="1">
      <c r="A82" s="228"/>
      <c r="B82" s="47"/>
      <c r="C82" s="48"/>
      <c r="D82" s="44"/>
      <c r="E82" s="549"/>
      <c r="F82" s="549"/>
      <c r="G82" s="549"/>
      <c r="H82" s="45"/>
      <c r="I82" s="45"/>
      <c r="J82" s="45"/>
      <c r="K82" s="46"/>
      <c r="L82" s="45"/>
      <c r="M82" s="543"/>
      <c r="N82" s="543"/>
      <c r="O82" s="543"/>
      <c r="P82" s="543"/>
      <c r="Q82" s="550"/>
      <c r="R82" s="550"/>
      <c r="S82" s="45"/>
      <c r="T82" s="246"/>
      <c r="U82" s="504"/>
      <c r="V82" s="504"/>
      <c r="W82" s="504"/>
      <c r="X82" s="504"/>
      <c r="Y82" s="247"/>
    </row>
    <row r="83" spans="1:25" s="97" customFormat="1" ht="27.75" customHeight="1">
      <c r="A83" s="228"/>
      <c r="B83" s="823" t="s">
        <v>103</v>
      </c>
      <c r="C83" s="818"/>
      <c r="D83" s="44" t="s">
        <v>197</v>
      </c>
      <c r="E83" s="1079"/>
      <c r="F83" s="1080"/>
      <c r="G83" s="1080"/>
      <c r="H83" s="45" t="s">
        <v>29</v>
      </c>
      <c r="I83" s="45"/>
      <c r="J83" s="45"/>
      <c r="K83" s="46" t="s">
        <v>26</v>
      </c>
      <c r="L83" s="45"/>
      <c r="M83" s="821" t="s">
        <v>254</v>
      </c>
      <c r="N83" s="821"/>
      <c r="O83" s="821"/>
      <c r="P83" s="821"/>
      <c r="Q83" s="1081" t="str">
        <f>IF(OR($AB$80="20人未満",$C$120=1),IF($K$78=3,$V$15,0),"")</f>
        <v/>
      </c>
      <c r="R83" s="1081"/>
      <c r="S83" s="45" t="s">
        <v>27</v>
      </c>
      <c r="T83" s="246"/>
      <c r="U83" s="504"/>
      <c r="V83" s="504"/>
      <c r="W83" s="504"/>
      <c r="X83" s="504"/>
      <c r="Y83" s="247"/>
    </row>
    <row r="84" spans="1:25" s="97" customFormat="1" ht="18" customHeight="1">
      <c r="A84" s="228"/>
      <c r="B84" s="50"/>
      <c r="C84" s="51"/>
      <c r="D84" s="44"/>
      <c r="E84" s="554"/>
      <c r="F84" s="549"/>
      <c r="G84" s="549"/>
      <c r="H84" s="45"/>
      <c r="I84" s="45"/>
      <c r="J84" s="45"/>
      <c r="K84" s="46"/>
      <c r="L84" s="45"/>
      <c r="M84" s="533"/>
      <c r="N84" s="533"/>
      <c r="O84" s="533"/>
      <c r="P84" s="533"/>
      <c r="Q84" s="551"/>
      <c r="R84" s="551"/>
      <c r="S84" s="45"/>
      <c r="T84" s="246"/>
      <c r="U84" s="504"/>
      <c r="V84" s="504"/>
      <c r="W84" s="504"/>
      <c r="X84" s="504"/>
      <c r="Y84" s="247"/>
    </row>
    <row r="85" spans="1:25" s="97" customFormat="1" ht="18" customHeight="1">
      <c r="A85" s="228"/>
      <c r="B85" s="823" t="s">
        <v>104</v>
      </c>
      <c r="C85" s="818"/>
      <c r="D85" s="44" t="s">
        <v>197</v>
      </c>
      <c r="E85" s="1080"/>
      <c r="F85" s="1080"/>
      <c r="G85" s="1080"/>
      <c r="H85" s="45" t="s">
        <v>29</v>
      </c>
      <c r="I85" s="45"/>
      <c r="J85" s="45"/>
      <c r="K85" s="46" t="s">
        <v>26</v>
      </c>
      <c r="L85" s="45"/>
      <c r="M85" s="821" t="s">
        <v>254</v>
      </c>
      <c r="N85" s="821"/>
      <c r="O85" s="821"/>
      <c r="P85" s="821"/>
      <c r="Q85" s="1081" t="str">
        <f>IF(OR($AB$80="20人未満",$C$120=1),IF($K$78=4,$V$15,0),"")</f>
        <v/>
      </c>
      <c r="R85" s="1081"/>
      <c r="S85" s="45" t="s">
        <v>27</v>
      </c>
      <c r="T85" s="246"/>
      <c r="U85" s="504"/>
      <c r="V85" s="504"/>
      <c r="W85" s="504"/>
      <c r="X85" s="504"/>
      <c r="Y85" s="247"/>
    </row>
    <row r="86" spans="1:25" s="97" customFormat="1" ht="18" customHeight="1">
      <c r="A86" s="228"/>
      <c r="B86" s="50"/>
      <c r="C86" s="51"/>
      <c r="D86" s="44"/>
      <c r="E86" s="1080"/>
      <c r="F86" s="1080"/>
      <c r="G86" s="1080"/>
      <c r="H86" s="45"/>
      <c r="I86" s="45"/>
      <c r="J86" s="45"/>
      <c r="K86" s="46"/>
      <c r="L86" s="45"/>
      <c r="M86" s="533"/>
      <c r="N86" s="533"/>
      <c r="O86" s="533"/>
      <c r="P86" s="533"/>
      <c r="Q86" s="551"/>
      <c r="R86" s="551"/>
      <c r="S86" s="45"/>
      <c r="T86" s="246"/>
      <c r="U86" s="504"/>
      <c r="V86" s="504"/>
      <c r="W86" s="504"/>
      <c r="X86" s="504"/>
      <c r="Y86" s="247"/>
    </row>
    <row r="87" spans="1:25" s="97" customFormat="1" ht="18" customHeight="1">
      <c r="A87" s="228"/>
      <c r="B87" s="823" t="s">
        <v>105</v>
      </c>
      <c r="C87" s="818"/>
      <c r="D87" s="44" t="s">
        <v>197</v>
      </c>
      <c r="E87" s="1080"/>
      <c r="F87" s="1080"/>
      <c r="G87" s="1080"/>
      <c r="H87" s="45" t="s">
        <v>29</v>
      </c>
      <c r="I87" s="45"/>
      <c r="J87" s="45"/>
      <c r="K87" s="46" t="s">
        <v>26</v>
      </c>
      <c r="L87" s="45"/>
      <c r="M87" s="821" t="s">
        <v>254</v>
      </c>
      <c r="N87" s="821"/>
      <c r="O87" s="821"/>
      <c r="P87" s="821"/>
      <c r="Q87" s="1081" t="str">
        <f>IF(OR($AB$80="20人未満",$C120=1),IF($K$78=5,$V$15,0),"")</f>
        <v/>
      </c>
      <c r="R87" s="1081"/>
      <c r="S87" s="45" t="s">
        <v>27</v>
      </c>
      <c r="T87" s="246"/>
      <c r="U87" s="504"/>
      <c r="V87" s="504"/>
      <c r="W87" s="504"/>
      <c r="X87" s="504"/>
      <c r="Y87" s="247"/>
    </row>
    <row r="88" spans="1:25" s="97" customFormat="1" ht="18" customHeight="1">
      <c r="A88" s="228"/>
      <c r="B88" s="50"/>
      <c r="C88" s="51"/>
      <c r="D88" s="44"/>
      <c r="E88" s="1080"/>
      <c r="F88" s="1080"/>
      <c r="G88" s="1080"/>
      <c r="H88" s="45"/>
      <c r="I88" s="45"/>
      <c r="J88" s="45"/>
      <c r="K88" s="46"/>
      <c r="L88" s="45"/>
      <c r="M88" s="533"/>
      <c r="N88" s="533"/>
      <c r="O88" s="533"/>
      <c r="P88" s="533"/>
      <c r="Q88" s="551"/>
      <c r="R88" s="551"/>
      <c r="S88" s="45"/>
      <c r="T88" s="246"/>
      <c r="U88" s="504"/>
      <c r="V88" s="504"/>
      <c r="W88" s="504"/>
      <c r="X88" s="504"/>
      <c r="Y88" s="247"/>
    </row>
    <row r="89" spans="1:25" s="97" customFormat="1" ht="33.75" customHeight="1">
      <c r="A89" s="228"/>
      <c r="B89" s="824" t="s">
        <v>106</v>
      </c>
      <c r="C89" s="825"/>
      <c r="D89" s="532" t="s">
        <v>197</v>
      </c>
      <c r="E89" s="1084"/>
      <c r="F89" s="1084"/>
      <c r="G89" s="1084"/>
      <c r="H89" s="536" t="s">
        <v>29</v>
      </c>
      <c r="I89" s="536"/>
      <c r="J89" s="536"/>
      <c r="K89" s="530" t="s">
        <v>26</v>
      </c>
      <c r="L89" s="536"/>
      <c r="M89" s="827" t="s">
        <v>254</v>
      </c>
      <c r="N89" s="827"/>
      <c r="O89" s="827"/>
      <c r="P89" s="827"/>
      <c r="Q89" s="1085" t="str">
        <f>IF(OR($AB$80="20人未満",$C120=1),IF($N$78=2,$V$15,0)+IF($N$78=3,$V$15,0),"")</f>
        <v/>
      </c>
      <c r="R89" s="1085"/>
      <c r="S89" s="536" t="s">
        <v>27</v>
      </c>
      <c r="T89" s="246"/>
      <c r="U89" s="504"/>
      <c r="V89" s="504"/>
      <c r="W89" s="504"/>
      <c r="X89" s="504"/>
      <c r="Y89" s="247"/>
    </row>
    <row r="90" spans="1:25" s="97" customFormat="1" ht="9" customHeight="1">
      <c r="A90" s="228"/>
      <c r="B90" s="534"/>
      <c r="C90" s="535"/>
      <c r="D90" s="532"/>
      <c r="E90" s="552"/>
      <c r="F90" s="552"/>
      <c r="G90" s="552"/>
      <c r="H90" s="536"/>
      <c r="I90" s="536"/>
      <c r="J90" s="536"/>
      <c r="K90" s="530"/>
      <c r="L90" s="536"/>
      <c r="M90" s="536"/>
      <c r="N90" s="536"/>
      <c r="O90" s="536"/>
      <c r="P90" s="536"/>
      <c r="Q90" s="505"/>
      <c r="R90" s="505"/>
      <c r="S90" s="536"/>
      <c r="T90" s="246"/>
      <c r="U90" s="504"/>
      <c r="V90" s="504"/>
      <c r="W90" s="504"/>
      <c r="X90" s="504"/>
      <c r="Y90" s="247"/>
    </row>
    <row r="91" spans="1:25" s="97" customFormat="1" ht="9" customHeight="1">
      <c r="A91" s="2"/>
      <c r="B91" s="537"/>
      <c r="C91" s="538"/>
      <c r="D91" s="143"/>
      <c r="E91" s="512"/>
      <c r="F91" s="512"/>
      <c r="G91" s="512"/>
      <c r="H91" s="145"/>
      <c r="I91" s="113"/>
      <c r="J91" s="113"/>
      <c r="K91" s="111"/>
      <c r="L91" s="113"/>
      <c r="M91" s="539"/>
      <c r="N91" s="539"/>
      <c r="O91" s="539"/>
      <c r="P91" s="539"/>
      <c r="Q91" s="506"/>
      <c r="R91" s="506"/>
      <c r="S91" s="113"/>
      <c r="T91" s="9"/>
      <c r="U91" s="513"/>
      <c r="V91" s="513"/>
      <c r="W91" s="513"/>
      <c r="X91" s="513"/>
      <c r="Y91" s="10"/>
    </row>
    <row r="92" spans="1:25" s="97" customFormat="1" ht="30" customHeight="1">
      <c r="A92" s="228"/>
      <c r="B92" s="815" t="s">
        <v>163</v>
      </c>
      <c r="C92" s="700"/>
      <c r="D92" s="700"/>
      <c r="E92" s="700"/>
      <c r="F92" s="700"/>
      <c r="G92" s="700"/>
      <c r="H92" s="700"/>
      <c r="I92" s="700"/>
      <c r="J92" s="700"/>
      <c r="K92" s="700"/>
      <c r="L92" s="700"/>
      <c r="M92" s="700"/>
      <c r="N92" s="700"/>
      <c r="O92" s="700"/>
      <c r="P92" s="700"/>
      <c r="Q92" s="700"/>
      <c r="R92" s="700"/>
      <c r="S92" s="816"/>
      <c r="T92" s="246"/>
      <c r="U92" s="504"/>
      <c r="V92" s="504"/>
      <c r="W92" s="504"/>
      <c r="X92" s="504"/>
      <c r="Y92" s="247"/>
    </row>
    <row r="93" spans="1:25" s="97" customFormat="1" ht="32.25" customHeight="1">
      <c r="A93" s="228"/>
      <c r="B93" s="817" t="s">
        <v>102</v>
      </c>
      <c r="C93" s="818"/>
      <c r="D93" s="44" t="s">
        <v>197</v>
      </c>
      <c r="E93" s="1079"/>
      <c r="F93" s="1080"/>
      <c r="G93" s="1080"/>
      <c r="H93" s="45" t="s">
        <v>29</v>
      </c>
      <c r="I93" s="45"/>
      <c r="J93" s="45"/>
      <c r="K93" s="46" t="s">
        <v>26</v>
      </c>
      <c r="L93" s="45"/>
      <c r="M93" s="821" t="s">
        <v>254</v>
      </c>
      <c r="N93" s="821"/>
      <c r="O93" s="821"/>
      <c r="P93" s="821"/>
      <c r="Q93" s="1083" t="str">
        <f>IF(AND($AB$80="20人以上",$C$120=""),IF($K$78=1,$V$15,0)+IF($K$78=2,$V$15,0),"")</f>
        <v/>
      </c>
      <c r="R93" s="1083"/>
      <c r="S93" s="45" t="s">
        <v>27</v>
      </c>
      <c r="T93" s="246"/>
      <c r="U93" s="504"/>
      <c r="V93" s="504"/>
      <c r="W93" s="504"/>
      <c r="X93" s="504"/>
      <c r="Y93" s="247"/>
    </row>
    <row r="94" spans="1:25" s="97" customFormat="1" ht="9" customHeight="1">
      <c r="A94" s="228"/>
      <c r="B94" s="47"/>
      <c r="C94" s="48"/>
      <c r="D94" s="44"/>
      <c r="E94" s="549"/>
      <c r="F94" s="549"/>
      <c r="G94" s="549"/>
      <c r="H94" s="45"/>
      <c r="I94" s="45"/>
      <c r="J94" s="45"/>
      <c r="K94" s="46"/>
      <c r="L94" s="45"/>
      <c r="M94" s="543"/>
      <c r="N94" s="543"/>
      <c r="O94" s="543"/>
      <c r="P94" s="543"/>
      <c r="Q94" s="550"/>
      <c r="R94" s="550"/>
      <c r="S94" s="45"/>
      <c r="T94" s="246"/>
      <c r="U94" s="504"/>
      <c r="V94" s="504"/>
      <c r="W94" s="504"/>
      <c r="X94" s="504"/>
      <c r="Y94" s="247"/>
    </row>
    <row r="95" spans="1:25" s="97" customFormat="1" ht="27.75" customHeight="1">
      <c r="A95" s="228"/>
      <c r="B95" s="823" t="s">
        <v>103</v>
      </c>
      <c r="C95" s="818"/>
      <c r="D95" s="44" t="s">
        <v>197</v>
      </c>
      <c r="E95" s="1079"/>
      <c r="F95" s="1080"/>
      <c r="G95" s="1080"/>
      <c r="H95" s="45" t="s">
        <v>29</v>
      </c>
      <c r="I95" s="45"/>
      <c r="J95" s="45"/>
      <c r="K95" s="46" t="s">
        <v>26</v>
      </c>
      <c r="L95" s="45"/>
      <c r="M95" s="821" t="s">
        <v>254</v>
      </c>
      <c r="N95" s="821"/>
      <c r="O95" s="821"/>
      <c r="P95" s="821"/>
      <c r="Q95" s="1083" t="str">
        <f>IF(AND($AB$80="20人以上",$C$120=""),IF($K$78=3,$V$15,0),"")</f>
        <v/>
      </c>
      <c r="R95" s="1083"/>
      <c r="S95" s="45" t="s">
        <v>27</v>
      </c>
      <c r="T95" s="246"/>
      <c r="U95" s="504"/>
      <c r="V95" s="504"/>
      <c r="W95" s="504"/>
      <c r="X95" s="504"/>
      <c r="Y95" s="247"/>
    </row>
    <row r="96" spans="1:25" s="97" customFormat="1" ht="18" customHeight="1">
      <c r="A96" s="228"/>
      <c r="B96" s="50"/>
      <c r="C96" s="51"/>
      <c r="D96" s="44"/>
      <c r="E96" s="554"/>
      <c r="F96" s="549"/>
      <c r="G96" s="549"/>
      <c r="H96" s="45"/>
      <c r="I96" s="45"/>
      <c r="J96" s="45"/>
      <c r="K96" s="46"/>
      <c r="L96" s="45"/>
      <c r="M96" s="533"/>
      <c r="N96" s="533"/>
      <c r="O96" s="533"/>
      <c r="P96" s="533"/>
      <c r="Q96" s="551"/>
      <c r="R96" s="551"/>
      <c r="S96" s="45"/>
      <c r="T96" s="246"/>
      <c r="U96" s="504"/>
      <c r="V96" s="504"/>
      <c r="W96" s="504"/>
      <c r="X96" s="504"/>
      <c r="Y96" s="247"/>
    </row>
    <row r="97" spans="1:31" s="97" customFormat="1" ht="18" customHeight="1">
      <c r="A97" s="228"/>
      <c r="B97" s="823" t="s">
        <v>104</v>
      </c>
      <c r="C97" s="818"/>
      <c r="D97" s="44" t="s">
        <v>197</v>
      </c>
      <c r="E97" s="1080"/>
      <c r="F97" s="1080"/>
      <c r="G97" s="1080"/>
      <c r="H97" s="45" t="s">
        <v>29</v>
      </c>
      <c r="I97" s="45"/>
      <c r="J97" s="45"/>
      <c r="K97" s="46" t="s">
        <v>26</v>
      </c>
      <c r="L97" s="45"/>
      <c r="M97" s="821" t="s">
        <v>254</v>
      </c>
      <c r="N97" s="821"/>
      <c r="O97" s="821"/>
      <c r="P97" s="821"/>
      <c r="Q97" s="1083" t="str">
        <f>IF(AND($AB$80="20人以上",$C$120=""),IF($K$78=4,$V$15,0),"")</f>
        <v/>
      </c>
      <c r="R97" s="1083"/>
      <c r="S97" s="45" t="s">
        <v>27</v>
      </c>
      <c r="T97" s="246"/>
      <c r="U97" s="504"/>
      <c r="V97" s="504"/>
      <c r="W97" s="504"/>
      <c r="X97" s="504"/>
      <c r="Y97" s="247"/>
    </row>
    <row r="98" spans="1:31" s="97" customFormat="1" ht="18" customHeight="1">
      <c r="A98" s="228"/>
      <c r="B98" s="50"/>
      <c r="C98" s="51"/>
      <c r="D98" s="44"/>
      <c r="E98" s="1080"/>
      <c r="F98" s="1080"/>
      <c r="G98" s="1080"/>
      <c r="H98" s="45"/>
      <c r="I98" s="45"/>
      <c r="J98" s="45"/>
      <c r="K98" s="46"/>
      <c r="L98" s="45"/>
      <c r="M98" s="533"/>
      <c r="N98" s="533"/>
      <c r="O98" s="533"/>
      <c r="P98" s="533"/>
      <c r="Q98" s="551"/>
      <c r="R98" s="551"/>
      <c r="S98" s="45"/>
      <c r="T98" s="246"/>
      <c r="U98" s="504"/>
      <c r="V98" s="504"/>
      <c r="W98" s="504"/>
      <c r="X98" s="504"/>
      <c r="Y98" s="247"/>
    </row>
    <row r="99" spans="1:31" s="97" customFormat="1" ht="18" customHeight="1">
      <c r="A99" s="228"/>
      <c r="B99" s="823" t="s">
        <v>105</v>
      </c>
      <c r="C99" s="818"/>
      <c r="D99" s="44" t="s">
        <v>197</v>
      </c>
      <c r="E99" s="1080"/>
      <c r="F99" s="1080"/>
      <c r="G99" s="1080"/>
      <c r="H99" s="45" t="s">
        <v>29</v>
      </c>
      <c r="I99" s="45"/>
      <c r="J99" s="45"/>
      <c r="K99" s="46" t="s">
        <v>26</v>
      </c>
      <c r="L99" s="45"/>
      <c r="M99" s="821" t="s">
        <v>254</v>
      </c>
      <c r="N99" s="821"/>
      <c r="O99" s="821"/>
      <c r="P99" s="821"/>
      <c r="Q99" s="1083" t="str">
        <f>IF(AND($AB$80="20人以上",$C$120=""),IF($K$78=5,$V$15,0),"")</f>
        <v/>
      </c>
      <c r="R99" s="1083"/>
      <c r="S99" s="45" t="s">
        <v>27</v>
      </c>
      <c r="T99" s="246"/>
      <c r="U99" s="504"/>
      <c r="V99" s="504"/>
      <c r="W99" s="504"/>
      <c r="X99" s="504"/>
      <c r="Y99" s="247"/>
    </row>
    <row r="100" spans="1:31" s="97" customFormat="1" ht="18" customHeight="1">
      <c r="A100" s="228"/>
      <c r="B100" s="50"/>
      <c r="C100" s="51"/>
      <c r="D100" s="44"/>
      <c r="E100" s="1080"/>
      <c r="F100" s="1080"/>
      <c r="G100" s="1080"/>
      <c r="H100" s="45"/>
      <c r="I100" s="45"/>
      <c r="J100" s="45"/>
      <c r="K100" s="46"/>
      <c r="L100" s="45"/>
      <c r="M100" s="533"/>
      <c r="N100" s="533"/>
      <c r="O100" s="533"/>
      <c r="P100" s="533"/>
      <c r="Q100" s="551"/>
      <c r="R100" s="551"/>
      <c r="S100" s="45"/>
      <c r="T100" s="246"/>
      <c r="U100" s="504"/>
      <c r="V100" s="504"/>
      <c r="W100" s="504"/>
      <c r="X100" s="504"/>
      <c r="Y100" s="247"/>
    </row>
    <row r="101" spans="1:31" s="97" customFormat="1" ht="33.75" customHeight="1">
      <c r="A101" s="228"/>
      <c r="B101" s="824" t="s">
        <v>106</v>
      </c>
      <c r="C101" s="825"/>
      <c r="D101" s="532" t="s">
        <v>197</v>
      </c>
      <c r="E101" s="1084"/>
      <c r="F101" s="1084"/>
      <c r="G101" s="1084"/>
      <c r="H101" s="536" t="s">
        <v>29</v>
      </c>
      <c r="I101" s="536"/>
      <c r="J101" s="536"/>
      <c r="K101" s="530" t="s">
        <v>26</v>
      </c>
      <c r="L101" s="536"/>
      <c r="M101" s="827" t="s">
        <v>254</v>
      </c>
      <c r="N101" s="827"/>
      <c r="O101" s="827"/>
      <c r="P101" s="827"/>
      <c r="Q101" s="1087" t="str">
        <f>IF(AND($AB$80="20人以上",$C$120=""),IF($N$78=2,$V$15,0)+IF($N$78=3,$V$15,0),"")</f>
        <v/>
      </c>
      <c r="R101" s="1087"/>
      <c r="S101" s="536" t="s">
        <v>27</v>
      </c>
      <c r="T101" s="246"/>
      <c r="U101" s="548"/>
      <c r="V101" s="548"/>
      <c r="W101" s="548"/>
      <c r="X101" s="548"/>
      <c r="Y101" s="247"/>
    </row>
    <row r="102" spans="1:31" s="97" customFormat="1" ht="9" customHeight="1">
      <c r="A102" s="2"/>
      <c r="B102" s="537"/>
      <c r="C102" s="538"/>
      <c r="D102" s="143"/>
      <c r="E102" s="512"/>
      <c r="F102" s="512"/>
      <c r="G102" s="512"/>
      <c r="H102" s="145"/>
      <c r="I102" s="113"/>
      <c r="J102" s="113"/>
      <c r="K102" s="111"/>
      <c r="L102" s="113"/>
      <c r="M102" s="539"/>
      <c r="N102" s="539"/>
      <c r="O102" s="539"/>
      <c r="P102" s="539"/>
      <c r="Q102" s="506"/>
      <c r="R102" s="506"/>
      <c r="S102" s="113"/>
      <c r="T102" s="9"/>
      <c r="U102" s="513"/>
      <c r="V102" s="513"/>
      <c r="W102" s="513"/>
      <c r="X102" s="513"/>
      <c r="Y102" s="10"/>
    </row>
    <row r="103" spans="1:31" s="258" customFormat="1" ht="19.5" customHeight="1">
      <c r="A103" s="255"/>
      <c r="B103" s="55" t="s">
        <v>107</v>
      </c>
      <c r="C103" s="56"/>
      <c r="D103" s="532" t="s">
        <v>252</v>
      </c>
      <c r="E103" s="1084"/>
      <c r="F103" s="1084"/>
      <c r="G103" s="1084"/>
      <c r="H103" s="536" t="s">
        <v>29</v>
      </c>
      <c r="I103" s="536"/>
      <c r="J103" s="536"/>
      <c r="K103" s="530" t="s">
        <v>26</v>
      </c>
      <c r="L103" s="536"/>
      <c r="M103" s="827" t="s">
        <v>254</v>
      </c>
      <c r="N103" s="827"/>
      <c r="O103" s="827"/>
      <c r="P103" s="827"/>
      <c r="Q103" s="1081">
        <f>V15</f>
        <v>0</v>
      </c>
      <c r="R103" s="1081"/>
      <c r="S103" s="536" t="s">
        <v>44</v>
      </c>
      <c r="T103" s="256" t="s">
        <v>252</v>
      </c>
      <c r="U103" s="1093">
        <f>E103*Q103</f>
        <v>0</v>
      </c>
      <c r="V103" s="1093"/>
      <c r="W103" s="1093"/>
      <c r="X103" s="1093"/>
      <c r="Y103" s="257" t="s">
        <v>101</v>
      </c>
    </row>
    <row r="104" spans="1:31" s="97" customFormat="1" ht="6" customHeight="1">
      <c r="A104" s="228"/>
      <c r="B104" s="259"/>
      <c r="C104" s="260"/>
      <c r="D104" s="44"/>
      <c r="E104" s="549"/>
      <c r="F104" s="549"/>
      <c r="G104" s="549"/>
      <c r="H104" s="45"/>
      <c r="I104" s="45"/>
      <c r="J104" s="45"/>
      <c r="K104" s="46"/>
      <c r="L104" s="45"/>
      <c r="M104" s="533"/>
      <c r="N104" s="533"/>
      <c r="O104" s="533"/>
      <c r="P104" s="533"/>
      <c r="Q104" s="505"/>
      <c r="R104" s="505"/>
      <c r="S104" s="45"/>
      <c r="T104" s="246"/>
      <c r="U104" s="548"/>
      <c r="V104" s="548"/>
      <c r="W104" s="548"/>
      <c r="X104" s="548"/>
      <c r="Y104" s="247"/>
    </row>
    <row r="105" spans="1:31" s="97" customFormat="1" ht="14.25" customHeight="1">
      <c r="A105" s="228"/>
      <c r="B105" s="259"/>
      <c r="C105" s="556" t="s">
        <v>593</v>
      </c>
      <c r="D105" s="557"/>
      <c r="E105" s="558"/>
      <c r="F105" s="558"/>
      <c r="G105" s="558"/>
      <c r="H105" s="559"/>
      <c r="I105" s="559"/>
      <c r="J105" s="559"/>
      <c r="K105" s="560"/>
      <c r="L105" s="559"/>
      <c r="M105" s="561"/>
      <c r="N105" s="561"/>
      <c r="O105" s="561"/>
      <c r="P105" s="561"/>
      <c r="Q105" s="562"/>
      <c r="R105" s="562"/>
      <c r="S105" s="559"/>
      <c r="T105" s="563"/>
      <c r="U105" s="564"/>
      <c r="V105" s="564"/>
      <c r="W105" s="564"/>
      <c r="X105" s="564"/>
      <c r="Y105" s="565"/>
      <c r="Z105" s="566"/>
      <c r="AA105" s="566" t="s">
        <v>594</v>
      </c>
      <c r="AB105" s="566"/>
      <c r="AC105" s="566"/>
      <c r="AD105" s="566"/>
      <c r="AE105" s="566"/>
    </row>
    <row r="106" spans="1:31" s="97" customFormat="1" ht="14.25" customHeight="1">
      <c r="A106" s="228"/>
      <c r="B106" s="259"/>
      <c r="C106" s="1088" t="s">
        <v>605</v>
      </c>
      <c r="D106" s="1088"/>
      <c r="E106" s="1088"/>
      <c r="F106" s="1088"/>
      <c r="G106" s="1088"/>
      <c r="H106" s="1088"/>
      <c r="I106" s="1088"/>
      <c r="J106" s="1088"/>
      <c r="K106" s="1088"/>
      <c r="L106" s="1088"/>
      <c r="M106" s="1088"/>
      <c r="N106" s="1088"/>
      <c r="O106" s="1088"/>
      <c r="P106" s="1088"/>
      <c r="Q106" s="1088"/>
      <c r="R106" s="1088"/>
      <c r="S106" s="1089"/>
      <c r="T106" s="563"/>
      <c r="U106" s="564"/>
      <c r="V106" s="564"/>
      <c r="W106" s="564"/>
      <c r="X106" s="564"/>
      <c r="Y106" s="565"/>
      <c r="Z106" s="566"/>
      <c r="AA106" s="566"/>
      <c r="AB106" s="566"/>
      <c r="AC106" s="566"/>
      <c r="AD106" s="566"/>
      <c r="AE106" s="566"/>
    </row>
    <row r="107" spans="1:31" s="97" customFormat="1" ht="14.25" customHeight="1">
      <c r="A107" s="228"/>
      <c r="B107" s="259"/>
      <c r="C107" s="567"/>
      <c r="D107" s="568" t="s">
        <v>252</v>
      </c>
      <c r="E107" s="1090"/>
      <c r="F107" s="1090"/>
      <c r="G107" s="1090"/>
      <c r="H107" s="572" t="s">
        <v>29</v>
      </c>
      <c r="I107" s="572"/>
      <c r="J107" s="572"/>
      <c r="K107" s="569" t="s">
        <v>26</v>
      </c>
      <c r="L107" s="572"/>
      <c r="M107" s="1091" t="s">
        <v>606</v>
      </c>
      <c r="N107" s="1091"/>
      <c r="O107" s="1091"/>
      <c r="P107" s="1091"/>
      <c r="Q107" s="1092" t="e">
        <f>IF($U$42&gt;0.4999,K48,"0")</f>
        <v>#DIV/0!</v>
      </c>
      <c r="R107" s="1092"/>
      <c r="S107" s="572" t="s">
        <v>44</v>
      </c>
      <c r="T107" s="570" t="s">
        <v>252</v>
      </c>
      <c r="U107" s="1086" t="e">
        <f>IF(Q107&gt;0,E107*Q107,"")</f>
        <v>#DIV/0!</v>
      </c>
      <c r="V107" s="1086"/>
      <c r="W107" s="1086"/>
      <c r="X107" s="1086"/>
      <c r="Y107" s="571" t="s">
        <v>101</v>
      </c>
      <c r="Z107" s="566"/>
      <c r="AA107" s="566"/>
      <c r="AB107" s="566" t="e">
        <f>IF($U$42&gt;=0.5,"50％以上","50％未満")</f>
        <v>#DIV/0!</v>
      </c>
      <c r="AC107" s="566"/>
      <c r="AD107" s="566"/>
      <c r="AE107" s="566"/>
    </row>
    <row r="108" spans="1:31" s="97" customFormat="1" ht="14.25" customHeight="1">
      <c r="A108" s="228"/>
      <c r="B108" s="259"/>
      <c r="C108" s="567"/>
      <c r="D108" s="568"/>
      <c r="E108" s="1090"/>
      <c r="F108" s="1090"/>
      <c r="G108" s="1090"/>
      <c r="H108" s="572"/>
      <c r="I108" s="572"/>
      <c r="J108" s="572"/>
      <c r="K108" s="569"/>
      <c r="L108" s="572"/>
      <c r="M108" s="1094"/>
      <c r="N108" s="1094"/>
      <c r="O108" s="1094"/>
      <c r="P108" s="1094"/>
      <c r="Q108" s="1092"/>
      <c r="R108" s="1092"/>
      <c r="S108" s="572"/>
      <c r="T108" s="570"/>
      <c r="U108" s="1086"/>
      <c r="V108" s="1086"/>
      <c r="W108" s="1086"/>
      <c r="X108" s="1086"/>
      <c r="Y108" s="571"/>
      <c r="Z108" s="566"/>
      <c r="AA108" s="566"/>
      <c r="AB108" s="566"/>
      <c r="AC108" s="566"/>
      <c r="AD108" s="566"/>
      <c r="AE108" s="566"/>
    </row>
    <row r="109" spans="1:31" s="97" customFormat="1" ht="14.25" customHeight="1">
      <c r="A109" s="228"/>
      <c r="B109" s="259"/>
      <c r="C109" s="556" t="s">
        <v>607</v>
      </c>
      <c r="D109" s="557"/>
      <c r="E109" s="558"/>
      <c r="F109" s="558"/>
      <c r="G109" s="558"/>
      <c r="H109" s="559"/>
      <c r="I109" s="559"/>
      <c r="J109" s="559"/>
      <c r="K109" s="560"/>
      <c r="L109" s="559"/>
      <c r="M109" s="561"/>
      <c r="N109" s="561"/>
      <c r="O109" s="561"/>
      <c r="P109" s="561"/>
      <c r="Q109" s="562"/>
      <c r="R109" s="562"/>
      <c r="S109" s="559"/>
      <c r="T109" s="563"/>
      <c r="U109" s="564"/>
      <c r="V109" s="564"/>
      <c r="W109" s="564"/>
      <c r="X109" s="564"/>
      <c r="Y109" s="565"/>
      <c r="Z109" s="566"/>
      <c r="AA109" s="566" t="s">
        <v>594</v>
      </c>
      <c r="AB109" s="566"/>
      <c r="AC109" s="566"/>
      <c r="AD109" s="566"/>
      <c r="AE109" s="566"/>
    </row>
    <row r="110" spans="1:31" s="97" customFormat="1" ht="14.25" customHeight="1">
      <c r="A110" s="228"/>
      <c r="B110" s="259"/>
      <c r="C110" s="1088" t="s">
        <v>608</v>
      </c>
      <c r="D110" s="1088"/>
      <c r="E110" s="1088"/>
      <c r="F110" s="1088"/>
      <c r="G110" s="1088"/>
      <c r="H110" s="1088"/>
      <c r="I110" s="1088"/>
      <c r="J110" s="1088"/>
      <c r="K110" s="1088"/>
      <c r="L110" s="1088"/>
      <c r="M110" s="1088"/>
      <c r="N110" s="1088"/>
      <c r="O110" s="1088"/>
      <c r="P110" s="1088"/>
      <c r="Q110" s="1088"/>
      <c r="R110" s="1088"/>
      <c r="S110" s="1089"/>
      <c r="T110" s="563"/>
      <c r="U110" s="564"/>
      <c r="V110" s="564"/>
      <c r="W110" s="564"/>
      <c r="X110" s="564"/>
      <c r="Y110" s="565"/>
      <c r="Z110" s="566"/>
      <c r="AA110" s="566"/>
      <c r="AB110" s="566"/>
      <c r="AC110" s="566"/>
      <c r="AD110" s="566"/>
      <c r="AE110" s="566"/>
    </row>
    <row r="111" spans="1:31" s="97" customFormat="1" ht="14.25" customHeight="1">
      <c r="A111" s="228"/>
      <c r="B111" s="259"/>
      <c r="C111" s="567"/>
      <c r="D111" s="568" t="s">
        <v>252</v>
      </c>
      <c r="E111" s="1090"/>
      <c r="F111" s="1090"/>
      <c r="G111" s="1090"/>
      <c r="H111" s="573" t="s">
        <v>259</v>
      </c>
      <c r="I111" s="572"/>
      <c r="J111" s="572"/>
      <c r="K111" s="569" t="s">
        <v>26</v>
      </c>
      <c r="L111" s="572"/>
      <c r="M111" s="1091" t="s">
        <v>609</v>
      </c>
      <c r="N111" s="1091"/>
      <c r="O111" s="1091"/>
      <c r="P111" s="1091"/>
      <c r="Q111" s="1092" t="e">
        <f>IF($U$42&lt;0.5,K48,"0")</f>
        <v>#DIV/0!</v>
      </c>
      <c r="R111" s="1092"/>
      <c r="S111" s="572" t="s">
        <v>44</v>
      </c>
      <c r="T111" s="570" t="s">
        <v>252</v>
      </c>
      <c r="U111" s="1061" t="e">
        <f>IF(Q111&gt;0,E111*Q111*0.5,"")</f>
        <v>#DIV/0!</v>
      </c>
      <c r="V111" s="1061"/>
      <c r="W111" s="1061"/>
      <c r="X111" s="1061"/>
      <c r="Y111" s="571" t="s">
        <v>101</v>
      </c>
      <c r="Z111" s="566"/>
      <c r="AA111" s="566"/>
      <c r="AB111" s="566" t="e">
        <f>IF($U$42&gt;=0.5,"50％以上","50％未満")</f>
        <v>#DIV/0!</v>
      </c>
      <c r="AC111" s="566"/>
      <c r="AD111" s="566"/>
      <c r="AE111" s="566"/>
    </row>
    <row r="112" spans="1:31" s="97" customFormat="1" ht="14.25" customHeight="1">
      <c r="A112" s="228"/>
      <c r="B112" s="259"/>
      <c r="C112" s="260"/>
      <c r="D112" s="532"/>
      <c r="E112" s="1084"/>
      <c r="F112" s="1084"/>
      <c r="G112" s="1084"/>
      <c r="H112" s="536"/>
      <c r="I112" s="536"/>
      <c r="J112" s="536"/>
      <c r="K112" s="530"/>
      <c r="L112" s="536"/>
      <c r="M112" s="827"/>
      <c r="N112" s="827"/>
      <c r="O112" s="827"/>
      <c r="P112" s="827"/>
      <c r="Q112" s="1081"/>
      <c r="R112" s="1081"/>
      <c r="S112" s="536"/>
      <c r="T112" s="256"/>
      <c r="U112" s="1093"/>
      <c r="V112" s="1093"/>
      <c r="W112" s="1093"/>
      <c r="X112" s="1093"/>
      <c r="Y112" s="257"/>
    </row>
    <row r="113" spans="1:32" s="97" customFormat="1" ht="15" customHeight="1" thickBot="1">
      <c r="A113" s="228"/>
      <c r="B113" s="244"/>
      <c r="C113" s="57" t="s">
        <v>592</v>
      </c>
      <c r="D113" s="57"/>
      <c r="E113" s="57"/>
      <c r="F113" s="57"/>
      <c r="G113" s="57"/>
      <c r="H113" s="146" t="s">
        <v>109</v>
      </c>
      <c r="I113" s="57"/>
      <c r="J113" s="57"/>
      <c r="K113" s="57"/>
      <c r="L113" s="57"/>
      <c r="M113" s="57"/>
      <c r="N113" s="57"/>
      <c r="O113" s="57"/>
      <c r="P113" s="57"/>
      <c r="Q113" s="57"/>
      <c r="R113" s="45"/>
      <c r="S113" s="45"/>
      <c r="T113" s="256"/>
      <c r="U113" s="843"/>
      <c r="V113" s="843"/>
      <c r="W113" s="843"/>
      <c r="X113" s="843"/>
      <c r="Y113" s="257"/>
    </row>
    <row r="114" spans="1:32" s="97" customFormat="1" ht="15" customHeight="1" thickBot="1">
      <c r="A114" s="228"/>
      <c r="B114" s="244"/>
      <c r="C114" s="261"/>
      <c r="D114" s="45" t="s">
        <v>110</v>
      </c>
      <c r="E114" s="45"/>
      <c r="F114" s="45"/>
      <c r="G114" s="45"/>
      <c r="H114" s="45"/>
      <c r="I114" s="45"/>
      <c r="J114" s="45"/>
      <c r="K114" s="46" t="s">
        <v>262</v>
      </c>
      <c r="L114" s="523" t="s">
        <v>112</v>
      </c>
      <c r="M114" s="45"/>
      <c r="N114" s="45"/>
      <c r="O114" s="45"/>
      <c r="P114" s="45"/>
      <c r="Q114" s="840">
        <f>U28</f>
        <v>0</v>
      </c>
      <c r="R114" s="840"/>
      <c r="S114" s="45" t="s">
        <v>44</v>
      </c>
      <c r="T114" s="246"/>
      <c r="U114" s="844"/>
      <c r="V114" s="844"/>
      <c r="W114" s="844"/>
      <c r="X114" s="844"/>
      <c r="Y114" s="247"/>
      <c r="AB114" s="262"/>
      <c r="AC114" s="262"/>
      <c r="AF114" s="262"/>
    </row>
    <row r="115" spans="1:32" s="97" customFormat="1" ht="15" customHeight="1" thickBot="1">
      <c r="A115" s="228"/>
      <c r="B115" s="244"/>
      <c r="C115" s="45"/>
      <c r="D115" s="44" t="s">
        <v>197</v>
      </c>
      <c r="E115" s="1080"/>
      <c r="F115" s="1080"/>
      <c r="G115" s="1080"/>
      <c r="H115" s="45" t="s">
        <v>31</v>
      </c>
      <c r="I115" s="45"/>
      <c r="J115" s="45"/>
      <c r="K115" s="849"/>
      <c r="L115" s="849"/>
      <c r="M115" s="849"/>
      <c r="N115" s="849"/>
      <c r="O115" s="849"/>
      <c r="P115" s="849"/>
      <c r="Q115" s="849"/>
      <c r="R115" s="849"/>
      <c r="S115" s="850"/>
      <c r="T115" s="244"/>
      <c r="U115" s="263"/>
      <c r="V115" s="263"/>
      <c r="W115" s="263"/>
      <c r="X115" s="263"/>
      <c r="Y115" s="247"/>
      <c r="AB115" s="12"/>
      <c r="AC115" s="12"/>
      <c r="AD115" s="12"/>
      <c r="AE115" s="262"/>
      <c r="AF115" s="262"/>
    </row>
    <row r="116" spans="1:32" s="97" customFormat="1" ht="15" customHeight="1" thickBot="1">
      <c r="A116" s="228"/>
      <c r="B116" s="244"/>
      <c r="C116" s="264"/>
      <c r="D116" s="45" t="s">
        <v>111</v>
      </c>
      <c r="E116" s="45"/>
      <c r="F116" s="45"/>
      <c r="G116" s="45"/>
      <c r="H116" s="45"/>
      <c r="I116" s="45"/>
      <c r="J116" s="45"/>
      <c r="K116" s="46" t="s">
        <v>26</v>
      </c>
      <c r="L116" s="523" t="s">
        <v>112</v>
      </c>
      <c r="M116" s="265"/>
      <c r="N116" s="265"/>
      <c r="O116" s="265"/>
      <c r="P116" s="265"/>
      <c r="Q116" s="1081">
        <f>U28</f>
        <v>0</v>
      </c>
      <c r="R116" s="1081"/>
      <c r="S116" s="45" t="s">
        <v>27</v>
      </c>
      <c r="T116" s="246" t="s">
        <v>198</v>
      </c>
      <c r="U116" s="851">
        <f>IF(C116="○",AA117,IF(C114="○",AA116,0))</f>
        <v>0</v>
      </c>
      <c r="V116" s="851"/>
      <c r="W116" s="851"/>
      <c r="X116" s="851"/>
      <c r="Y116" s="247" t="s">
        <v>30</v>
      </c>
      <c r="AA116" s="839">
        <f>IF(Q116=0,0,ROUNDDOWN((40000*M117/Q117*Q116),0))</f>
        <v>0</v>
      </c>
      <c r="AB116" s="839"/>
      <c r="AC116" s="839"/>
      <c r="AD116" s="839"/>
      <c r="AE116" s="839"/>
    </row>
    <row r="117" spans="1:32" s="97" customFormat="1" ht="15" customHeight="1">
      <c r="A117" s="228"/>
      <c r="B117" s="244"/>
      <c r="C117" s="45"/>
      <c r="D117" s="44" t="s">
        <v>197</v>
      </c>
      <c r="E117" s="1080"/>
      <c r="F117" s="1080"/>
      <c r="G117" s="1080"/>
      <c r="H117" s="45" t="s">
        <v>31</v>
      </c>
      <c r="I117" s="45"/>
      <c r="J117" s="45"/>
      <c r="K117" s="44" t="s">
        <v>197</v>
      </c>
      <c r="L117" s="46" t="s">
        <v>264</v>
      </c>
      <c r="M117" s="840">
        <f>+V15</f>
        <v>0</v>
      </c>
      <c r="N117" s="841"/>
      <c r="O117" s="46" t="s">
        <v>8</v>
      </c>
      <c r="P117" s="46" t="s">
        <v>266</v>
      </c>
      <c r="Q117" s="840">
        <f>+V17</f>
        <v>0</v>
      </c>
      <c r="R117" s="841"/>
      <c r="S117" s="45" t="s">
        <v>267</v>
      </c>
      <c r="T117" s="246"/>
      <c r="U117" s="548"/>
      <c r="V117" s="548"/>
      <c r="W117" s="548"/>
      <c r="X117" s="548"/>
      <c r="Y117" s="247"/>
      <c r="AA117" s="839" t="e">
        <f>IF(C114="○","",ROUNDDOWN((97000*M117/Q117*Q116),0))</f>
        <v>#DIV/0!</v>
      </c>
      <c r="AB117" s="839"/>
      <c r="AC117" s="839"/>
      <c r="AD117" s="839"/>
      <c r="AE117" s="839"/>
    </row>
    <row r="118" spans="1:32" s="97" customFormat="1" ht="8.25" customHeight="1">
      <c r="A118" s="228"/>
      <c r="B118" s="244"/>
      <c r="C118" s="45"/>
      <c r="D118" s="45"/>
      <c r="E118" s="45"/>
      <c r="F118" s="45"/>
      <c r="G118" s="45"/>
      <c r="H118" s="45"/>
      <c r="I118" s="45"/>
      <c r="J118" s="45"/>
      <c r="K118" s="45"/>
      <c r="L118" s="45"/>
      <c r="M118" s="44"/>
      <c r="N118" s="45"/>
      <c r="O118" s="45"/>
      <c r="P118" s="46"/>
      <c r="Q118" s="533"/>
      <c r="R118" s="533"/>
      <c r="S118" s="45"/>
      <c r="T118" s="244"/>
      <c r="U118" s="263"/>
      <c r="V118" s="263"/>
      <c r="W118" s="263"/>
      <c r="X118" s="263"/>
      <c r="Y118" s="247"/>
    </row>
    <row r="119" spans="1:32" s="97" customFormat="1" ht="13.5" customHeight="1" thickBot="1">
      <c r="A119" s="228"/>
      <c r="B119" s="244"/>
      <c r="C119" s="115"/>
      <c r="D119" s="632" t="s">
        <v>610</v>
      </c>
      <c r="E119" s="45"/>
      <c r="F119" s="45"/>
      <c r="G119" s="45"/>
      <c r="H119" s="45"/>
      <c r="I119" s="45"/>
      <c r="J119" s="45"/>
      <c r="K119" s="45"/>
      <c r="L119" s="45"/>
      <c r="M119" s="44"/>
      <c r="N119" s="45"/>
      <c r="O119" s="45"/>
      <c r="P119" s="46"/>
      <c r="Q119" s="533"/>
      <c r="R119" s="533"/>
      <c r="S119" s="45"/>
      <c r="T119" s="244"/>
      <c r="U119" s="263"/>
      <c r="V119" s="263"/>
      <c r="W119" s="263"/>
      <c r="X119" s="263"/>
      <c r="Y119" s="247"/>
    </row>
    <row r="120" spans="1:32" s="97" customFormat="1" ht="15" customHeight="1" thickBot="1">
      <c r="A120" s="228"/>
      <c r="B120" s="244"/>
      <c r="C120" s="58"/>
      <c r="D120" s="115" t="s">
        <v>113</v>
      </c>
      <c r="E120" s="45"/>
      <c r="F120" s="45"/>
      <c r="G120" s="45"/>
      <c r="H120" s="45"/>
      <c r="I120" s="45"/>
      <c r="J120" s="45"/>
      <c r="K120" s="45"/>
      <c r="L120" s="45"/>
      <c r="M120" s="44"/>
      <c r="N120" s="45"/>
      <c r="O120" s="45"/>
      <c r="P120" s="46"/>
      <c r="Q120" s="533"/>
      <c r="R120" s="533"/>
      <c r="S120" s="45"/>
      <c r="T120" s="244"/>
      <c r="U120" s="263"/>
      <c r="V120" s="263"/>
      <c r="W120" s="263"/>
      <c r="X120" s="263"/>
      <c r="Y120" s="247"/>
    </row>
    <row r="121" spans="1:32" s="97" customFormat="1" ht="15" customHeight="1">
      <c r="A121" s="228"/>
      <c r="B121" s="244"/>
      <c r="C121" s="533" t="s">
        <v>596</v>
      </c>
      <c r="D121" s="45"/>
      <c r="E121" s="45"/>
      <c r="F121" s="45"/>
      <c r="G121" s="45"/>
      <c r="H121" s="45"/>
      <c r="I121" s="45"/>
      <c r="J121" s="45"/>
      <c r="K121" s="45"/>
      <c r="L121" s="266"/>
      <c r="M121" s="266"/>
      <c r="N121" s="266"/>
      <c r="O121" s="266"/>
      <c r="P121" s="266"/>
      <c r="Q121" s="45"/>
      <c r="R121" s="45"/>
      <c r="S121" s="45"/>
      <c r="T121" s="244"/>
      <c r="U121" s="263"/>
      <c r="V121" s="263"/>
      <c r="W121" s="263"/>
      <c r="X121" s="263"/>
      <c r="Y121" s="247"/>
    </row>
    <row r="122" spans="1:32" s="97" customFormat="1" ht="15" customHeight="1" thickBot="1">
      <c r="A122" s="228"/>
      <c r="B122" s="244"/>
      <c r="C122" s="45"/>
      <c r="D122" s="267"/>
      <c r="E122" s="845"/>
      <c r="F122" s="845"/>
      <c r="G122" s="845"/>
      <c r="H122" s="845"/>
      <c r="I122" s="45"/>
      <c r="J122" s="45"/>
      <c r="K122" s="846" t="s">
        <v>115</v>
      </c>
      <c r="L122" s="846"/>
      <c r="M122" s="846"/>
      <c r="N122" s="846"/>
      <c r="O122" s="846"/>
      <c r="P122" s="846"/>
      <c r="Q122" s="1081">
        <f>U28</f>
        <v>0</v>
      </c>
      <c r="R122" s="1081"/>
      <c r="S122" s="45" t="s">
        <v>27</v>
      </c>
      <c r="T122" s="246" t="s">
        <v>198</v>
      </c>
      <c r="U122" s="1082">
        <f>IF($C120=1,0,IF(C123="○",0,IF($U28&gt;19,538000,IF($U28&gt;1,269000,IF($U28=0,0,179000)))))</f>
        <v>0</v>
      </c>
      <c r="V122" s="1082"/>
      <c r="W122" s="1082"/>
      <c r="X122" s="1082"/>
      <c r="Y122" s="247" t="s">
        <v>30</v>
      </c>
    </row>
    <row r="123" spans="1:32" s="97" customFormat="1" ht="15" customHeight="1" thickBot="1">
      <c r="A123" s="228"/>
      <c r="B123" s="244"/>
      <c r="C123" s="268"/>
      <c r="D123" s="847" t="s">
        <v>116</v>
      </c>
      <c r="E123" s="847"/>
      <c r="F123" s="847"/>
      <c r="G123" s="847"/>
      <c r="H123" s="847"/>
      <c r="I123" s="847"/>
      <c r="J123" s="847"/>
      <c r="K123" s="847"/>
      <c r="L123" s="847"/>
      <c r="M123" s="847"/>
      <c r="N123" s="847"/>
      <c r="O123" s="847"/>
      <c r="P123" s="847"/>
      <c r="Q123" s="847"/>
      <c r="R123" s="847"/>
      <c r="S123" s="848"/>
      <c r="T123" s="246" t="s">
        <v>198</v>
      </c>
      <c r="U123" s="1082">
        <f>IF(C120=1,0,IF(C123="○",1076000,0))</f>
        <v>0</v>
      </c>
      <c r="V123" s="1082"/>
      <c r="W123" s="1082"/>
      <c r="X123" s="1082"/>
      <c r="Y123" s="247" t="s">
        <v>30</v>
      </c>
    </row>
    <row r="124" spans="1:32" s="97" customFormat="1" ht="7.5" customHeight="1">
      <c r="A124" s="228"/>
      <c r="B124" s="244"/>
      <c r="C124" s="45"/>
      <c r="D124" s="847"/>
      <c r="E124" s="847"/>
      <c r="F124" s="847"/>
      <c r="G124" s="847"/>
      <c r="H124" s="847"/>
      <c r="I124" s="847"/>
      <c r="J124" s="847"/>
      <c r="K124" s="847"/>
      <c r="L124" s="847"/>
      <c r="M124" s="847"/>
      <c r="N124" s="847"/>
      <c r="O124" s="847"/>
      <c r="P124" s="847"/>
      <c r="Q124" s="847"/>
      <c r="R124" s="847"/>
      <c r="S124" s="848"/>
      <c r="T124" s="246"/>
      <c r="U124" s="548"/>
      <c r="V124" s="548"/>
      <c r="W124" s="548"/>
      <c r="X124" s="548"/>
      <c r="Y124" s="247"/>
    </row>
    <row r="125" spans="1:32" s="97" customFormat="1" ht="15" customHeight="1">
      <c r="A125" s="228"/>
      <c r="B125" s="244"/>
      <c r="C125" s="45"/>
      <c r="D125" s="267"/>
      <c r="E125" s="266"/>
      <c r="F125" s="533"/>
      <c r="G125" s="533"/>
      <c r="H125" s="533"/>
      <c r="I125" s="45"/>
      <c r="J125" s="45"/>
      <c r="K125" s="45"/>
      <c r="L125" s="45"/>
      <c r="M125" s="45"/>
      <c r="N125" s="45"/>
      <c r="O125" s="45"/>
      <c r="P125" s="45"/>
      <c r="Q125" s="45"/>
      <c r="R125" s="45"/>
      <c r="S125" s="45"/>
      <c r="T125" s="244"/>
      <c r="U125" s="263"/>
      <c r="V125" s="263"/>
      <c r="W125" s="263"/>
      <c r="X125" s="263"/>
      <c r="Y125" s="247"/>
    </row>
    <row r="126" spans="1:32" s="97" customFormat="1" ht="15" customHeight="1">
      <c r="A126" s="228"/>
      <c r="B126" s="244"/>
      <c r="C126" s="533" t="s">
        <v>595</v>
      </c>
      <c r="D126" s="45"/>
      <c r="E126" s="45"/>
      <c r="F126" s="45"/>
      <c r="G126" s="45"/>
      <c r="H126" s="45"/>
      <c r="I126" s="45"/>
      <c r="J126" s="45"/>
      <c r="K126" s="45"/>
      <c r="L126" s="45"/>
      <c r="M126" s="45"/>
      <c r="N126" s="45"/>
      <c r="O126" s="45"/>
      <c r="P126" s="45"/>
      <c r="Q126" s="45"/>
      <c r="R126" s="45"/>
      <c r="S126" s="45"/>
      <c r="T126" s="246" t="s">
        <v>198</v>
      </c>
      <c r="U126" s="1082">
        <f>U127+U129</f>
        <v>0</v>
      </c>
      <c r="V126" s="1082"/>
      <c r="W126" s="1082"/>
      <c r="X126" s="1082"/>
      <c r="Y126" s="247" t="s">
        <v>30</v>
      </c>
    </row>
    <row r="127" spans="1:32" s="97" customFormat="1" ht="15" customHeight="1">
      <c r="A127" s="228"/>
      <c r="B127" s="244"/>
      <c r="C127" s="533"/>
      <c r="D127" s="45" t="s">
        <v>118</v>
      </c>
      <c r="E127" s="45"/>
      <c r="F127" s="45"/>
      <c r="G127" s="45"/>
      <c r="H127" s="45"/>
      <c r="I127" s="45"/>
      <c r="J127" s="45"/>
      <c r="K127" s="45"/>
      <c r="L127" s="45"/>
      <c r="M127" s="45"/>
      <c r="N127" s="45"/>
      <c r="O127" s="45"/>
      <c r="P127" s="45"/>
      <c r="Q127" s="45"/>
      <c r="R127" s="45"/>
      <c r="S127" s="45"/>
      <c r="T127" s="246" t="s">
        <v>252</v>
      </c>
      <c r="U127" s="1082">
        <f>IF($I$7="",0,IF(C120=1,0,240000))</f>
        <v>0</v>
      </c>
      <c r="V127" s="1082"/>
      <c r="W127" s="1082"/>
      <c r="X127" s="1082"/>
      <c r="Y127" s="247" t="s">
        <v>101</v>
      </c>
    </row>
    <row r="128" spans="1:32" s="97" customFormat="1" ht="15" customHeight="1">
      <c r="A128" s="228"/>
      <c r="B128" s="244"/>
      <c r="C128" s="533"/>
      <c r="D128" s="45" t="s">
        <v>119</v>
      </c>
      <c r="E128" s="45"/>
      <c r="F128" s="45"/>
      <c r="G128" s="45"/>
      <c r="H128" s="45"/>
      <c r="I128" s="45"/>
      <c r="J128" s="45"/>
      <c r="K128" s="45"/>
      <c r="L128" s="45"/>
      <c r="M128" s="45"/>
      <c r="N128" s="45"/>
      <c r="O128" s="45"/>
      <c r="P128" s="45"/>
      <c r="Q128" s="45"/>
      <c r="R128" s="45"/>
      <c r="S128" s="45"/>
      <c r="T128" s="246"/>
      <c r="U128" s="548"/>
      <c r="V128" s="548"/>
      <c r="W128" s="548"/>
      <c r="X128" s="548"/>
      <c r="Y128" s="247"/>
    </row>
    <row r="129" spans="1:39" s="97" customFormat="1" ht="15" customHeight="1">
      <c r="A129" s="228"/>
      <c r="B129" s="244"/>
      <c r="C129" s="533"/>
      <c r="D129" s="45"/>
      <c r="E129" s="507"/>
      <c r="F129" s="507"/>
      <c r="G129" s="1080">
        <v>81000</v>
      </c>
      <c r="H129" s="1080"/>
      <c r="I129" s="1080"/>
      <c r="J129" s="45" t="s">
        <v>61</v>
      </c>
      <c r="K129" s="45" t="s">
        <v>262</v>
      </c>
      <c r="L129" s="854" t="s">
        <v>203</v>
      </c>
      <c r="M129" s="854"/>
      <c r="N129" s="854"/>
      <c r="O129" s="1095">
        <v>0</v>
      </c>
      <c r="P129" s="1095"/>
      <c r="Q129" s="45" t="s">
        <v>120</v>
      </c>
      <c r="R129" s="45"/>
      <c r="S129" s="45"/>
      <c r="T129" s="246" t="s">
        <v>252</v>
      </c>
      <c r="U129" s="1082">
        <f>IF(C120=1,0,G129*O129)</f>
        <v>0</v>
      </c>
      <c r="V129" s="1082"/>
      <c r="W129" s="1082"/>
      <c r="X129" s="1082"/>
      <c r="Y129" s="247" t="s">
        <v>101</v>
      </c>
      <c r="AM129" s="270">
        <v>0</v>
      </c>
    </row>
    <row r="130" spans="1:39" s="97" customFormat="1" ht="15" customHeight="1">
      <c r="A130" s="228"/>
      <c r="B130" s="244"/>
      <c r="C130" s="533"/>
      <c r="D130" s="45"/>
      <c r="E130" s="45"/>
      <c r="F130" s="45"/>
      <c r="G130" s="45"/>
      <c r="H130" s="45"/>
      <c r="I130" s="45"/>
      <c r="J130" s="45"/>
      <c r="K130" s="45"/>
      <c r="L130" s="45"/>
      <c r="M130" s="45"/>
      <c r="N130" s="271" t="s">
        <v>121</v>
      </c>
      <c r="O130" s="45"/>
      <c r="P130" s="45"/>
      <c r="Q130" s="45"/>
      <c r="R130" s="45"/>
      <c r="S130" s="45"/>
      <c r="T130" s="246"/>
      <c r="U130" s="548"/>
      <c r="V130" s="548"/>
      <c r="W130" s="548"/>
      <c r="X130" s="548"/>
      <c r="Y130" s="247"/>
      <c r="AM130" s="270">
        <v>1</v>
      </c>
    </row>
    <row r="131" spans="1:39" ht="15" customHeight="1">
      <c r="A131" s="228"/>
      <c r="B131" s="244"/>
      <c r="C131" s="533" t="s">
        <v>597</v>
      </c>
      <c r="D131" s="45"/>
      <c r="E131" s="45"/>
      <c r="F131" s="45"/>
      <c r="G131" s="45"/>
      <c r="H131" s="45"/>
      <c r="I131" s="45"/>
      <c r="J131" s="45"/>
      <c r="K131" s="45"/>
      <c r="L131" s="45"/>
      <c r="M131" s="45"/>
      <c r="N131" s="45"/>
      <c r="O131" s="45"/>
      <c r="P131" s="45"/>
      <c r="Q131" s="45"/>
      <c r="R131" s="45"/>
      <c r="S131" s="45"/>
      <c r="T131" s="244"/>
      <c r="U131" s="263"/>
      <c r="V131" s="263"/>
      <c r="W131" s="263"/>
      <c r="X131" s="263"/>
      <c r="Y131" s="247"/>
      <c r="AM131" s="234">
        <v>2</v>
      </c>
    </row>
    <row r="132" spans="1:39" ht="15.75" customHeight="1">
      <c r="A132" s="228"/>
      <c r="B132" s="244"/>
      <c r="C132" s="45"/>
      <c r="D132" s="44" t="s">
        <v>197</v>
      </c>
      <c r="E132" s="1080">
        <v>10000</v>
      </c>
      <c r="F132" s="1080"/>
      <c r="G132" s="1080"/>
      <c r="H132" s="45" t="s">
        <v>123</v>
      </c>
      <c r="I132" s="45"/>
      <c r="J132" s="45"/>
      <c r="K132" s="46" t="s">
        <v>26</v>
      </c>
      <c r="L132" s="45"/>
      <c r="M132" s="852" t="s">
        <v>124</v>
      </c>
      <c r="N132" s="852"/>
      <c r="O132" s="852"/>
      <c r="P132" s="233" t="s">
        <v>272</v>
      </c>
      <c r="Q132" s="1096">
        <f>U55</f>
        <v>0</v>
      </c>
      <c r="R132" s="1096"/>
      <c r="S132" s="45" t="s">
        <v>86</v>
      </c>
      <c r="T132" s="246" t="s">
        <v>198</v>
      </c>
      <c r="U132" s="1082">
        <f>+IF(C120=1,0,E132*Q132)</f>
        <v>0</v>
      </c>
      <c r="V132" s="1082"/>
      <c r="W132" s="1082"/>
      <c r="X132" s="1082"/>
      <c r="Y132" s="247" t="s">
        <v>30</v>
      </c>
    </row>
    <row r="133" spans="1:39" ht="15.75" customHeight="1">
      <c r="A133" s="228"/>
      <c r="B133" s="244"/>
      <c r="C133" s="45"/>
      <c r="D133" s="44"/>
      <c r="E133" s="549"/>
      <c r="F133" s="549"/>
      <c r="G133" s="549"/>
      <c r="H133" s="45"/>
      <c r="I133" s="45"/>
      <c r="J133" s="45"/>
      <c r="K133" s="46"/>
      <c r="L133" s="45"/>
      <c r="M133" s="543"/>
      <c r="N133" s="543"/>
      <c r="O133" s="543"/>
      <c r="P133" s="233"/>
      <c r="Q133" s="549"/>
      <c r="R133" s="549"/>
      <c r="S133" s="45"/>
      <c r="T133" s="246"/>
      <c r="U133" s="548"/>
      <c r="V133" s="548"/>
      <c r="W133" s="548"/>
      <c r="X133" s="548"/>
      <c r="Y133" s="247"/>
    </row>
    <row r="134" spans="1:39">
      <c r="A134" s="272"/>
      <c r="B134" s="273"/>
      <c r="C134" s="775" t="s">
        <v>598</v>
      </c>
      <c r="D134" s="775"/>
      <c r="E134" s="775"/>
      <c r="F134" s="775"/>
      <c r="G134" s="775"/>
      <c r="H134" s="775"/>
      <c r="I134" s="775"/>
      <c r="J134" s="775"/>
      <c r="K134" s="775"/>
      <c r="L134" s="775"/>
      <c r="M134" s="775"/>
      <c r="N134" s="775"/>
      <c r="O134" s="775"/>
      <c r="P134" s="545"/>
      <c r="Q134" s="230"/>
      <c r="R134" s="230"/>
      <c r="S134" s="275"/>
      <c r="T134" s="63"/>
      <c r="U134" s="1082"/>
      <c r="V134" s="1082"/>
      <c r="W134" s="1082"/>
      <c r="X134" s="1082"/>
      <c r="Y134" s="60"/>
    </row>
    <row r="135" spans="1:39" ht="16.5" customHeight="1">
      <c r="A135" s="272"/>
      <c r="B135" s="273"/>
      <c r="C135" s="531"/>
      <c r="D135" s="228" t="s">
        <v>126</v>
      </c>
      <c r="E135" s="228"/>
      <c r="F135" s="531"/>
      <c r="G135" s="531"/>
      <c r="H135" s="531"/>
      <c r="I135" s="531"/>
      <c r="J135" s="531"/>
      <c r="K135" s="531"/>
      <c r="L135" s="531"/>
      <c r="M135" s="531"/>
      <c r="N135" s="531"/>
      <c r="O135" s="531"/>
      <c r="P135" s="545"/>
      <c r="Q135" s="230"/>
      <c r="R135" s="230"/>
      <c r="S135" s="275"/>
      <c r="T135" s="63" t="s">
        <v>198</v>
      </c>
      <c r="U135" s="1082">
        <f>U136+U137</f>
        <v>0</v>
      </c>
      <c r="V135" s="1082"/>
      <c r="W135" s="1082"/>
      <c r="X135" s="1082"/>
      <c r="Y135" s="60" t="s">
        <v>30</v>
      </c>
    </row>
    <row r="136" spans="1:39" ht="25.5" customHeight="1">
      <c r="A136" s="272"/>
      <c r="B136" s="273"/>
      <c r="C136" s="57"/>
      <c r="D136" s="57"/>
      <c r="E136" s="856"/>
      <c r="F136" s="856"/>
      <c r="G136" s="541" t="s">
        <v>197</v>
      </c>
      <c r="H136" s="1097"/>
      <c r="I136" s="1097"/>
      <c r="J136" s="57" t="s">
        <v>125</v>
      </c>
      <c r="K136" s="57"/>
      <c r="L136" s="57"/>
      <c r="M136" s="230" t="s">
        <v>274</v>
      </c>
      <c r="N136" s="727" t="s">
        <v>509</v>
      </c>
      <c r="O136" s="858"/>
      <c r="P136" s="858"/>
      <c r="Q136" s="843">
        <f>U65</f>
        <v>0</v>
      </c>
      <c r="R136" s="843"/>
      <c r="S136" s="275" t="s">
        <v>91</v>
      </c>
      <c r="T136" s="276" t="s">
        <v>252</v>
      </c>
      <c r="U136" s="1093">
        <f>H136*Q136</f>
        <v>0</v>
      </c>
      <c r="V136" s="1093"/>
      <c r="W136" s="1093"/>
      <c r="X136" s="1093"/>
      <c r="Y136" s="275" t="s">
        <v>101</v>
      </c>
    </row>
    <row r="137" spans="1:39" ht="25.5" customHeight="1">
      <c r="A137" s="272"/>
      <c r="B137" s="273"/>
      <c r="C137" s="57"/>
      <c r="D137" s="57"/>
      <c r="E137" s="856"/>
      <c r="F137" s="856"/>
      <c r="G137" s="541" t="s">
        <v>197</v>
      </c>
      <c r="H137" s="1097"/>
      <c r="I137" s="1097"/>
      <c r="J137" s="57" t="s">
        <v>123</v>
      </c>
      <c r="K137" s="57"/>
      <c r="L137" s="57"/>
      <c r="M137" s="230" t="s">
        <v>274</v>
      </c>
      <c r="N137" s="727" t="s">
        <v>510</v>
      </c>
      <c r="O137" s="858"/>
      <c r="P137" s="858"/>
      <c r="Q137" s="843">
        <f>U66</f>
        <v>0</v>
      </c>
      <c r="R137" s="843"/>
      <c r="S137" s="275" t="s">
        <v>86</v>
      </c>
      <c r="T137" s="276" t="s">
        <v>252</v>
      </c>
      <c r="U137" s="1093">
        <f>H137*Q137</f>
        <v>0</v>
      </c>
      <c r="V137" s="1093"/>
      <c r="W137" s="1093"/>
      <c r="X137" s="1093"/>
      <c r="Y137" s="275" t="s">
        <v>101</v>
      </c>
    </row>
    <row r="138" spans="1:39" ht="12.75" customHeight="1">
      <c r="A138" s="272"/>
      <c r="B138" s="273"/>
      <c r="C138" s="57"/>
      <c r="D138" s="57"/>
      <c r="E138" s="544"/>
      <c r="F138" s="544"/>
      <c r="G138" s="541"/>
      <c r="H138" s="546"/>
      <c r="I138" s="546"/>
      <c r="J138" s="57"/>
      <c r="K138" s="57"/>
      <c r="L138" s="57"/>
      <c r="M138" s="230"/>
      <c r="N138" s="525"/>
      <c r="O138" s="545"/>
      <c r="P138" s="545"/>
      <c r="Q138" s="540"/>
      <c r="R138" s="540"/>
      <c r="S138" s="275"/>
      <c r="T138" s="276"/>
      <c r="U138" s="547"/>
      <c r="V138" s="547"/>
      <c r="W138" s="547"/>
      <c r="X138" s="547"/>
      <c r="Y138" s="275"/>
    </row>
    <row r="139" spans="1:39" ht="15" customHeight="1">
      <c r="A139" s="272"/>
      <c r="B139" s="273"/>
      <c r="C139" s="57"/>
      <c r="D139" s="228" t="s">
        <v>127</v>
      </c>
      <c r="E139" s="228"/>
      <c r="F139" s="531"/>
      <c r="G139" s="531"/>
      <c r="H139" s="531"/>
      <c r="I139" s="531"/>
      <c r="J139" s="531"/>
      <c r="K139" s="531"/>
      <c r="L139" s="531"/>
      <c r="M139" s="531"/>
      <c r="N139" s="531"/>
      <c r="O139" s="531"/>
      <c r="P139" s="545"/>
      <c r="Q139" s="540"/>
      <c r="R139" s="540"/>
      <c r="S139" s="275"/>
      <c r="T139" s="63" t="s">
        <v>198</v>
      </c>
      <c r="U139" s="1082">
        <f>U140+U141</f>
        <v>0</v>
      </c>
      <c r="V139" s="1082"/>
      <c r="W139" s="1082"/>
      <c r="X139" s="1082"/>
      <c r="Y139" s="60" t="s">
        <v>30</v>
      </c>
    </row>
    <row r="140" spans="1:39" ht="27.75" customHeight="1">
      <c r="A140" s="272"/>
      <c r="B140" s="273"/>
      <c r="C140" s="57"/>
      <c r="D140" s="57"/>
      <c r="E140" s="856"/>
      <c r="F140" s="856"/>
      <c r="G140" s="541" t="s">
        <v>197</v>
      </c>
      <c r="H140" s="1097"/>
      <c r="I140" s="1097"/>
      <c r="J140" s="57" t="s">
        <v>125</v>
      </c>
      <c r="K140" s="57"/>
      <c r="L140" s="57"/>
      <c r="M140" s="230" t="s">
        <v>274</v>
      </c>
      <c r="N140" s="727" t="s">
        <v>511</v>
      </c>
      <c r="O140" s="858"/>
      <c r="P140" s="858"/>
      <c r="Q140" s="843">
        <f>U67</f>
        <v>0</v>
      </c>
      <c r="R140" s="843"/>
      <c r="S140" s="275" t="s">
        <v>91</v>
      </c>
      <c r="T140" s="276" t="s">
        <v>252</v>
      </c>
      <c r="U140" s="1093">
        <f>H140*Q140</f>
        <v>0</v>
      </c>
      <c r="V140" s="1093"/>
      <c r="W140" s="1093"/>
      <c r="X140" s="1093"/>
      <c r="Y140" s="275" t="s">
        <v>101</v>
      </c>
    </row>
    <row r="141" spans="1:39" ht="27.75" customHeight="1">
      <c r="A141" s="272"/>
      <c r="B141" s="273"/>
      <c r="C141" s="57"/>
      <c r="D141" s="57"/>
      <c r="E141" s="856"/>
      <c r="F141" s="856"/>
      <c r="G141" s="541" t="s">
        <v>197</v>
      </c>
      <c r="H141" s="1097"/>
      <c r="I141" s="1097"/>
      <c r="J141" s="57" t="s">
        <v>123</v>
      </c>
      <c r="K141" s="57"/>
      <c r="L141" s="57"/>
      <c r="M141" s="230" t="s">
        <v>274</v>
      </c>
      <c r="N141" s="727" t="s">
        <v>512</v>
      </c>
      <c r="O141" s="858"/>
      <c r="P141" s="858"/>
      <c r="Q141" s="843">
        <f>U68</f>
        <v>0</v>
      </c>
      <c r="R141" s="843"/>
      <c r="S141" s="275" t="s">
        <v>86</v>
      </c>
      <c r="T141" s="276" t="s">
        <v>252</v>
      </c>
      <c r="U141" s="1093">
        <f>H141*Q141</f>
        <v>0</v>
      </c>
      <c r="V141" s="1093"/>
      <c r="W141" s="1093"/>
      <c r="X141" s="1093"/>
      <c r="Y141" s="275" t="s">
        <v>101</v>
      </c>
    </row>
    <row r="142" spans="1:39" ht="13.5" customHeight="1">
      <c r="A142" s="272"/>
      <c r="B142" s="273"/>
      <c r="C142" s="57"/>
      <c r="D142" s="57"/>
      <c r="E142" s="544"/>
      <c r="F142" s="544"/>
      <c r="G142" s="541"/>
      <c r="H142" s="546"/>
      <c r="I142" s="546"/>
      <c r="J142" s="57"/>
      <c r="K142" s="57"/>
      <c r="L142" s="57"/>
      <c r="M142" s="230"/>
      <c r="N142" s="525"/>
      <c r="O142" s="545"/>
      <c r="P142" s="545"/>
      <c r="Q142" s="540"/>
      <c r="R142" s="540"/>
      <c r="S142" s="275"/>
      <c r="T142" s="276"/>
      <c r="U142" s="547"/>
      <c r="V142" s="547"/>
      <c r="W142" s="547"/>
      <c r="X142" s="547"/>
      <c r="Y142" s="275"/>
    </row>
    <row r="143" spans="1:39">
      <c r="A143" s="272"/>
      <c r="B143" s="273"/>
      <c r="C143" s="775" t="s">
        <v>599</v>
      </c>
      <c r="D143" s="775"/>
      <c r="E143" s="775"/>
      <c r="F143" s="775"/>
      <c r="G143" s="775"/>
      <c r="H143" s="775"/>
      <c r="I143" s="775"/>
      <c r="J143" s="775"/>
      <c r="K143" s="775"/>
      <c r="L143" s="775"/>
      <c r="M143" s="775"/>
      <c r="N143" s="775"/>
      <c r="O143" s="775"/>
      <c r="P143" s="545"/>
      <c r="Q143" s="540"/>
      <c r="R143" s="540"/>
      <c r="S143" s="275"/>
      <c r="T143" s="63"/>
      <c r="U143" s="1082"/>
      <c r="V143" s="1082"/>
      <c r="W143" s="1082"/>
      <c r="X143" s="1082"/>
      <c r="Y143" s="60"/>
    </row>
    <row r="144" spans="1:39" ht="14.25" customHeight="1">
      <c r="A144" s="272"/>
      <c r="B144" s="273"/>
      <c r="C144" s="531"/>
      <c r="D144" s="228" t="s">
        <v>126</v>
      </c>
      <c r="E144" s="228"/>
      <c r="F144" s="531"/>
      <c r="G144" s="531"/>
      <c r="H144" s="531"/>
      <c r="I144" s="531"/>
      <c r="J144" s="531"/>
      <c r="K144" s="531"/>
      <c r="L144" s="531"/>
      <c r="M144" s="531"/>
      <c r="N144" s="531"/>
      <c r="O144" s="531"/>
      <c r="P144" s="545"/>
      <c r="Q144" s="540"/>
      <c r="R144" s="540"/>
      <c r="S144" s="275"/>
      <c r="T144" s="63" t="s">
        <v>198</v>
      </c>
      <c r="U144" s="1082">
        <f>U145+U146</f>
        <v>0</v>
      </c>
      <c r="V144" s="1082"/>
      <c r="W144" s="1082"/>
      <c r="X144" s="1082"/>
      <c r="Y144" s="60" t="s">
        <v>30</v>
      </c>
    </row>
    <row r="145" spans="1:28" ht="25.5" customHeight="1">
      <c r="A145" s="272"/>
      <c r="B145" s="273"/>
      <c r="C145" s="57"/>
      <c r="D145" s="57"/>
      <c r="E145" s="856"/>
      <c r="F145" s="856"/>
      <c r="G145" s="541" t="s">
        <v>197</v>
      </c>
      <c r="H145" s="1097"/>
      <c r="I145" s="1097"/>
      <c r="J145" s="57" t="s">
        <v>125</v>
      </c>
      <c r="K145" s="57"/>
      <c r="L145" s="57"/>
      <c r="M145" s="230" t="s">
        <v>274</v>
      </c>
      <c r="N145" s="727" t="s">
        <v>513</v>
      </c>
      <c r="O145" s="858"/>
      <c r="P145" s="858"/>
      <c r="Q145" s="843">
        <f>U70</f>
        <v>0</v>
      </c>
      <c r="R145" s="843"/>
      <c r="S145" s="275" t="s">
        <v>91</v>
      </c>
      <c r="T145" s="276" t="s">
        <v>252</v>
      </c>
      <c r="U145" s="1093">
        <f>H145*Q145</f>
        <v>0</v>
      </c>
      <c r="V145" s="1093"/>
      <c r="W145" s="1093"/>
      <c r="X145" s="1093"/>
      <c r="Y145" s="275" t="s">
        <v>101</v>
      </c>
    </row>
    <row r="146" spans="1:28" ht="25.5" customHeight="1">
      <c r="A146" s="272"/>
      <c r="B146" s="273"/>
      <c r="C146" s="57"/>
      <c r="D146" s="57"/>
      <c r="E146" s="856"/>
      <c r="F146" s="856"/>
      <c r="G146" s="541" t="s">
        <v>197</v>
      </c>
      <c r="H146" s="1097"/>
      <c r="I146" s="1097"/>
      <c r="J146" s="57" t="s">
        <v>123</v>
      </c>
      <c r="K146" s="57"/>
      <c r="L146" s="57"/>
      <c r="M146" s="230" t="s">
        <v>274</v>
      </c>
      <c r="N146" s="727" t="s">
        <v>514</v>
      </c>
      <c r="O146" s="858"/>
      <c r="P146" s="858"/>
      <c r="Q146" s="843">
        <f>U71</f>
        <v>0</v>
      </c>
      <c r="R146" s="843"/>
      <c r="S146" s="275" t="s">
        <v>86</v>
      </c>
      <c r="T146" s="276" t="s">
        <v>252</v>
      </c>
      <c r="U146" s="1093">
        <f>H146*Q146</f>
        <v>0</v>
      </c>
      <c r="V146" s="1093"/>
      <c r="W146" s="1093"/>
      <c r="X146" s="1093"/>
      <c r="Y146" s="275" t="s">
        <v>101</v>
      </c>
    </row>
    <row r="147" spans="1:28" ht="14.25" customHeight="1">
      <c r="A147" s="272"/>
      <c r="B147" s="273"/>
      <c r="C147" s="57"/>
      <c r="D147" s="57"/>
      <c r="E147" s="544"/>
      <c r="F147" s="544"/>
      <c r="G147" s="541"/>
      <c r="H147" s="546"/>
      <c r="I147" s="546"/>
      <c r="J147" s="57"/>
      <c r="K147" s="57"/>
      <c r="L147" s="57"/>
      <c r="M147" s="230"/>
      <c r="N147" s="525"/>
      <c r="O147" s="545"/>
      <c r="P147" s="545"/>
      <c r="Q147" s="540"/>
      <c r="R147" s="540"/>
      <c r="S147" s="275"/>
      <c r="T147" s="276"/>
      <c r="U147" s="547"/>
      <c r="V147" s="547"/>
      <c r="W147" s="547"/>
      <c r="X147" s="547"/>
      <c r="Y147" s="275"/>
    </row>
    <row r="148" spans="1:28" ht="15" customHeight="1">
      <c r="A148" s="272"/>
      <c r="B148" s="273"/>
      <c r="C148" s="57"/>
      <c r="D148" s="228" t="s">
        <v>127</v>
      </c>
      <c r="E148" s="228"/>
      <c r="F148" s="531"/>
      <c r="G148" s="531"/>
      <c r="H148" s="531"/>
      <c r="I148" s="531"/>
      <c r="J148" s="531"/>
      <c r="K148" s="531"/>
      <c r="L148" s="531"/>
      <c r="M148" s="531"/>
      <c r="N148" s="531"/>
      <c r="O148" s="531"/>
      <c r="P148" s="545"/>
      <c r="Q148" s="540"/>
      <c r="R148" s="540"/>
      <c r="S148" s="275"/>
      <c r="T148" s="63" t="s">
        <v>198</v>
      </c>
      <c r="U148" s="1082">
        <f>U149+U150</f>
        <v>0</v>
      </c>
      <c r="V148" s="1082"/>
      <c r="W148" s="1082"/>
      <c r="X148" s="1082"/>
      <c r="Y148" s="60" t="s">
        <v>30</v>
      </c>
    </row>
    <row r="149" spans="1:28" ht="27.75" customHeight="1">
      <c r="A149" s="272"/>
      <c r="B149" s="273"/>
      <c r="C149" s="57"/>
      <c r="D149" s="57"/>
      <c r="E149" s="856"/>
      <c r="F149" s="856"/>
      <c r="G149" s="541" t="s">
        <v>197</v>
      </c>
      <c r="H149" s="1097"/>
      <c r="I149" s="1097"/>
      <c r="J149" s="57" t="s">
        <v>125</v>
      </c>
      <c r="K149" s="57"/>
      <c r="L149" s="57"/>
      <c r="M149" s="230" t="s">
        <v>274</v>
      </c>
      <c r="N149" s="727" t="s">
        <v>515</v>
      </c>
      <c r="O149" s="858"/>
      <c r="P149" s="858"/>
      <c r="Q149" s="843">
        <f>U72</f>
        <v>0</v>
      </c>
      <c r="R149" s="843"/>
      <c r="S149" s="275" t="s">
        <v>91</v>
      </c>
      <c r="T149" s="276" t="s">
        <v>252</v>
      </c>
      <c r="U149" s="1093">
        <f>H149*Q149</f>
        <v>0</v>
      </c>
      <c r="V149" s="1093"/>
      <c r="W149" s="1093"/>
      <c r="X149" s="1093"/>
      <c r="Y149" s="275" t="s">
        <v>101</v>
      </c>
    </row>
    <row r="150" spans="1:28" ht="27.75" customHeight="1">
      <c r="A150" s="272"/>
      <c r="B150" s="273"/>
      <c r="C150" s="57"/>
      <c r="D150" s="57"/>
      <c r="E150" s="856"/>
      <c r="F150" s="856"/>
      <c r="G150" s="541" t="s">
        <v>197</v>
      </c>
      <c r="H150" s="1097"/>
      <c r="I150" s="1097"/>
      <c r="J150" s="57" t="s">
        <v>123</v>
      </c>
      <c r="K150" s="57"/>
      <c r="L150" s="57"/>
      <c r="M150" s="230" t="s">
        <v>274</v>
      </c>
      <c r="N150" s="727" t="s">
        <v>516</v>
      </c>
      <c r="O150" s="858"/>
      <c r="P150" s="858"/>
      <c r="Q150" s="843">
        <f>U73</f>
        <v>0</v>
      </c>
      <c r="R150" s="843"/>
      <c r="S150" s="275" t="s">
        <v>86</v>
      </c>
      <c r="T150" s="276" t="s">
        <v>252</v>
      </c>
      <c r="U150" s="1093">
        <f>H150*Q150</f>
        <v>0</v>
      </c>
      <c r="V150" s="1093"/>
      <c r="W150" s="1093"/>
      <c r="X150" s="1093"/>
      <c r="Y150" s="275" t="s">
        <v>101</v>
      </c>
    </row>
    <row r="151" spans="1:28" ht="8.25" customHeight="1">
      <c r="A151" s="228"/>
      <c r="B151" s="244"/>
      <c r="C151" s="775"/>
      <c r="D151" s="775"/>
      <c r="E151" s="775"/>
      <c r="F151" s="775"/>
      <c r="G151" s="775"/>
      <c r="H151" s="775"/>
      <c r="I151" s="775"/>
      <c r="J151" s="775"/>
      <c r="K151" s="775"/>
      <c r="L151" s="775"/>
      <c r="M151" s="775"/>
      <c r="N151" s="775"/>
      <c r="O151" s="775"/>
      <c r="P151" s="549"/>
      <c r="Q151" s="549"/>
      <c r="R151" s="549"/>
      <c r="S151" s="282"/>
      <c r="T151" s="246"/>
      <c r="U151" s="548"/>
      <c r="V151" s="548"/>
      <c r="W151" s="548"/>
      <c r="X151" s="548"/>
      <c r="Y151" s="282"/>
    </row>
    <row r="152" spans="1:28" ht="9" customHeight="1">
      <c r="A152" s="228"/>
      <c r="B152" s="244"/>
      <c r="C152" s="45"/>
      <c r="D152" s="46"/>
      <c r="E152" s="543"/>
      <c r="F152" s="543"/>
      <c r="G152" s="541"/>
      <c r="H152" s="546"/>
      <c r="I152" s="546"/>
      <c r="J152" s="57"/>
      <c r="K152" s="57"/>
      <c r="L152" s="57"/>
      <c r="M152" s="283"/>
      <c r="N152" s="284"/>
      <c r="O152" s="285"/>
      <c r="P152" s="285"/>
      <c r="Q152" s="230"/>
      <c r="R152" s="230"/>
      <c r="S152" s="45"/>
      <c r="T152" s="276"/>
      <c r="U152" s="547"/>
      <c r="V152" s="547"/>
      <c r="W152" s="547"/>
      <c r="X152" s="547"/>
      <c r="Y152" s="275"/>
    </row>
    <row r="153" spans="1:28" ht="15" customHeight="1">
      <c r="A153" s="228"/>
      <c r="B153" s="244"/>
      <c r="C153" s="45"/>
      <c r="D153" s="45"/>
      <c r="E153" s="45"/>
      <c r="F153" s="45"/>
      <c r="G153" s="45"/>
      <c r="H153" s="45"/>
      <c r="I153" s="45"/>
      <c r="J153" s="45"/>
      <c r="K153" s="45" t="s">
        <v>128</v>
      </c>
      <c r="L153" s="45"/>
      <c r="M153" s="45"/>
      <c r="N153" s="45"/>
      <c r="O153" s="45"/>
      <c r="P153" s="286"/>
      <c r="Q153" s="46"/>
      <c r="R153" s="46"/>
      <c r="S153" s="140"/>
      <c r="T153" s="246" t="s">
        <v>198</v>
      </c>
      <c r="U153" s="1098" t="e">
        <f>U78+U107+U116+U122+U123+U126+U132+U135+U139+U144+U148+U111</f>
        <v>#VALUE!</v>
      </c>
      <c r="V153" s="1099"/>
      <c r="W153" s="1099"/>
      <c r="X153" s="1099"/>
      <c r="Y153" s="247" t="s">
        <v>30</v>
      </c>
      <c r="AB153" s="287"/>
    </row>
    <row r="154" spans="1:28" ht="6" customHeight="1" thickBot="1">
      <c r="A154" s="228"/>
      <c r="B154" s="288"/>
      <c r="C154" s="289"/>
      <c r="D154" s="289"/>
      <c r="E154" s="289"/>
      <c r="F154" s="289"/>
      <c r="G154" s="289"/>
      <c r="H154" s="289"/>
      <c r="I154" s="289"/>
      <c r="J154" s="289"/>
      <c r="K154" s="289"/>
      <c r="L154" s="289"/>
      <c r="M154" s="289"/>
      <c r="N154" s="289"/>
      <c r="O154" s="289"/>
      <c r="P154" s="289"/>
      <c r="Q154" s="289"/>
      <c r="R154" s="289"/>
      <c r="S154" s="290"/>
      <c r="T154" s="288"/>
      <c r="U154" s="289"/>
      <c r="V154" s="289"/>
      <c r="W154" s="289"/>
      <c r="X154" s="289"/>
      <c r="Y154" s="290"/>
    </row>
    <row r="155" spans="1:28" ht="30" customHeight="1" thickTop="1">
      <c r="A155" s="228"/>
      <c r="B155" s="860" t="s">
        <v>129</v>
      </c>
      <c r="C155" s="861"/>
      <c r="D155" s="861"/>
      <c r="E155" s="861"/>
      <c r="F155" s="861"/>
      <c r="G155" s="861"/>
      <c r="H155" s="861"/>
      <c r="I155" s="864"/>
      <c r="J155" s="864"/>
      <c r="K155" s="864"/>
      <c r="L155" s="864"/>
      <c r="M155" s="864"/>
      <c r="N155" s="865"/>
      <c r="O155" s="865"/>
      <c r="P155" s="865"/>
      <c r="Q155" s="865"/>
      <c r="R155" s="865"/>
      <c r="S155" s="59"/>
      <c r="T155" s="866" t="s">
        <v>279</v>
      </c>
      <c r="U155" s="867"/>
      <c r="V155" s="867"/>
      <c r="W155" s="867"/>
      <c r="X155" s="867"/>
      <c r="Y155" s="868"/>
    </row>
    <row r="156" spans="1:28" ht="30" customHeight="1" thickBot="1">
      <c r="A156" s="228"/>
      <c r="B156" s="862"/>
      <c r="C156" s="863"/>
      <c r="D156" s="863"/>
      <c r="E156" s="863"/>
      <c r="F156" s="863"/>
      <c r="G156" s="863"/>
      <c r="H156" s="872" t="s">
        <v>130</v>
      </c>
      <c r="I156" s="873"/>
      <c r="J156" s="873"/>
      <c r="K156" s="873"/>
      <c r="L156" s="873"/>
      <c r="M156" s="873"/>
      <c r="N156" s="874"/>
      <c r="O156" s="874"/>
      <c r="P156" s="874"/>
      <c r="Q156" s="874"/>
      <c r="R156" s="874"/>
      <c r="S156" s="60" t="s">
        <v>61</v>
      </c>
      <c r="T156" s="869"/>
      <c r="U156" s="870"/>
      <c r="V156" s="870"/>
      <c r="W156" s="870"/>
      <c r="X156" s="870"/>
      <c r="Y156" s="871"/>
      <c r="AB156" s="291" t="e">
        <f>U153</f>
        <v>#VALUE!</v>
      </c>
    </row>
    <row r="157" spans="1:28" ht="17.25" customHeight="1">
      <c r="A157" s="228"/>
      <c r="B157" s="61"/>
      <c r="C157" s="62"/>
      <c r="D157" s="62"/>
      <c r="E157" s="62"/>
      <c r="F157" s="62"/>
      <c r="G157" s="62"/>
      <c r="H157" s="62"/>
      <c r="I157" s="62"/>
      <c r="J157" s="147" t="s">
        <v>585</v>
      </c>
      <c r="K157" s="57"/>
      <c r="L157" s="57"/>
      <c r="M157" s="57"/>
      <c r="N157" s="57"/>
      <c r="O157" s="57"/>
      <c r="P157" s="57"/>
      <c r="Q157" s="57"/>
      <c r="R157" s="57"/>
      <c r="S157" s="60"/>
      <c r="T157" s="63" t="s">
        <v>198</v>
      </c>
      <c r="U157" s="1099">
        <f>ROUNDDOWN(IF(N156&gt;7200000,U153*0.8,0),0)</f>
        <v>0</v>
      </c>
      <c r="V157" s="1099"/>
      <c r="W157" s="1099"/>
      <c r="X157" s="1099"/>
      <c r="Y157" s="60" t="s">
        <v>30</v>
      </c>
      <c r="AB157" s="291">
        <f>U157</f>
        <v>0</v>
      </c>
    </row>
    <row r="158" spans="1:28" ht="28.5" customHeight="1">
      <c r="A158" s="228"/>
      <c r="B158" s="64"/>
      <c r="C158" s="65"/>
      <c r="D158" s="65"/>
      <c r="E158" s="65"/>
      <c r="F158" s="65"/>
      <c r="G158" s="65"/>
      <c r="H158" s="877" t="s">
        <v>586</v>
      </c>
      <c r="I158" s="877"/>
      <c r="J158" s="877"/>
      <c r="K158" s="877"/>
      <c r="L158" s="877"/>
      <c r="M158" s="877"/>
      <c r="N158" s="877"/>
      <c r="O158" s="877"/>
      <c r="P158" s="877"/>
      <c r="Q158" s="877"/>
      <c r="R158" s="877"/>
      <c r="S158" s="878"/>
      <c r="T158" s="869" t="s">
        <v>164</v>
      </c>
      <c r="U158" s="870"/>
      <c r="V158" s="870"/>
      <c r="W158" s="870"/>
      <c r="X158" s="870"/>
      <c r="Y158" s="871"/>
      <c r="AB158" s="287">
        <f>U160</f>
        <v>0</v>
      </c>
    </row>
    <row r="159" spans="1:28" ht="30" customHeight="1">
      <c r="A159" s="228"/>
      <c r="B159" s="879" t="s">
        <v>165</v>
      </c>
      <c r="C159" s="880"/>
      <c r="D159" s="880"/>
      <c r="E159" s="880"/>
      <c r="F159" s="880"/>
      <c r="G159" s="880"/>
      <c r="H159" s="883"/>
      <c r="I159" s="883"/>
      <c r="J159" s="883"/>
      <c r="K159" s="66"/>
      <c r="L159" s="66"/>
      <c r="M159" s="66"/>
      <c r="N159" s="67"/>
      <c r="O159" s="67"/>
      <c r="P159" s="67"/>
      <c r="Q159" s="67"/>
      <c r="R159" s="67"/>
      <c r="S159" s="68"/>
      <c r="T159" s="869"/>
      <c r="U159" s="870"/>
      <c r="V159" s="870"/>
      <c r="W159" s="870"/>
      <c r="X159" s="870"/>
      <c r="Y159" s="871"/>
    </row>
    <row r="160" spans="1:28" ht="30" customHeight="1" thickBot="1">
      <c r="A160" s="228"/>
      <c r="B160" s="881"/>
      <c r="C160" s="882"/>
      <c r="D160" s="882"/>
      <c r="E160" s="882"/>
      <c r="F160" s="882"/>
      <c r="G160" s="882"/>
      <c r="H160" s="884"/>
      <c r="I160" s="885"/>
      <c r="J160" s="885"/>
      <c r="K160" s="885"/>
      <c r="L160" s="885"/>
      <c r="M160" s="885"/>
      <c r="N160" s="886"/>
      <c r="O160" s="886"/>
      <c r="P160" s="886"/>
      <c r="Q160" s="886"/>
      <c r="R160" s="886"/>
      <c r="S160" s="60" t="s">
        <v>44</v>
      </c>
      <c r="T160" s="63" t="s">
        <v>198</v>
      </c>
      <c r="U160" s="1099">
        <f>ROUNDDOWN(IF(AND(N156&gt;6300000,N156&lt;=7200000),U153*0.9,0),0)</f>
        <v>0</v>
      </c>
      <c r="V160" s="1099"/>
      <c r="W160" s="1099"/>
      <c r="X160" s="1099"/>
      <c r="Y160" s="60" t="s">
        <v>30</v>
      </c>
    </row>
    <row r="161" spans="1:25" ht="43.5" customHeight="1">
      <c r="A161" s="228"/>
      <c r="B161" s="875" t="s">
        <v>283</v>
      </c>
      <c r="C161" s="727"/>
      <c r="D161" s="727"/>
      <c r="E161" s="727"/>
      <c r="F161" s="727"/>
      <c r="G161" s="727"/>
      <c r="H161" s="727"/>
      <c r="I161" s="727"/>
      <c r="J161" s="727"/>
      <c r="K161" s="727"/>
      <c r="L161" s="727"/>
      <c r="M161" s="727"/>
      <c r="N161" s="727"/>
      <c r="O161" s="727"/>
      <c r="P161" s="727"/>
      <c r="Q161" s="727"/>
      <c r="R161" s="727"/>
      <c r="S161" s="876"/>
      <c r="T161" s="63"/>
      <c r="U161" s="508"/>
      <c r="V161" s="508"/>
      <c r="W161" s="508"/>
      <c r="X161" s="508"/>
      <c r="Y161" s="60"/>
    </row>
    <row r="162" spans="1:25" ht="6" customHeight="1">
      <c r="A162" s="228"/>
      <c r="B162" s="70"/>
      <c r="C162" s="71"/>
      <c r="D162" s="71"/>
      <c r="E162" s="71"/>
      <c r="F162" s="71"/>
      <c r="G162" s="71"/>
      <c r="H162" s="71"/>
      <c r="I162" s="71"/>
      <c r="J162" s="71"/>
      <c r="K162" s="71"/>
      <c r="L162" s="71"/>
      <c r="M162" s="71"/>
      <c r="N162" s="71"/>
      <c r="O162" s="71"/>
      <c r="P162" s="71"/>
      <c r="Q162" s="71"/>
      <c r="R162" s="71"/>
      <c r="S162" s="72"/>
      <c r="T162" s="64"/>
      <c r="U162" s="65"/>
      <c r="V162" s="65"/>
      <c r="W162" s="65"/>
      <c r="X162" s="65"/>
      <c r="Y162" s="73"/>
    </row>
    <row r="163" spans="1:25" ht="15.75" customHeight="1">
      <c r="A163" s="272"/>
      <c r="B163" s="292" t="s">
        <v>131</v>
      </c>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row>
    <row r="164" spans="1:25" ht="11.1" customHeight="1">
      <c r="A164" s="228"/>
      <c r="B164" s="294"/>
      <c r="C164" s="294"/>
      <c r="D164" s="294"/>
      <c r="E164" s="294"/>
      <c r="F164" s="294"/>
      <c r="G164" s="294"/>
      <c r="H164" s="294"/>
      <c r="I164" s="294"/>
      <c r="J164" s="294"/>
      <c r="K164" s="294"/>
      <c r="L164" s="294"/>
      <c r="M164" s="294"/>
      <c r="N164" s="294"/>
      <c r="O164" s="294"/>
      <c r="P164" s="294"/>
      <c r="Q164" s="294"/>
      <c r="R164" s="294"/>
      <c r="S164" s="294"/>
      <c r="T164" s="294"/>
      <c r="U164" s="294"/>
      <c r="V164" s="294"/>
      <c r="W164" s="294"/>
      <c r="X164" s="294"/>
      <c r="Y164" s="294"/>
    </row>
    <row r="165" spans="1:25" ht="11.25" customHeight="1">
      <c r="B165" s="295"/>
      <c r="C165" s="295"/>
      <c r="D165" s="295"/>
      <c r="E165" s="295"/>
      <c r="F165" s="295"/>
      <c r="G165" s="295"/>
      <c r="H165" s="295"/>
      <c r="I165" s="295"/>
      <c r="J165" s="295"/>
      <c r="K165" s="295"/>
      <c r="L165" s="295"/>
      <c r="M165" s="295"/>
      <c r="N165" s="295"/>
      <c r="O165" s="295"/>
      <c r="P165" s="295"/>
      <c r="Q165" s="295"/>
      <c r="R165" s="295"/>
      <c r="S165" s="295"/>
      <c r="T165" s="295"/>
      <c r="U165" s="295"/>
      <c r="V165" s="295"/>
      <c r="W165" s="295"/>
      <c r="X165" s="295"/>
      <c r="Y165" s="295"/>
    </row>
  </sheetData>
  <mergeCells count="246">
    <mergeCell ref="C151:O151"/>
    <mergeCell ref="U153:X153"/>
    <mergeCell ref="B155:G156"/>
    <mergeCell ref="H155:M155"/>
    <mergeCell ref="N155:R155"/>
    <mergeCell ref="T155:Y156"/>
    <mergeCell ref="H156:M156"/>
    <mergeCell ref="N156:R156"/>
    <mergeCell ref="B161:S161"/>
    <mergeCell ref="U157:X157"/>
    <mergeCell ref="H158:S158"/>
    <mergeCell ref="T158:Y159"/>
    <mergeCell ref="B159:G160"/>
    <mergeCell ref="H159:J159"/>
    <mergeCell ref="H160:M160"/>
    <mergeCell ref="N160:R160"/>
    <mergeCell ref="U160:X160"/>
    <mergeCell ref="U148:X148"/>
    <mergeCell ref="E149:F149"/>
    <mergeCell ref="H149:I149"/>
    <mergeCell ref="N149:P149"/>
    <mergeCell ref="Q149:R149"/>
    <mergeCell ref="U149:X149"/>
    <mergeCell ref="E150:F150"/>
    <mergeCell ref="H150:I150"/>
    <mergeCell ref="N150:P150"/>
    <mergeCell ref="Q150:R150"/>
    <mergeCell ref="U150:X150"/>
    <mergeCell ref="C143:O143"/>
    <mergeCell ref="U143:X143"/>
    <mergeCell ref="U144:X144"/>
    <mergeCell ref="E145:F145"/>
    <mergeCell ref="H145:I145"/>
    <mergeCell ref="N145:P145"/>
    <mergeCell ref="Q145:R145"/>
    <mergeCell ref="U145:X145"/>
    <mergeCell ref="E146:F146"/>
    <mergeCell ref="H146:I146"/>
    <mergeCell ref="N146:P146"/>
    <mergeCell ref="Q146:R146"/>
    <mergeCell ref="U146:X146"/>
    <mergeCell ref="U139:X139"/>
    <mergeCell ref="E140:F140"/>
    <mergeCell ref="H140:I140"/>
    <mergeCell ref="N140:P140"/>
    <mergeCell ref="Q140:R140"/>
    <mergeCell ref="U140:X140"/>
    <mergeCell ref="E141:F141"/>
    <mergeCell ref="H141:I141"/>
    <mergeCell ref="N141:P141"/>
    <mergeCell ref="Q141:R141"/>
    <mergeCell ref="U141:X141"/>
    <mergeCell ref="C134:O134"/>
    <mergeCell ref="U134:X134"/>
    <mergeCell ref="U135:X135"/>
    <mergeCell ref="E136:F136"/>
    <mergeCell ref="H136:I136"/>
    <mergeCell ref="N136:P136"/>
    <mergeCell ref="Q136:R136"/>
    <mergeCell ref="U136:X136"/>
    <mergeCell ref="E137:F137"/>
    <mergeCell ref="H137:I137"/>
    <mergeCell ref="N137:P137"/>
    <mergeCell ref="Q137:R137"/>
    <mergeCell ref="U137:X137"/>
    <mergeCell ref="D123:S124"/>
    <mergeCell ref="U123:X123"/>
    <mergeCell ref="U126:X126"/>
    <mergeCell ref="U127:X127"/>
    <mergeCell ref="G129:I129"/>
    <mergeCell ref="L129:N129"/>
    <mergeCell ref="O129:P129"/>
    <mergeCell ref="U129:X129"/>
    <mergeCell ref="E132:G132"/>
    <mergeCell ref="M132:O132"/>
    <mergeCell ref="Q132:R132"/>
    <mergeCell ref="U132:X132"/>
    <mergeCell ref="AA116:AE116"/>
    <mergeCell ref="E117:G117"/>
    <mergeCell ref="M117:N117"/>
    <mergeCell ref="Q117:R117"/>
    <mergeCell ref="AA117:AE117"/>
    <mergeCell ref="E122:H122"/>
    <mergeCell ref="K122:P122"/>
    <mergeCell ref="Q122:R122"/>
    <mergeCell ref="U122:X122"/>
    <mergeCell ref="U113:X113"/>
    <mergeCell ref="Q114:R114"/>
    <mergeCell ref="U114:X114"/>
    <mergeCell ref="U112:X112"/>
    <mergeCell ref="E112:G112"/>
    <mergeCell ref="M112:P112"/>
    <mergeCell ref="E115:G115"/>
    <mergeCell ref="K115:S115"/>
    <mergeCell ref="Q116:R116"/>
    <mergeCell ref="U116:X116"/>
    <mergeCell ref="U107:X107"/>
    <mergeCell ref="E100:G100"/>
    <mergeCell ref="B101:C101"/>
    <mergeCell ref="E101:G101"/>
    <mergeCell ref="M101:P101"/>
    <mergeCell ref="Q101:R101"/>
    <mergeCell ref="Q112:R112"/>
    <mergeCell ref="C106:S106"/>
    <mergeCell ref="E107:G107"/>
    <mergeCell ref="M107:P107"/>
    <mergeCell ref="Q107:R107"/>
    <mergeCell ref="C110:S110"/>
    <mergeCell ref="M111:P111"/>
    <mergeCell ref="Q111:R111"/>
    <mergeCell ref="E111:G111"/>
    <mergeCell ref="E103:G103"/>
    <mergeCell ref="M103:P103"/>
    <mergeCell ref="Q103:R103"/>
    <mergeCell ref="U103:X103"/>
    <mergeCell ref="E108:G108"/>
    <mergeCell ref="M108:P108"/>
    <mergeCell ref="Q108:R108"/>
    <mergeCell ref="U108:X108"/>
    <mergeCell ref="B97:C97"/>
    <mergeCell ref="E97:G97"/>
    <mergeCell ref="M97:P97"/>
    <mergeCell ref="Q97:R97"/>
    <mergeCell ref="E98:G98"/>
    <mergeCell ref="B99:C99"/>
    <mergeCell ref="E99:G99"/>
    <mergeCell ref="M99:P99"/>
    <mergeCell ref="Q99:R99"/>
    <mergeCell ref="B95:C95"/>
    <mergeCell ref="E95:G95"/>
    <mergeCell ref="M95:P95"/>
    <mergeCell ref="Q95:R95"/>
    <mergeCell ref="B92:S92"/>
    <mergeCell ref="E86:G86"/>
    <mergeCell ref="B87:C87"/>
    <mergeCell ref="E87:G87"/>
    <mergeCell ref="M87:P87"/>
    <mergeCell ref="Q87:R87"/>
    <mergeCell ref="B89:C89"/>
    <mergeCell ref="E89:G89"/>
    <mergeCell ref="M89:P89"/>
    <mergeCell ref="Q89:R89"/>
    <mergeCell ref="B93:C93"/>
    <mergeCell ref="E93:G93"/>
    <mergeCell ref="M93:P93"/>
    <mergeCell ref="Q93:R93"/>
    <mergeCell ref="E88:G88"/>
    <mergeCell ref="B83:C83"/>
    <mergeCell ref="E83:G83"/>
    <mergeCell ref="M83:P83"/>
    <mergeCell ref="Q83:R83"/>
    <mergeCell ref="B85:C85"/>
    <mergeCell ref="E85:G85"/>
    <mergeCell ref="M85:P85"/>
    <mergeCell ref="Q85:R85"/>
    <mergeCell ref="H77:Y77"/>
    <mergeCell ref="I78:J78"/>
    <mergeCell ref="U78:X78"/>
    <mergeCell ref="U79:X79"/>
    <mergeCell ref="B80:S80"/>
    <mergeCell ref="B81:C81"/>
    <mergeCell ref="E81:G81"/>
    <mergeCell ref="M81:P81"/>
    <mergeCell ref="Q81:R81"/>
    <mergeCell ref="V59:W60"/>
    <mergeCell ref="X59:Y60"/>
    <mergeCell ref="A70:M71"/>
    <mergeCell ref="N70:O71"/>
    <mergeCell ref="P70:S70"/>
    <mergeCell ref="U70:X70"/>
    <mergeCell ref="P71:S71"/>
    <mergeCell ref="U71:X71"/>
    <mergeCell ref="A72:M73"/>
    <mergeCell ref="N72:O73"/>
    <mergeCell ref="P72:S72"/>
    <mergeCell ref="U72:X72"/>
    <mergeCell ref="P73:S73"/>
    <mergeCell ref="U73:X73"/>
    <mergeCell ref="C61:U62"/>
    <mergeCell ref="V61:W62"/>
    <mergeCell ref="X61:Y62"/>
    <mergeCell ref="A65:M66"/>
    <mergeCell ref="N65:O66"/>
    <mergeCell ref="P65:S65"/>
    <mergeCell ref="U65:X65"/>
    <mergeCell ref="P66:S66"/>
    <mergeCell ref="U66:X66"/>
    <mergeCell ref="P67:S67"/>
    <mergeCell ref="U67:X67"/>
    <mergeCell ref="P68:S68"/>
    <mergeCell ref="U68:X68"/>
    <mergeCell ref="B61:B62"/>
    <mergeCell ref="A3:Y3"/>
    <mergeCell ref="N6:Y6"/>
    <mergeCell ref="B8:Y9"/>
    <mergeCell ref="B13:L14"/>
    <mergeCell ref="M13:Y13"/>
    <mergeCell ref="M14:P14"/>
    <mergeCell ref="Q14:T14"/>
    <mergeCell ref="U14:Y14"/>
    <mergeCell ref="B19:Y19"/>
    <mergeCell ref="M15:O15"/>
    <mergeCell ref="Q15:S15"/>
    <mergeCell ref="V15:X15"/>
    <mergeCell ref="M16:O16"/>
    <mergeCell ref="Q16:S16"/>
    <mergeCell ref="V16:X16"/>
    <mergeCell ref="M17:O17"/>
    <mergeCell ref="Q17:S17"/>
    <mergeCell ref="V17:X17"/>
    <mergeCell ref="U55:X55"/>
    <mergeCell ref="T26:X26"/>
    <mergeCell ref="U27:X27"/>
    <mergeCell ref="U28:X28"/>
    <mergeCell ref="J31:M31"/>
    <mergeCell ref="T31:X31"/>
    <mergeCell ref="V57:W58"/>
    <mergeCell ref="X57:Y58"/>
    <mergeCell ref="J32:M32"/>
    <mergeCell ref="T32:X32"/>
    <mergeCell ref="B33:Y34"/>
    <mergeCell ref="B35:Y36"/>
    <mergeCell ref="AG23:BD23"/>
    <mergeCell ref="U111:X111"/>
    <mergeCell ref="B47:E47"/>
    <mergeCell ref="F47:I47"/>
    <mergeCell ref="J47:N47"/>
    <mergeCell ref="B48:D48"/>
    <mergeCell ref="F48:H48"/>
    <mergeCell ref="K48:M48"/>
    <mergeCell ref="B51:Y51"/>
    <mergeCell ref="B59:B60"/>
    <mergeCell ref="C59:U60"/>
    <mergeCell ref="J39:M39"/>
    <mergeCell ref="U39:X39"/>
    <mergeCell ref="J40:M40"/>
    <mergeCell ref="U40:X40"/>
    <mergeCell ref="U41:X41"/>
    <mergeCell ref="U42:X42"/>
    <mergeCell ref="B44:Y44"/>
    <mergeCell ref="Q55:S55"/>
    <mergeCell ref="A67:M68"/>
    <mergeCell ref="N67:O68"/>
    <mergeCell ref="J25:M25"/>
    <mergeCell ref="T25:X25"/>
    <mergeCell ref="J26:M26"/>
  </mergeCells>
  <phoneticPr fontId="3"/>
  <conditionalFormatting sqref="B48 F48">
    <cfRule type="containsBlanks" dxfId="25" priority="1">
      <formula>LEN(TRIM(B48))=0</formula>
    </cfRule>
  </conditionalFormatting>
  <conditionalFormatting sqref="N6:Y6">
    <cfRule type="containsBlanks" dxfId="24" priority="11" stopIfTrue="1">
      <formula>LEN(TRIM(N6))=0</formula>
    </cfRule>
    <cfRule type="containsBlanks" dxfId="23" priority="12" stopIfTrue="1">
      <formula>LEN(TRIM(N6))=0</formula>
    </cfRule>
  </conditionalFormatting>
  <conditionalFormatting sqref="I7">
    <cfRule type="containsBlanks" dxfId="22" priority="10" stopIfTrue="1">
      <formula>LEN(TRIM(I7))=0</formula>
    </cfRule>
  </conditionalFormatting>
  <conditionalFormatting sqref="V59:Y62">
    <cfRule type="containsBlanks" dxfId="21" priority="9" stopIfTrue="1">
      <formula>LEN(TRIM(V59))=0</formula>
    </cfRule>
  </conditionalFormatting>
  <conditionalFormatting sqref="K78 N78">
    <cfRule type="containsBlanks" dxfId="20" priority="8" stopIfTrue="1">
      <formula>LEN(TRIM(K78))=0</formula>
    </cfRule>
  </conditionalFormatting>
  <conditionalFormatting sqref="C114">
    <cfRule type="containsBlanks" dxfId="19" priority="7">
      <formula>LEN(TRIM(C114))=0</formula>
    </cfRule>
  </conditionalFormatting>
  <conditionalFormatting sqref="C116">
    <cfRule type="containsBlanks" dxfId="18" priority="6">
      <formula>LEN(TRIM(C116))=0</formula>
    </cfRule>
  </conditionalFormatting>
  <conditionalFormatting sqref="C120">
    <cfRule type="containsBlanks" dxfId="17" priority="5">
      <formula>LEN(TRIM(C120))=0</formula>
    </cfRule>
  </conditionalFormatting>
  <conditionalFormatting sqref="C123">
    <cfRule type="containsBlanks" dxfId="16" priority="4">
      <formula>LEN(TRIM(C123))=0</formula>
    </cfRule>
  </conditionalFormatting>
  <conditionalFormatting sqref="O129:P129">
    <cfRule type="containsBlanks" dxfId="15" priority="3">
      <formula>LEN(TRIM(O129))=0</formula>
    </cfRule>
  </conditionalFormatting>
  <conditionalFormatting sqref="N160:R160">
    <cfRule type="containsBlanks" dxfId="14" priority="2">
      <formula>LEN(TRIM(N160))=0</formula>
    </cfRule>
  </conditionalFormatting>
  <conditionalFormatting sqref="J39:M40 U39:X40">
    <cfRule type="containsBlanks" dxfId="13" priority="13">
      <formula>LEN(TRIM(J39))=0</formula>
    </cfRule>
  </conditionalFormatting>
  <dataValidations count="5">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2:Y65595 JR65592:JU65595 TN65592:TQ65595 ADJ65592:ADM65595 ANF65592:ANI65595 AXB65592:AXE65595 BGX65592:BHA65595 BQT65592:BQW65595 CAP65592:CAS65595 CKL65592:CKO65595 CUH65592:CUK65595 DED65592:DEG65595 DNZ65592:DOC65595 DXV65592:DXY65595 EHR65592:EHU65595 ERN65592:ERQ65595 FBJ65592:FBM65595 FLF65592:FLI65595 FVB65592:FVE65595 GEX65592:GFA65595 GOT65592:GOW65595 GYP65592:GYS65595 HIL65592:HIO65595 HSH65592:HSK65595 ICD65592:ICG65595 ILZ65592:IMC65595 IVV65592:IVY65595 JFR65592:JFU65595 JPN65592:JPQ65595 JZJ65592:JZM65595 KJF65592:KJI65595 KTB65592:KTE65595 LCX65592:LDA65595 LMT65592:LMW65595 LWP65592:LWS65595 MGL65592:MGO65595 MQH65592:MQK65595 NAD65592:NAG65595 NJZ65592:NKC65595 NTV65592:NTY65595 ODR65592:ODU65595 ONN65592:ONQ65595 OXJ65592:OXM65595 PHF65592:PHI65595 PRB65592:PRE65595 QAX65592:QBA65595 QKT65592:QKW65595 QUP65592:QUS65595 REL65592:REO65595 ROH65592:ROK65595 RYD65592:RYG65595 SHZ65592:SIC65595 SRV65592:SRY65595 TBR65592:TBU65595 TLN65592:TLQ65595 TVJ65592:TVM65595 UFF65592:UFI65595 UPB65592:UPE65595 UYX65592:UZA65595 VIT65592:VIW65595 VSP65592:VSS65595 WCL65592:WCO65595 WMH65592:WMK65595 WWD65592:WWG65595 V131128:Y131131 JR131128:JU131131 TN131128:TQ131131 ADJ131128:ADM131131 ANF131128:ANI131131 AXB131128:AXE131131 BGX131128:BHA131131 BQT131128:BQW131131 CAP131128:CAS131131 CKL131128:CKO131131 CUH131128:CUK131131 DED131128:DEG131131 DNZ131128:DOC131131 DXV131128:DXY131131 EHR131128:EHU131131 ERN131128:ERQ131131 FBJ131128:FBM131131 FLF131128:FLI131131 FVB131128:FVE131131 GEX131128:GFA131131 GOT131128:GOW131131 GYP131128:GYS131131 HIL131128:HIO131131 HSH131128:HSK131131 ICD131128:ICG131131 ILZ131128:IMC131131 IVV131128:IVY131131 JFR131128:JFU131131 JPN131128:JPQ131131 JZJ131128:JZM131131 KJF131128:KJI131131 KTB131128:KTE131131 LCX131128:LDA131131 LMT131128:LMW131131 LWP131128:LWS131131 MGL131128:MGO131131 MQH131128:MQK131131 NAD131128:NAG131131 NJZ131128:NKC131131 NTV131128:NTY131131 ODR131128:ODU131131 ONN131128:ONQ131131 OXJ131128:OXM131131 PHF131128:PHI131131 PRB131128:PRE131131 QAX131128:QBA131131 QKT131128:QKW131131 QUP131128:QUS131131 REL131128:REO131131 ROH131128:ROK131131 RYD131128:RYG131131 SHZ131128:SIC131131 SRV131128:SRY131131 TBR131128:TBU131131 TLN131128:TLQ131131 TVJ131128:TVM131131 UFF131128:UFI131131 UPB131128:UPE131131 UYX131128:UZA131131 VIT131128:VIW131131 VSP131128:VSS131131 WCL131128:WCO131131 WMH131128:WMK131131 WWD131128:WWG131131 V196664:Y196667 JR196664:JU196667 TN196664:TQ196667 ADJ196664:ADM196667 ANF196664:ANI196667 AXB196664:AXE196667 BGX196664:BHA196667 BQT196664:BQW196667 CAP196664:CAS196667 CKL196664:CKO196667 CUH196664:CUK196667 DED196664:DEG196667 DNZ196664:DOC196667 DXV196664:DXY196667 EHR196664:EHU196667 ERN196664:ERQ196667 FBJ196664:FBM196667 FLF196664:FLI196667 FVB196664:FVE196667 GEX196664:GFA196667 GOT196664:GOW196667 GYP196664:GYS196667 HIL196664:HIO196667 HSH196664:HSK196667 ICD196664:ICG196667 ILZ196664:IMC196667 IVV196664:IVY196667 JFR196664:JFU196667 JPN196664:JPQ196667 JZJ196664:JZM196667 KJF196664:KJI196667 KTB196664:KTE196667 LCX196664:LDA196667 LMT196664:LMW196667 LWP196664:LWS196667 MGL196664:MGO196667 MQH196664:MQK196667 NAD196664:NAG196667 NJZ196664:NKC196667 NTV196664:NTY196667 ODR196664:ODU196667 ONN196664:ONQ196667 OXJ196664:OXM196667 PHF196664:PHI196667 PRB196664:PRE196667 QAX196664:QBA196667 QKT196664:QKW196667 QUP196664:QUS196667 REL196664:REO196667 ROH196664:ROK196667 RYD196664:RYG196667 SHZ196664:SIC196667 SRV196664:SRY196667 TBR196664:TBU196667 TLN196664:TLQ196667 TVJ196664:TVM196667 UFF196664:UFI196667 UPB196664:UPE196667 UYX196664:UZA196667 VIT196664:VIW196667 VSP196664:VSS196667 WCL196664:WCO196667 WMH196664:WMK196667 WWD196664:WWG196667 V262200:Y262203 JR262200:JU262203 TN262200:TQ262203 ADJ262200:ADM262203 ANF262200:ANI262203 AXB262200:AXE262203 BGX262200:BHA262203 BQT262200:BQW262203 CAP262200:CAS262203 CKL262200:CKO262203 CUH262200:CUK262203 DED262200:DEG262203 DNZ262200:DOC262203 DXV262200:DXY262203 EHR262200:EHU262203 ERN262200:ERQ262203 FBJ262200:FBM262203 FLF262200:FLI262203 FVB262200:FVE262203 GEX262200:GFA262203 GOT262200:GOW262203 GYP262200:GYS262203 HIL262200:HIO262203 HSH262200:HSK262203 ICD262200:ICG262203 ILZ262200:IMC262203 IVV262200:IVY262203 JFR262200:JFU262203 JPN262200:JPQ262203 JZJ262200:JZM262203 KJF262200:KJI262203 KTB262200:KTE262203 LCX262200:LDA262203 LMT262200:LMW262203 LWP262200:LWS262203 MGL262200:MGO262203 MQH262200:MQK262203 NAD262200:NAG262203 NJZ262200:NKC262203 NTV262200:NTY262203 ODR262200:ODU262203 ONN262200:ONQ262203 OXJ262200:OXM262203 PHF262200:PHI262203 PRB262200:PRE262203 QAX262200:QBA262203 QKT262200:QKW262203 QUP262200:QUS262203 REL262200:REO262203 ROH262200:ROK262203 RYD262200:RYG262203 SHZ262200:SIC262203 SRV262200:SRY262203 TBR262200:TBU262203 TLN262200:TLQ262203 TVJ262200:TVM262203 UFF262200:UFI262203 UPB262200:UPE262203 UYX262200:UZA262203 VIT262200:VIW262203 VSP262200:VSS262203 WCL262200:WCO262203 WMH262200:WMK262203 WWD262200:WWG262203 V327736:Y327739 JR327736:JU327739 TN327736:TQ327739 ADJ327736:ADM327739 ANF327736:ANI327739 AXB327736:AXE327739 BGX327736:BHA327739 BQT327736:BQW327739 CAP327736:CAS327739 CKL327736:CKO327739 CUH327736:CUK327739 DED327736:DEG327739 DNZ327736:DOC327739 DXV327736:DXY327739 EHR327736:EHU327739 ERN327736:ERQ327739 FBJ327736:FBM327739 FLF327736:FLI327739 FVB327736:FVE327739 GEX327736:GFA327739 GOT327736:GOW327739 GYP327736:GYS327739 HIL327736:HIO327739 HSH327736:HSK327739 ICD327736:ICG327739 ILZ327736:IMC327739 IVV327736:IVY327739 JFR327736:JFU327739 JPN327736:JPQ327739 JZJ327736:JZM327739 KJF327736:KJI327739 KTB327736:KTE327739 LCX327736:LDA327739 LMT327736:LMW327739 LWP327736:LWS327739 MGL327736:MGO327739 MQH327736:MQK327739 NAD327736:NAG327739 NJZ327736:NKC327739 NTV327736:NTY327739 ODR327736:ODU327739 ONN327736:ONQ327739 OXJ327736:OXM327739 PHF327736:PHI327739 PRB327736:PRE327739 QAX327736:QBA327739 QKT327736:QKW327739 QUP327736:QUS327739 REL327736:REO327739 ROH327736:ROK327739 RYD327736:RYG327739 SHZ327736:SIC327739 SRV327736:SRY327739 TBR327736:TBU327739 TLN327736:TLQ327739 TVJ327736:TVM327739 UFF327736:UFI327739 UPB327736:UPE327739 UYX327736:UZA327739 VIT327736:VIW327739 VSP327736:VSS327739 WCL327736:WCO327739 WMH327736:WMK327739 WWD327736:WWG327739 V393272:Y393275 JR393272:JU393275 TN393272:TQ393275 ADJ393272:ADM393275 ANF393272:ANI393275 AXB393272:AXE393275 BGX393272:BHA393275 BQT393272:BQW393275 CAP393272:CAS393275 CKL393272:CKO393275 CUH393272:CUK393275 DED393272:DEG393275 DNZ393272:DOC393275 DXV393272:DXY393275 EHR393272:EHU393275 ERN393272:ERQ393275 FBJ393272:FBM393275 FLF393272:FLI393275 FVB393272:FVE393275 GEX393272:GFA393275 GOT393272:GOW393275 GYP393272:GYS393275 HIL393272:HIO393275 HSH393272:HSK393275 ICD393272:ICG393275 ILZ393272:IMC393275 IVV393272:IVY393275 JFR393272:JFU393275 JPN393272:JPQ393275 JZJ393272:JZM393275 KJF393272:KJI393275 KTB393272:KTE393275 LCX393272:LDA393275 LMT393272:LMW393275 LWP393272:LWS393275 MGL393272:MGO393275 MQH393272:MQK393275 NAD393272:NAG393275 NJZ393272:NKC393275 NTV393272:NTY393275 ODR393272:ODU393275 ONN393272:ONQ393275 OXJ393272:OXM393275 PHF393272:PHI393275 PRB393272:PRE393275 QAX393272:QBA393275 QKT393272:QKW393275 QUP393272:QUS393275 REL393272:REO393275 ROH393272:ROK393275 RYD393272:RYG393275 SHZ393272:SIC393275 SRV393272:SRY393275 TBR393272:TBU393275 TLN393272:TLQ393275 TVJ393272:TVM393275 UFF393272:UFI393275 UPB393272:UPE393275 UYX393272:UZA393275 VIT393272:VIW393275 VSP393272:VSS393275 WCL393272:WCO393275 WMH393272:WMK393275 WWD393272:WWG393275 V458808:Y458811 JR458808:JU458811 TN458808:TQ458811 ADJ458808:ADM458811 ANF458808:ANI458811 AXB458808:AXE458811 BGX458808:BHA458811 BQT458808:BQW458811 CAP458808:CAS458811 CKL458808:CKO458811 CUH458808:CUK458811 DED458808:DEG458811 DNZ458808:DOC458811 DXV458808:DXY458811 EHR458808:EHU458811 ERN458808:ERQ458811 FBJ458808:FBM458811 FLF458808:FLI458811 FVB458808:FVE458811 GEX458808:GFA458811 GOT458808:GOW458811 GYP458808:GYS458811 HIL458808:HIO458811 HSH458808:HSK458811 ICD458808:ICG458811 ILZ458808:IMC458811 IVV458808:IVY458811 JFR458808:JFU458811 JPN458808:JPQ458811 JZJ458808:JZM458811 KJF458808:KJI458811 KTB458808:KTE458811 LCX458808:LDA458811 LMT458808:LMW458811 LWP458808:LWS458811 MGL458808:MGO458811 MQH458808:MQK458811 NAD458808:NAG458811 NJZ458808:NKC458811 NTV458808:NTY458811 ODR458808:ODU458811 ONN458808:ONQ458811 OXJ458808:OXM458811 PHF458808:PHI458811 PRB458808:PRE458811 QAX458808:QBA458811 QKT458808:QKW458811 QUP458808:QUS458811 REL458808:REO458811 ROH458808:ROK458811 RYD458808:RYG458811 SHZ458808:SIC458811 SRV458808:SRY458811 TBR458808:TBU458811 TLN458808:TLQ458811 TVJ458808:TVM458811 UFF458808:UFI458811 UPB458808:UPE458811 UYX458808:UZA458811 VIT458808:VIW458811 VSP458808:VSS458811 WCL458808:WCO458811 WMH458808:WMK458811 WWD458808:WWG458811 V524344:Y524347 JR524344:JU524347 TN524344:TQ524347 ADJ524344:ADM524347 ANF524344:ANI524347 AXB524344:AXE524347 BGX524344:BHA524347 BQT524344:BQW524347 CAP524344:CAS524347 CKL524344:CKO524347 CUH524344:CUK524347 DED524344:DEG524347 DNZ524344:DOC524347 DXV524344:DXY524347 EHR524344:EHU524347 ERN524344:ERQ524347 FBJ524344:FBM524347 FLF524344:FLI524347 FVB524344:FVE524347 GEX524344:GFA524347 GOT524344:GOW524347 GYP524344:GYS524347 HIL524344:HIO524347 HSH524344:HSK524347 ICD524344:ICG524347 ILZ524344:IMC524347 IVV524344:IVY524347 JFR524344:JFU524347 JPN524344:JPQ524347 JZJ524344:JZM524347 KJF524344:KJI524347 KTB524344:KTE524347 LCX524344:LDA524347 LMT524344:LMW524347 LWP524344:LWS524347 MGL524344:MGO524347 MQH524344:MQK524347 NAD524344:NAG524347 NJZ524344:NKC524347 NTV524344:NTY524347 ODR524344:ODU524347 ONN524344:ONQ524347 OXJ524344:OXM524347 PHF524344:PHI524347 PRB524344:PRE524347 QAX524344:QBA524347 QKT524344:QKW524347 QUP524344:QUS524347 REL524344:REO524347 ROH524344:ROK524347 RYD524344:RYG524347 SHZ524344:SIC524347 SRV524344:SRY524347 TBR524344:TBU524347 TLN524344:TLQ524347 TVJ524344:TVM524347 UFF524344:UFI524347 UPB524344:UPE524347 UYX524344:UZA524347 VIT524344:VIW524347 VSP524344:VSS524347 WCL524344:WCO524347 WMH524344:WMK524347 WWD524344:WWG524347 V589880:Y589883 JR589880:JU589883 TN589880:TQ589883 ADJ589880:ADM589883 ANF589880:ANI589883 AXB589880:AXE589883 BGX589880:BHA589883 BQT589880:BQW589883 CAP589880:CAS589883 CKL589880:CKO589883 CUH589880:CUK589883 DED589880:DEG589883 DNZ589880:DOC589883 DXV589880:DXY589883 EHR589880:EHU589883 ERN589880:ERQ589883 FBJ589880:FBM589883 FLF589880:FLI589883 FVB589880:FVE589883 GEX589880:GFA589883 GOT589880:GOW589883 GYP589880:GYS589883 HIL589880:HIO589883 HSH589880:HSK589883 ICD589880:ICG589883 ILZ589880:IMC589883 IVV589880:IVY589883 JFR589880:JFU589883 JPN589880:JPQ589883 JZJ589880:JZM589883 KJF589880:KJI589883 KTB589880:KTE589883 LCX589880:LDA589883 LMT589880:LMW589883 LWP589880:LWS589883 MGL589880:MGO589883 MQH589880:MQK589883 NAD589880:NAG589883 NJZ589880:NKC589883 NTV589880:NTY589883 ODR589880:ODU589883 ONN589880:ONQ589883 OXJ589880:OXM589883 PHF589880:PHI589883 PRB589880:PRE589883 QAX589880:QBA589883 QKT589880:QKW589883 QUP589880:QUS589883 REL589880:REO589883 ROH589880:ROK589883 RYD589880:RYG589883 SHZ589880:SIC589883 SRV589880:SRY589883 TBR589880:TBU589883 TLN589880:TLQ589883 TVJ589880:TVM589883 UFF589880:UFI589883 UPB589880:UPE589883 UYX589880:UZA589883 VIT589880:VIW589883 VSP589880:VSS589883 WCL589880:WCO589883 WMH589880:WMK589883 WWD589880:WWG589883 V655416:Y655419 JR655416:JU655419 TN655416:TQ655419 ADJ655416:ADM655419 ANF655416:ANI655419 AXB655416:AXE655419 BGX655416:BHA655419 BQT655416:BQW655419 CAP655416:CAS655419 CKL655416:CKO655419 CUH655416:CUK655419 DED655416:DEG655419 DNZ655416:DOC655419 DXV655416:DXY655419 EHR655416:EHU655419 ERN655416:ERQ655419 FBJ655416:FBM655419 FLF655416:FLI655419 FVB655416:FVE655419 GEX655416:GFA655419 GOT655416:GOW655419 GYP655416:GYS655419 HIL655416:HIO655419 HSH655416:HSK655419 ICD655416:ICG655419 ILZ655416:IMC655419 IVV655416:IVY655419 JFR655416:JFU655419 JPN655416:JPQ655419 JZJ655416:JZM655419 KJF655416:KJI655419 KTB655416:KTE655419 LCX655416:LDA655419 LMT655416:LMW655419 LWP655416:LWS655419 MGL655416:MGO655419 MQH655416:MQK655419 NAD655416:NAG655419 NJZ655416:NKC655419 NTV655416:NTY655419 ODR655416:ODU655419 ONN655416:ONQ655419 OXJ655416:OXM655419 PHF655416:PHI655419 PRB655416:PRE655419 QAX655416:QBA655419 QKT655416:QKW655419 QUP655416:QUS655419 REL655416:REO655419 ROH655416:ROK655419 RYD655416:RYG655419 SHZ655416:SIC655419 SRV655416:SRY655419 TBR655416:TBU655419 TLN655416:TLQ655419 TVJ655416:TVM655419 UFF655416:UFI655419 UPB655416:UPE655419 UYX655416:UZA655419 VIT655416:VIW655419 VSP655416:VSS655419 WCL655416:WCO655419 WMH655416:WMK655419 WWD655416:WWG655419 V720952:Y720955 JR720952:JU720955 TN720952:TQ720955 ADJ720952:ADM720955 ANF720952:ANI720955 AXB720952:AXE720955 BGX720952:BHA720955 BQT720952:BQW720955 CAP720952:CAS720955 CKL720952:CKO720955 CUH720952:CUK720955 DED720952:DEG720955 DNZ720952:DOC720955 DXV720952:DXY720955 EHR720952:EHU720955 ERN720952:ERQ720955 FBJ720952:FBM720955 FLF720952:FLI720955 FVB720952:FVE720955 GEX720952:GFA720955 GOT720952:GOW720955 GYP720952:GYS720955 HIL720952:HIO720955 HSH720952:HSK720955 ICD720952:ICG720955 ILZ720952:IMC720955 IVV720952:IVY720955 JFR720952:JFU720955 JPN720952:JPQ720955 JZJ720952:JZM720955 KJF720952:KJI720955 KTB720952:KTE720955 LCX720952:LDA720955 LMT720952:LMW720955 LWP720952:LWS720955 MGL720952:MGO720955 MQH720952:MQK720955 NAD720952:NAG720955 NJZ720952:NKC720955 NTV720952:NTY720955 ODR720952:ODU720955 ONN720952:ONQ720955 OXJ720952:OXM720955 PHF720952:PHI720955 PRB720952:PRE720955 QAX720952:QBA720955 QKT720952:QKW720955 QUP720952:QUS720955 REL720952:REO720955 ROH720952:ROK720955 RYD720952:RYG720955 SHZ720952:SIC720955 SRV720952:SRY720955 TBR720952:TBU720955 TLN720952:TLQ720955 TVJ720952:TVM720955 UFF720952:UFI720955 UPB720952:UPE720955 UYX720952:UZA720955 VIT720952:VIW720955 VSP720952:VSS720955 WCL720952:WCO720955 WMH720952:WMK720955 WWD720952:WWG720955 V786488:Y786491 JR786488:JU786491 TN786488:TQ786491 ADJ786488:ADM786491 ANF786488:ANI786491 AXB786488:AXE786491 BGX786488:BHA786491 BQT786488:BQW786491 CAP786488:CAS786491 CKL786488:CKO786491 CUH786488:CUK786491 DED786488:DEG786491 DNZ786488:DOC786491 DXV786488:DXY786491 EHR786488:EHU786491 ERN786488:ERQ786491 FBJ786488:FBM786491 FLF786488:FLI786491 FVB786488:FVE786491 GEX786488:GFA786491 GOT786488:GOW786491 GYP786488:GYS786491 HIL786488:HIO786491 HSH786488:HSK786491 ICD786488:ICG786491 ILZ786488:IMC786491 IVV786488:IVY786491 JFR786488:JFU786491 JPN786488:JPQ786491 JZJ786488:JZM786491 KJF786488:KJI786491 KTB786488:KTE786491 LCX786488:LDA786491 LMT786488:LMW786491 LWP786488:LWS786491 MGL786488:MGO786491 MQH786488:MQK786491 NAD786488:NAG786491 NJZ786488:NKC786491 NTV786488:NTY786491 ODR786488:ODU786491 ONN786488:ONQ786491 OXJ786488:OXM786491 PHF786488:PHI786491 PRB786488:PRE786491 QAX786488:QBA786491 QKT786488:QKW786491 QUP786488:QUS786491 REL786488:REO786491 ROH786488:ROK786491 RYD786488:RYG786491 SHZ786488:SIC786491 SRV786488:SRY786491 TBR786488:TBU786491 TLN786488:TLQ786491 TVJ786488:TVM786491 UFF786488:UFI786491 UPB786488:UPE786491 UYX786488:UZA786491 VIT786488:VIW786491 VSP786488:VSS786491 WCL786488:WCO786491 WMH786488:WMK786491 WWD786488:WWG786491 V852024:Y852027 JR852024:JU852027 TN852024:TQ852027 ADJ852024:ADM852027 ANF852024:ANI852027 AXB852024:AXE852027 BGX852024:BHA852027 BQT852024:BQW852027 CAP852024:CAS852027 CKL852024:CKO852027 CUH852024:CUK852027 DED852024:DEG852027 DNZ852024:DOC852027 DXV852024:DXY852027 EHR852024:EHU852027 ERN852024:ERQ852027 FBJ852024:FBM852027 FLF852024:FLI852027 FVB852024:FVE852027 GEX852024:GFA852027 GOT852024:GOW852027 GYP852024:GYS852027 HIL852024:HIO852027 HSH852024:HSK852027 ICD852024:ICG852027 ILZ852024:IMC852027 IVV852024:IVY852027 JFR852024:JFU852027 JPN852024:JPQ852027 JZJ852024:JZM852027 KJF852024:KJI852027 KTB852024:KTE852027 LCX852024:LDA852027 LMT852024:LMW852027 LWP852024:LWS852027 MGL852024:MGO852027 MQH852024:MQK852027 NAD852024:NAG852027 NJZ852024:NKC852027 NTV852024:NTY852027 ODR852024:ODU852027 ONN852024:ONQ852027 OXJ852024:OXM852027 PHF852024:PHI852027 PRB852024:PRE852027 QAX852024:QBA852027 QKT852024:QKW852027 QUP852024:QUS852027 REL852024:REO852027 ROH852024:ROK852027 RYD852024:RYG852027 SHZ852024:SIC852027 SRV852024:SRY852027 TBR852024:TBU852027 TLN852024:TLQ852027 TVJ852024:TVM852027 UFF852024:UFI852027 UPB852024:UPE852027 UYX852024:UZA852027 VIT852024:VIW852027 VSP852024:VSS852027 WCL852024:WCO852027 WMH852024:WMK852027 WWD852024:WWG852027 V917560:Y917563 JR917560:JU917563 TN917560:TQ917563 ADJ917560:ADM917563 ANF917560:ANI917563 AXB917560:AXE917563 BGX917560:BHA917563 BQT917560:BQW917563 CAP917560:CAS917563 CKL917560:CKO917563 CUH917560:CUK917563 DED917560:DEG917563 DNZ917560:DOC917563 DXV917560:DXY917563 EHR917560:EHU917563 ERN917560:ERQ917563 FBJ917560:FBM917563 FLF917560:FLI917563 FVB917560:FVE917563 GEX917560:GFA917563 GOT917560:GOW917563 GYP917560:GYS917563 HIL917560:HIO917563 HSH917560:HSK917563 ICD917560:ICG917563 ILZ917560:IMC917563 IVV917560:IVY917563 JFR917560:JFU917563 JPN917560:JPQ917563 JZJ917560:JZM917563 KJF917560:KJI917563 KTB917560:KTE917563 LCX917560:LDA917563 LMT917560:LMW917563 LWP917560:LWS917563 MGL917560:MGO917563 MQH917560:MQK917563 NAD917560:NAG917563 NJZ917560:NKC917563 NTV917560:NTY917563 ODR917560:ODU917563 ONN917560:ONQ917563 OXJ917560:OXM917563 PHF917560:PHI917563 PRB917560:PRE917563 QAX917560:QBA917563 QKT917560:QKW917563 QUP917560:QUS917563 REL917560:REO917563 ROH917560:ROK917563 RYD917560:RYG917563 SHZ917560:SIC917563 SRV917560:SRY917563 TBR917560:TBU917563 TLN917560:TLQ917563 TVJ917560:TVM917563 UFF917560:UFI917563 UPB917560:UPE917563 UYX917560:UZA917563 VIT917560:VIW917563 VSP917560:VSS917563 WCL917560:WCO917563 WMH917560:WMK917563 WWD917560:WWG917563 V983096:Y983099 JR983096:JU983099 TN983096:TQ983099 ADJ983096:ADM983099 ANF983096:ANI983099 AXB983096:AXE983099 BGX983096:BHA983099 BQT983096:BQW983099 CAP983096:CAS983099 CKL983096:CKO983099 CUH983096:CUK983099 DED983096:DEG983099 DNZ983096:DOC983099 DXV983096:DXY983099 EHR983096:EHU983099 ERN983096:ERQ983099 FBJ983096:FBM983099 FLF983096:FLI983099 FVB983096:FVE983099 GEX983096:GFA983099 GOT983096:GOW983099 GYP983096:GYS983099 HIL983096:HIO983099 HSH983096:HSK983099 ICD983096:ICG983099 ILZ983096:IMC983099 IVV983096:IVY983099 JFR983096:JFU983099 JPN983096:JPQ983099 JZJ983096:JZM983099 KJF983096:KJI983099 KTB983096:KTE983099 LCX983096:LDA983099 LMT983096:LMW983099 LWP983096:LWS983099 MGL983096:MGO983099 MQH983096:MQK983099 NAD983096:NAG983099 NJZ983096:NKC983099 NTV983096:NTY983099 ODR983096:ODU983099 ONN983096:ONQ983099 OXJ983096:OXM983099 PHF983096:PHI983099 PRB983096:PRE983099 QAX983096:QBA983099 QKT983096:QKW983099 QUP983096:QUS983099 REL983096:REO983099 ROH983096:ROK983099 RYD983096:RYG983099 SHZ983096:SIC983099 SRV983096:SRY983099 TBR983096:TBU983099 TLN983096:TLQ983099 TVJ983096:TVM983099 UFF983096:UFI983099 UPB983096:UPE983099 UYX983096:UZA983099 VIT983096:VIW983099 VSP983096:VSS983099 WCL983096:WCO983099 WMH983096:WMK983099 WWD983096:WWG983099" xr:uid="{00000000-0002-0000-1000-000000000000}">
      <formula1>$AA$1</formula1>
    </dataValidation>
    <dataValidation type="list" allowBlank="1" showInputMessage="1" showErrorMessage="1" sqref="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65650 IY65650 SU65650 ACQ65650 AMM65650 AWI65650 BGE65650 BQA65650 BZW65650 CJS65650 CTO65650 DDK65650 DNG65650 DXC65650 EGY65650 EQU65650 FAQ65650 FKM65650 FUI65650 GEE65650 GOA65650 GXW65650 HHS65650 HRO65650 IBK65650 ILG65650 IVC65650 JEY65650 JOU65650 JYQ65650 KIM65650 KSI65650 LCE65650 LMA65650 LVW65650 MFS65650 MPO65650 MZK65650 NJG65650 NTC65650 OCY65650 OMU65650 OWQ65650 PGM65650 PQI65650 QAE65650 QKA65650 QTW65650 RDS65650 RNO65650 RXK65650 SHG65650 SRC65650 TAY65650 TKU65650 TUQ65650 UEM65650 UOI65650 UYE65650 VIA65650 VRW65650 WBS65650 WLO65650 WVK65650 C131186 IY131186 SU131186 ACQ131186 AMM131186 AWI131186 BGE131186 BQA131186 BZW131186 CJS131186 CTO131186 DDK131186 DNG131186 DXC131186 EGY131186 EQU131186 FAQ131186 FKM131186 FUI131186 GEE131186 GOA131186 GXW131186 HHS131186 HRO131186 IBK131186 ILG131186 IVC131186 JEY131186 JOU131186 JYQ131186 KIM131186 KSI131186 LCE131186 LMA131186 LVW131186 MFS131186 MPO131186 MZK131186 NJG131186 NTC131186 OCY131186 OMU131186 OWQ131186 PGM131186 PQI131186 QAE131186 QKA131186 QTW131186 RDS131186 RNO131186 RXK131186 SHG131186 SRC131186 TAY131186 TKU131186 TUQ131186 UEM131186 UOI131186 UYE131186 VIA131186 VRW131186 WBS131186 WLO131186 WVK131186 C196722 IY196722 SU196722 ACQ196722 AMM196722 AWI196722 BGE196722 BQA196722 BZW196722 CJS196722 CTO196722 DDK196722 DNG196722 DXC196722 EGY196722 EQU196722 FAQ196722 FKM196722 FUI196722 GEE196722 GOA196722 GXW196722 HHS196722 HRO196722 IBK196722 ILG196722 IVC196722 JEY196722 JOU196722 JYQ196722 KIM196722 KSI196722 LCE196722 LMA196722 LVW196722 MFS196722 MPO196722 MZK196722 NJG196722 NTC196722 OCY196722 OMU196722 OWQ196722 PGM196722 PQI196722 QAE196722 QKA196722 QTW196722 RDS196722 RNO196722 RXK196722 SHG196722 SRC196722 TAY196722 TKU196722 TUQ196722 UEM196722 UOI196722 UYE196722 VIA196722 VRW196722 WBS196722 WLO196722 WVK196722 C262258 IY262258 SU262258 ACQ262258 AMM262258 AWI262258 BGE262258 BQA262258 BZW262258 CJS262258 CTO262258 DDK262258 DNG262258 DXC262258 EGY262258 EQU262258 FAQ262258 FKM262258 FUI262258 GEE262258 GOA262258 GXW262258 HHS262258 HRO262258 IBK262258 ILG262258 IVC262258 JEY262258 JOU262258 JYQ262258 KIM262258 KSI262258 LCE262258 LMA262258 LVW262258 MFS262258 MPO262258 MZK262258 NJG262258 NTC262258 OCY262258 OMU262258 OWQ262258 PGM262258 PQI262258 QAE262258 QKA262258 QTW262258 RDS262258 RNO262258 RXK262258 SHG262258 SRC262258 TAY262258 TKU262258 TUQ262258 UEM262258 UOI262258 UYE262258 VIA262258 VRW262258 WBS262258 WLO262258 WVK262258 C327794 IY327794 SU327794 ACQ327794 AMM327794 AWI327794 BGE327794 BQA327794 BZW327794 CJS327794 CTO327794 DDK327794 DNG327794 DXC327794 EGY327794 EQU327794 FAQ327794 FKM327794 FUI327794 GEE327794 GOA327794 GXW327794 HHS327794 HRO327794 IBK327794 ILG327794 IVC327794 JEY327794 JOU327794 JYQ327794 KIM327794 KSI327794 LCE327794 LMA327794 LVW327794 MFS327794 MPO327794 MZK327794 NJG327794 NTC327794 OCY327794 OMU327794 OWQ327794 PGM327794 PQI327794 QAE327794 QKA327794 QTW327794 RDS327794 RNO327794 RXK327794 SHG327794 SRC327794 TAY327794 TKU327794 TUQ327794 UEM327794 UOI327794 UYE327794 VIA327794 VRW327794 WBS327794 WLO327794 WVK327794 C393330 IY393330 SU393330 ACQ393330 AMM393330 AWI393330 BGE393330 BQA393330 BZW393330 CJS393330 CTO393330 DDK393330 DNG393330 DXC393330 EGY393330 EQU393330 FAQ393330 FKM393330 FUI393330 GEE393330 GOA393330 GXW393330 HHS393330 HRO393330 IBK393330 ILG393330 IVC393330 JEY393330 JOU393330 JYQ393330 KIM393330 KSI393330 LCE393330 LMA393330 LVW393330 MFS393330 MPO393330 MZK393330 NJG393330 NTC393330 OCY393330 OMU393330 OWQ393330 PGM393330 PQI393330 QAE393330 QKA393330 QTW393330 RDS393330 RNO393330 RXK393330 SHG393330 SRC393330 TAY393330 TKU393330 TUQ393330 UEM393330 UOI393330 UYE393330 VIA393330 VRW393330 WBS393330 WLO393330 WVK393330 C458866 IY458866 SU458866 ACQ458866 AMM458866 AWI458866 BGE458866 BQA458866 BZW458866 CJS458866 CTO458866 DDK458866 DNG458866 DXC458866 EGY458866 EQU458866 FAQ458866 FKM458866 FUI458866 GEE458866 GOA458866 GXW458866 HHS458866 HRO458866 IBK458866 ILG458866 IVC458866 JEY458866 JOU458866 JYQ458866 KIM458866 KSI458866 LCE458866 LMA458866 LVW458866 MFS458866 MPO458866 MZK458866 NJG458866 NTC458866 OCY458866 OMU458866 OWQ458866 PGM458866 PQI458866 QAE458866 QKA458866 QTW458866 RDS458866 RNO458866 RXK458866 SHG458866 SRC458866 TAY458866 TKU458866 TUQ458866 UEM458866 UOI458866 UYE458866 VIA458866 VRW458866 WBS458866 WLO458866 WVK458866 C524402 IY524402 SU524402 ACQ524402 AMM524402 AWI524402 BGE524402 BQA524402 BZW524402 CJS524402 CTO524402 DDK524402 DNG524402 DXC524402 EGY524402 EQU524402 FAQ524402 FKM524402 FUI524402 GEE524402 GOA524402 GXW524402 HHS524402 HRO524402 IBK524402 ILG524402 IVC524402 JEY524402 JOU524402 JYQ524402 KIM524402 KSI524402 LCE524402 LMA524402 LVW524402 MFS524402 MPO524402 MZK524402 NJG524402 NTC524402 OCY524402 OMU524402 OWQ524402 PGM524402 PQI524402 QAE524402 QKA524402 QTW524402 RDS524402 RNO524402 RXK524402 SHG524402 SRC524402 TAY524402 TKU524402 TUQ524402 UEM524402 UOI524402 UYE524402 VIA524402 VRW524402 WBS524402 WLO524402 WVK524402 C589938 IY589938 SU589938 ACQ589938 AMM589938 AWI589938 BGE589938 BQA589938 BZW589938 CJS589938 CTO589938 DDK589938 DNG589938 DXC589938 EGY589938 EQU589938 FAQ589938 FKM589938 FUI589938 GEE589938 GOA589938 GXW589938 HHS589938 HRO589938 IBK589938 ILG589938 IVC589938 JEY589938 JOU589938 JYQ589938 KIM589938 KSI589938 LCE589938 LMA589938 LVW589938 MFS589938 MPO589938 MZK589938 NJG589938 NTC589938 OCY589938 OMU589938 OWQ589938 PGM589938 PQI589938 QAE589938 QKA589938 QTW589938 RDS589938 RNO589938 RXK589938 SHG589938 SRC589938 TAY589938 TKU589938 TUQ589938 UEM589938 UOI589938 UYE589938 VIA589938 VRW589938 WBS589938 WLO589938 WVK589938 C655474 IY655474 SU655474 ACQ655474 AMM655474 AWI655474 BGE655474 BQA655474 BZW655474 CJS655474 CTO655474 DDK655474 DNG655474 DXC655474 EGY655474 EQU655474 FAQ655474 FKM655474 FUI655474 GEE655474 GOA655474 GXW655474 HHS655474 HRO655474 IBK655474 ILG655474 IVC655474 JEY655474 JOU655474 JYQ655474 KIM655474 KSI655474 LCE655474 LMA655474 LVW655474 MFS655474 MPO655474 MZK655474 NJG655474 NTC655474 OCY655474 OMU655474 OWQ655474 PGM655474 PQI655474 QAE655474 QKA655474 QTW655474 RDS655474 RNO655474 RXK655474 SHG655474 SRC655474 TAY655474 TKU655474 TUQ655474 UEM655474 UOI655474 UYE655474 VIA655474 VRW655474 WBS655474 WLO655474 WVK655474 C721010 IY721010 SU721010 ACQ721010 AMM721010 AWI721010 BGE721010 BQA721010 BZW721010 CJS721010 CTO721010 DDK721010 DNG721010 DXC721010 EGY721010 EQU721010 FAQ721010 FKM721010 FUI721010 GEE721010 GOA721010 GXW721010 HHS721010 HRO721010 IBK721010 ILG721010 IVC721010 JEY721010 JOU721010 JYQ721010 KIM721010 KSI721010 LCE721010 LMA721010 LVW721010 MFS721010 MPO721010 MZK721010 NJG721010 NTC721010 OCY721010 OMU721010 OWQ721010 PGM721010 PQI721010 QAE721010 QKA721010 QTW721010 RDS721010 RNO721010 RXK721010 SHG721010 SRC721010 TAY721010 TKU721010 TUQ721010 UEM721010 UOI721010 UYE721010 VIA721010 VRW721010 WBS721010 WLO721010 WVK721010 C786546 IY786546 SU786546 ACQ786546 AMM786546 AWI786546 BGE786546 BQA786546 BZW786546 CJS786546 CTO786546 DDK786546 DNG786546 DXC786546 EGY786546 EQU786546 FAQ786546 FKM786546 FUI786546 GEE786546 GOA786546 GXW786546 HHS786546 HRO786546 IBK786546 ILG786546 IVC786546 JEY786546 JOU786546 JYQ786546 KIM786546 KSI786546 LCE786546 LMA786546 LVW786546 MFS786546 MPO786546 MZK786546 NJG786546 NTC786546 OCY786546 OMU786546 OWQ786546 PGM786546 PQI786546 QAE786546 QKA786546 QTW786546 RDS786546 RNO786546 RXK786546 SHG786546 SRC786546 TAY786546 TKU786546 TUQ786546 UEM786546 UOI786546 UYE786546 VIA786546 VRW786546 WBS786546 WLO786546 WVK786546 C852082 IY852082 SU852082 ACQ852082 AMM852082 AWI852082 BGE852082 BQA852082 BZW852082 CJS852082 CTO852082 DDK852082 DNG852082 DXC852082 EGY852082 EQU852082 FAQ852082 FKM852082 FUI852082 GEE852082 GOA852082 GXW852082 HHS852082 HRO852082 IBK852082 ILG852082 IVC852082 JEY852082 JOU852082 JYQ852082 KIM852082 KSI852082 LCE852082 LMA852082 LVW852082 MFS852082 MPO852082 MZK852082 NJG852082 NTC852082 OCY852082 OMU852082 OWQ852082 PGM852082 PQI852082 QAE852082 QKA852082 QTW852082 RDS852082 RNO852082 RXK852082 SHG852082 SRC852082 TAY852082 TKU852082 TUQ852082 UEM852082 UOI852082 UYE852082 VIA852082 VRW852082 WBS852082 WLO852082 WVK852082 C917618 IY917618 SU917618 ACQ917618 AMM917618 AWI917618 BGE917618 BQA917618 BZW917618 CJS917618 CTO917618 DDK917618 DNG917618 DXC917618 EGY917618 EQU917618 FAQ917618 FKM917618 FUI917618 GEE917618 GOA917618 GXW917618 HHS917618 HRO917618 IBK917618 ILG917618 IVC917618 JEY917618 JOU917618 JYQ917618 KIM917618 KSI917618 LCE917618 LMA917618 LVW917618 MFS917618 MPO917618 MZK917618 NJG917618 NTC917618 OCY917618 OMU917618 OWQ917618 PGM917618 PQI917618 QAE917618 QKA917618 QTW917618 RDS917618 RNO917618 RXK917618 SHG917618 SRC917618 TAY917618 TKU917618 TUQ917618 UEM917618 UOI917618 UYE917618 VIA917618 VRW917618 WBS917618 WLO917618 WVK917618 C983154 IY983154 SU983154 ACQ983154 AMM983154 AWI983154 BGE983154 BQA983154 BZW983154 CJS983154 CTO983154 DDK983154 DNG983154 DXC983154 EGY983154 EQU983154 FAQ983154 FKM983154 FUI983154 GEE983154 GOA983154 GXW983154 HHS983154 HRO983154 IBK983154 ILG983154 IVC983154 JEY983154 JOU983154 JYQ983154 KIM983154 KSI983154 LCE983154 LMA983154 LVW983154 MFS983154 MPO983154 MZK983154 NJG983154 NTC983154 OCY983154 OMU983154 OWQ983154 PGM983154 PQI983154 QAE983154 QKA983154 QTW983154 RDS983154 RNO983154 RXK983154 SHG983154 SRC983154 TAY983154 TKU983154 TUQ983154 UEM983154 UOI983154 UYE983154 VIA983154 VRW983154 WBS983154 WLO983154 WVK983154 C116 IY116 SU116 ACQ116 AMM116 AWI116 BGE116 BQA116 BZW116 CJS116 CTO116 DDK116 DNG116 DXC116 EGY116 EQU116 FAQ116 FKM116 FUI116 GEE116 GOA116 GXW116 HHS116 HRO116 IBK116 ILG116 IVC116 JEY116 JOU116 JYQ116 KIM116 KSI116 LCE116 LMA116 LVW116 MFS116 MPO116 MZK116 NJG116 NTC116 OCY116 OMU116 OWQ116 PGM116 PQI116 QAE116 QKA116 QTW116 RDS116 RNO116 RXK116 SHG116 SRC116 TAY116 TKU116 TUQ116 UEM116 UOI116 UYE116 VIA116 VRW116 WBS116 WLO116 WVK116 C65652 IY65652 SU65652 ACQ65652 AMM65652 AWI65652 BGE65652 BQA65652 BZW65652 CJS65652 CTO65652 DDK65652 DNG65652 DXC65652 EGY65652 EQU65652 FAQ65652 FKM65652 FUI65652 GEE65652 GOA65652 GXW65652 HHS65652 HRO65652 IBK65652 ILG65652 IVC65652 JEY65652 JOU65652 JYQ65652 KIM65652 KSI65652 LCE65652 LMA65652 LVW65652 MFS65652 MPO65652 MZK65652 NJG65652 NTC65652 OCY65652 OMU65652 OWQ65652 PGM65652 PQI65652 QAE65652 QKA65652 QTW65652 RDS65652 RNO65652 RXK65652 SHG65652 SRC65652 TAY65652 TKU65652 TUQ65652 UEM65652 UOI65652 UYE65652 VIA65652 VRW65652 WBS65652 WLO65652 WVK65652 C131188 IY131188 SU131188 ACQ131188 AMM131188 AWI131188 BGE131188 BQA131188 BZW131188 CJS131188 CTO131188 DDK131188 DNG131188 DXC131188 EGY131188 EQU131188 FAQ131188 FKM131188 FUI131188 GEE131188 GOA131188 GXW131188 HHS131188 HRO131188 IBK131188 ILG131188 IVC131188 JEY131188 JOU131188 JYQ131188 KIM131188 KSI131188 LCE131188 LMA131188 LVW131188 MFS131188 MPO131188 MZK131188 NJG131188 NTC131188 OCY131188 OMU131188 OWQ131188 PGM131188 PQI131188 QAE131188 QKA131188 QTW131188 RDS131188 RNO131188 RXK131188 SHG131188 SRC131188 TAY131188 TKU131188 TUQ131188 UEM131188 UOI131188 UYE131188 VIA131188 VRW131188 WBS131188 WLO131188 WVK131188 C196724 IY196724 SU196724 ACQ196724 AMM196724 AWI196724 BGE196724 BQA196724 BZW196724 CJS196724 CTO196724 DDK196724 DNG196724 DXC196724 EGY196724 EQU196724 FAQ196724 FKM196724 FUI196724 GEE196724 GOA196724 GXW196724 HHS196724 HRO196724 IBK196724 ILG196724 IVC196724 JEY196724 JOU196724 JYQ196724 KIM196724 KSI196724 LCE196724 LMA196724 LVW196724 MFS196724 MPO196724 MZK196724 NJG196724 NTC196724 OCY196724 OMU196724 OWQ196724 PGM196724 PQI196724 QAE196724 QKA196724 QTW196724 RDS196724 RNO196724 RXK196724 SHG196724 SRC196724 TAY196724 TKU196724 TUQ196724 UEM196724 UOI196724 UYE196724 VIA196724 VRW196724 WBS196724 WLO196724 WVK196724 C262260 IY262260 SU262260 ACQ262260 AMM262260 AWI262260 BGE262260 BQA262260 BZW262260 CJS262260 CTO262260 DDK262260 DNG262260 DXC262260 EGY262260 EQU262260 FAQ262260 FKM262260 FUI262260 GEE262260 GOA262260 GXW262260 HHS262260 HRO262260 IBK262260 ILG262260 IVC262260 JEY262260 JOU262260 JYQ262260 KIM262260 KSI262260 LCE262260 LMA262260 LVW262260 MFS262260 MPO262260 MZK262260 NJG262260 NTC262260 OCY262260 OMU262260 OWQ262260 PGM262260 PQI262260 QAE262260 QKA262260 QTW262260 RDS262260 RNO262260 RXK262260 SHG262260 SRC262260 TAY262260 TKU262260 TUQ262260 UEM262260 UOI262260 UYE262260 VIA262260 VRW262260 WBS262260 WLO262260 WVK262260 C327796 IY327796 SU327796 ACQ327796 AMM327796 AWI327796 BGE327796 BQA327796 BZW327796 CJS327796 CTO327796 DDK327796 DNG327796 DXC327796 EGY327796 EQU327796 FAQ327796 FKM327796 FUI327796 GEE327796 GOA327796 GXW327796 HHS327796 HRO327796 IBK327796 ILG327796 IVC327796 JEY327796 JOU327796 JYQ327796 KIM327796 KSI327796 LCE327796 LMA327796 LVW327796 MFS327796 MPO327796 MZK327796 NJG327796 NTC327796 OCY327796 OMU327796 OWQ327796 PGM327796 PQI327796 QAE327796 QKA327796 QTW327796 RDS327796 RNO327796 RXK327796 SHG327796 SRC327796 TAY327796 TKU327796 TUQ327796 UEM327796 UOI327796 UYE327796 VIA327796 VRW327796 WBS327796 WLO327796 WVK327796 C393332 IY393332 SU393332 ACQ393332 AMM393332 AWI393332 BGE393332 BQA393332 BZW393332 CJS393332 CTO393332 DDK393332 DNG393332 DXC393332 EGY393332 EQU393332 FAQ393332 FKM393332 FUI393332 GEE393332 GOA393332 GXW393332 HHS393332 HRO393332 IBK393332 ILG393332 IVC393332 JEY393332 JOU393332 JYQ393332 KIM393332 KSI393332 LCE393332 LMA393332 LVW393332 MFS393332 MPO393332 MZK393332 NJG393332 NTC393332 OCY393332 OMU393332 OWQ393332 PGM393332 PQI393332 QAE393332 QKA393332 QTW393332 RDS393332 RNO393332 RXK393332 SHG393332 SRC393332 TAY393332 TKU393332 TUQ393332 UEM393332 UOI393332 UYE393332 VIA393332 VRW393332 WBS393332 WLO393332 WVK393332 C458868 IY458868 SU458868 ACQ458868 AMM458868 AWI458868 BGE458868 BQA458868 BZW458868 CJS458868 CTO458868 DDK458868 DNG458868 DXC458868 EGY458868 EQU458868 FAQ458868 FKM458868 FUI458868 GEE458868 GOA458868 GXW458868 HHS458868 HRO458868 IBK458868 ILG458868 IVC458868 JEY458868 JOU458868 JYQ458868 KIM458868 KSI458868 LCE458868 LMA458868 LVW458868 MFS458868 MPO458868 MZK458868 NJG458868 NTC458868 OCY458868 OMU458868 OWQ458868 PGM458868 PQI458868 QAE458868 QKA458868 QTW458868 RDS458868 RNO458868 RXK458868 SHG458868 SRC458868 TAY458868 TKU458868 TUQ458868 UEM458868 UOI458868 UYE458868 VIA458868 VRW458868 WBS458868 WLO458868 WVK458868 C524404 IY524404 SU524404 ACQ524404 AMM524404 AWI524404 BGE524404 BQA524404 BZW524404 CJS524404 CTO524404 DDK524404 DNG524404 DXC524404 EGY524404 EQU524404 FAQ524404 FKM524404 FUI524404 GEE524404 GOA524404 GXW524404 HHS524404 HRO524404 IBK524404 ILG524404 IVC524404 JEY524404 JOU524404 JYQ524404 KIM524404 KSI524404 LCE524404 LMA524404 LVW524404 MFS524404 MPO524404 MZK524404 NJG524404 NTC524404 OCY524404 OMU524404 OWQ524404 PGM524404 PQI524404 QAE524404 QKA524404 QTW524404 RDS524404 RNO524404 RXK524404 SHG524404 SRC524404 TAY524404 TKU524404 TUQ524404 UEM524404 UOI524404 UYE524404 VIA524404 VRW524404 WBS524404 WLO524404 WVK524404 C589940 IY589940 SU589940 ACQ589940 AMM589940 AWI589940 BGE589940 BQA589940 BZW589940 CJS589940 CTO589940 DDK589940 DNG589940 DXC589940 EGY589940 EQU589940 FAQ589940 FKM589940 FUI589940 GEE589940 GOA589940 GXW589940 HHS589940 HRO589940 IBK589940 ILG589940 IVC589940 JEY589940 JOU589940 JYQ589940 KIM589940 KSI589940 LCE589940 LMA589940 LVW589940 MFS589940 MPO589940 MZK589940 NJG589940 NTC589940 OCY589940 OMU589940 OWQ589940 PGM589940 PQI589940 QAE589940 QKA589940 QTW589940 RDS589940 RNO589940 RXK589940 SHG589940 SRC589940 TAY589940 TKU589940 TUQ589940 UEM589940 UOI589940 UYE589940 VIA589940 VRW589940 WBS589940 WLO589940 WVK589940 C655476 IY655476 SU655476 ACQ655476 AMM655476 AWI655476 BGE655476 BQA655476 BZW655476 CJS655476 CTO655476 DDK655476 DNG655476 DXC655476 EGY655476 EQU655476 FAQ655476 FKM655476 FUI655476 GEE655476 GOA655476 GXW655476 HHS655476 HRO655476 IBK655476 ILG655476 IVC655476 JEY655476 JOU655476 JYQ655476 KIM655476 KSI655476 LCE655476 LMA655476 LVW655476 MFS655476 MPO655476 MZK655476 NJG655476 NTC655476 OCY655476 OMU655476 OWQ655476 PGM655476 PQI655476 QAE655476 QKA655476 QTW655476 RDS655476 RNO655476 RXK655476 SHG655476 SRC655476 TAY655476 TKU655476 TUQ655476 UEM655476 UOI655476 UYE655476 VIA655476 VRW655476 WBS655476 WLO655476 WVK655476 C721012 IY721012 SU721012 ACQ721012 AMM721012 AWI721012 BGE721012 BQA721012 BZW721012 CJS721012 CTO721012 DDK721012 DNG721012 DXC721012 EGY721012 EQU721012 FAQ721012 FKM721012 FUI721012 GEE721012 GOA721012 GXW721012 HHS721012 HRO721012 IBK721012 ILG721012 IVC721012 JEY721012 JOU721012 JYQ721012 KIM721012 KSI721012 LCE721012 LMA721012 LVW721012 MFS721012 MPO721012 MZK721012 NJG721012 NTC721012 OCY721012 OMU721012 OWQ721012 PGM721012 PQI721012 QAE721012 QKA721012 QTW721012 RDS721012 RNO721012 RXK721012 SHG721012 SRC721012 TAY721012 TKU721012 TUQ721012 UEM721012 UOI721012 UYE721012 VIA721012 VRW721012 WBS721012 WLO721012 WVK721012 C786548 IY786548 SU786548 ACQ786548 AMM786548 AWI786548 BGE786548 BQA786548 BZW786548 CJS786548 CTO786548 DDK786548 DNG786548 DXC786548 EGY786548 EQU786548 FAQ786548 FKM786548 FUI786548 GEE786548 GOA786548 GXW786548 HHS786548 HRO786548 IBK786548 ILG786548 IVC786548 JEY786548 JOU786548 JYQ786548 KIM786548 KSI786548 LCE786548 LMA786548 LVW786548 MFS786548 MPO786548 MZK786548 NJG786548 NTC786548 OCY786548 OMU786548 OWQ786548 PGM786548 PQI786548 QAE786548 QKA786548 QTW786548 RDS786548 RNO786548 RXK786548 SHG786548 SRC786548 TAY786548 TKU786548 TUQ786548 UEM786548 UOI786548 UYE786548 VIA786548 VRW786548 WBS786548 WLO786548 WVK786548 C852084 IY852084 SU852084 ACQ852084 AMM852084 AWI852084 BGE852084 BQA852084 BZW852084 CJS852084 CTO852084 DDK852084 DNG852084 DXC852084 EGY852084 EQU852084 FAQ852084 FKM852084 FUI852084 GEE852084 GOA852084 GXW852084 HHS852084 HRO852084 IBK852084 ILG852084 IVC852084 JEY852084 JOU852084 JYQ852084 KIM852084 KSI852084 LCE852084 LMA852084 LVW852084 MFS852084 MPO852084 MZK852084 NJG852084 NTC852084 OCY852084 OMU852084 OWQ852084 PGM852084 PQI852084 QAE852084 QKA852084 QTW852084 RDS852084 RNO852084 RXK852084 SHG852084 SRC852084 TAY852084 TKU852084 TUQ852084 UEM852084 UOI852084 UYE852084 VIA852084 VRW852084 WBS852084 WLO852084 WVK852084 C917620 IY917620 SU917620 ACQ917620 AMM917620 AWI917620 BGE917620 BQA917620 BZW917620 CJS917620 CTO917620 DDK917620 DNG917620 DXC917620 EGY917620 EQU917620 FAQ917620 FKM917620 FUI917620 GEE917620 GOA917620 GXW917620 HHS917620 HRO917620 IBK917620 ILG917620 IVC917620 JEY917620 JOU917620 JYQ917620 KIM917620 KSI917620 LCE917620 LMA917620 LVW917620 MFS917620 MPO917620 MZK917620 NJG917620 NTC917620 OCY917620 OMU917620 OWQ917620 PGM917620 PQI917620 QAE917620 QKA917620 QTW917620 RDS917620 RNO917620 RXK917620 SHG917620 SRC917620 TAY917620 TKU917620 TUQ917620 UEM917620 UOI917620 UYE917620 VIA917620 VRW917620 WBS917620 WLO917620 WVK917620 C983156 IY983156 SU983156 ACQ983156 AMM983156 AWI983156 BGE983156 BQA983156 BZW983156 CJS983156 CTO983156 DDK983156 DNG983156 DXC983156 EGY983156 EQU983156 FAQ983156 FKM983156 FUI983156 GEE983156 GOA983156 GXW983156 HHS983156 HRO983156 IBK983156 ILG983156 IVC983156 JEY983156 JOU983156 JYQ983156 KIM983156 KSI983156 LCE983156 LMA983156 LVW983156 MFS983156 MPO983156 MZK983156 NJG983156 NTC983156 OCY983156 OMU983156 OWQ983156 PGM983156 PQI983156 QAE983156 QKA983156 QTW983156 RDS983156 RNO983156 RXK983156 SHG983156 SRC983156 TAY983156 TKU983156 TUQ983156 UEM983156 UOI983156 UYE983156 VIA983156 VRW983156 WBS983156 WLO983156 WVK983156 C123 IY123 SU123 ACQ123 AMM123 AWI123 BGE123 BQA123 BZW123 CJS123 CTO123 DDK123 DNG123 DXC123 EGY123 EQU123 FAQ123 FKM123 FUI123 GEE123 GOA123 GXW123 HHS123 HRO123 IBK123 ILG123 IVC123 JEY123 JOU123 JYQ123 KIM123 KSI123 LCE123 LMA123 LVW123 MFS123 MPO123 MZK123 NJG123 NTC123 OCY123 OMU123 OWQ123 PGM123 PQI123 QAE123 QKA123 QTW123 RDS123 RNO123 RXK123 SHG123 SRC123 TAY123 TKU123 TUQ123 UEM123 UOI123 UYE123 VIA123 VRW123 WBS123 WLO123 WVK123 C65659 IY65659 SU65659 ACQ65659 AMM65659 AWI65659 BGE65659 BQA65659 BZW65659 CJS65659 CTO65659 DDK65659 DNG65659 DXC65659 EGY65659 EQU65659 FAQ65659 FKM65659 FUI65659 GEE65659 GOA65659 GXW65659 HHS65659 HRO65659 IBK65659 ILG65659 IVC65659 JEY65659 JOU65659 JYQ65659 KIM65659 KSI65659 LCE65659 LMA65659 LVW65659 MFS65659 MPO65659 MZK65659 NJG65659 NTC65659 OCY65659 OMU65659 OWQ65659 PGM65659 PQI65659 QAE65659 QKA65659 QTW65659 RDS65659 RNO65659 RXK65659 SHG65659 SRC65659 TAY65659 TKU65659 TUQ65659 UEM65659 UOI65659 UYE65659 VIA65659 VRW65659 WBS65659 WLO65659 WVK65659 C131195 IY131195 SU131195 ACQ131195 AMM131195 AWI131195 BGE131195 BQA131195 BZW131195 CJS131195 CTO131195 DDK131195 DNG131195 DXC131195 EGY131195 EQU131195 FAQ131195 FKM131195 FUI131195 GEE131195 GOA131195 GXW131195 HHS131195 HRO131195 IBK131195 ILG131195 IVC131195 JEY131195 JOU131195 JYQ131195 KIM131195 KSI131195 LCE131195 LMA131195 LVW131195 MFS131195 MPO131195 MZK131195 NJG131195 NTC131195 OCY131195 OMU131195 OWQ131195 PGM131195 PQI131195 QAE131195 QKA131195 QTW131195 RDS131195 RNO131195 RXK131195 SHG131195 SRC131195 TAY131195 TKU131195 TUQ131195 UEM131195 UOI131195 UYE131195 VIA131195 VRW131195 WBS131195 WLO131195 WVK131195 C196731 IY196731 SU196731 ACQ196731 AMM196731 AWI196731 BGE196731 BQA196731 BZW196731 CJS196731 CTO196731 DDK196731 DNG196731 DXC196731 EGY196731 EQU196731 FAQ196731 FKM196731 FUI196731 GEE196731 GOA196731 GXW196731 HHS196731 HRO196731 IBK196731 ILG196731 IVC196731 JEY196731 JOU196731 JYQ196731 KIM196731 KSI196731 LCE196731 LMA196731 LVW196731 MFS196731 MPO196731 MZK196731 NJG196731 NTC196731 OCY196731 OMU196731 OWQ196731 PGM196731 PQI196731 QAE196731 QKA196731 QTW196731 RDS196731 RNO196731 RXK196731 SHG196731 SRC196731 TAY196731 TKU196731 TUQ196731 UEM196731 UOI196731 UYE196731 VIA196731 VRW196731 WBS196731 WLO196731 WVK196731 C262267 IY262267 SU262267 ACQ262267 AMM262267 AWI262267 BGE262267 BQA262267 BZW262267 CJS262267 CTO262267 DDK262267 DNG262267 DXC262267 EGY262267 EQU262267 FAQ262267 FKM262267 FUI262267 GEE262267 GOA262267 GXW262267 HHS262267 HRO262267 IBK262267 ILG262267 IVC262267 JEY262267 JOU262267 JYQ262267 KIM262267 KSI262267 LCE262267 LMA262267 LVW262267 MFS262267 MPO262267 MZK262267 NJG262267 NTC262267 OCY262267 OMU262267 OWQ262267 PGM262267 PQI262267 QAE262267 QKA262267 QTW262267 RDS262267 RNO262267 RXK262267 SHG262267 SRC262267 TAY262267 TKU262267 TUQ262267 UEM262267 UOI262267 UYE262267 VIA262267 VRW262267 WBS262267 WLO262267 WVK262267 C327803 IY327803 SU327803 ACQ327803 AMM327803 AWI327803 BGE327803 BQA327803 BZW327803 CJS327803 CTO327803 DDK327803 DNG327803 DXC327803 EGY327803 EQU327803 FAQ327803 FKM327803 FUI327803 GEE327803 GOA327803 GXW327803 HHS327803 HRO327803 IBK327803 ILG327803 IVC327803 JEY327803 JOU327803 JYQ327803 KIM327803 KSI327803 LCE327803 LMA327803 LVW327803 MFS327803 MPO327803 MZK327803 NJG327803 NTC327803 OCY327803 OMU327803 OWQ327803 PGM327803 PQI327803 QAE327803 QKA327803 QTW327803 RDS327803 RNO327803 RXK327803 SHG327803 SRC327803 TAY327803 TKU327803 TUQ327803 UEM327803 UOI327803 UYE327803 VIA327803 VRW327803 WBS327803 WLO327803 WVK327803 C393339 IY393339 SU393339 ACQ393339 AMM393339 AWI393339 BGE393339 BQA393339 BZW393339 CJS393339 CTO393339 DDK393339 DNG393339 DXC393339 EGY393339 EQU393339 FAQ393339 FKM393339 FUI393339 GEE393339 GOA393339 GXW393339 HHS393339 HRO393339 IBK393339 ILG393339 IVC393339 JEY393339 JOU393339 JYQ393339 KIM393339 KSI393339 LCE393339 LMA393339 LVW393339 MFS393339 MPO393339 MZK393339 NJG393339 NTC393339 OCY393339 OMU393339 OWQ393339 PGM393339 PQI393339 QAE393339 QKA393339 QTW393339 RDS393339 RNO393339 RXK393339 SHG393339 SRC393339 TAY393339 TKU393339 TUQ393339 UEM393339 UOI393339 UYE393339 VIA393339 VRW393339 WBS393339 WLO393339 WVK393339 C458875 IY458875 SU458875 ACQ458875 AMM458875 AWI458875 BGE458875 BQA458875 BZW458875 CJS458875 CTO458875 DDK458875 DNG458875 DXC458875 EGY458875 EQU458875 FAQ458875 FKM458875 FUI458875 GEE458875 GOA458875 GXW458875 HHS458875 HRO458875 IBK458875 ILG458875 IVC458875 JEY458875 JOU458875 JYQ458875 KIM458875 KSI458875 LCE458875 LMA458875 LVW458875 MFS458875 MPO458875 MZK458875 NJG458875 NTC458875 OCY458875 OMU458875 OWQ458875 PGM458875 PQI458875 QAE458875 QKA458875 QTW458875 RDS458875 RNO458875 RXK458875 SHG458875 SRC458875 TAY458875 TKU458875 TUQ458875 UEM458875 UOI458875 UYE458875 VIA458875 VRW458875 WBS458875 WLO458875 WVK458875 C524411 IY524411 SU524411 ACQ524411 AMM524411 AWI524411 BGE524411 BQA524411 BZW524411 CJS524411 CTO524411 DDK524411 DNG524411 DXC524411 EGY524411 EQU524411 FAQ524411 FKM524411 FUI524411 GEE524411 GOA524411 GXW524411 HHS524411 HRO524411 IBK524411 ILG524411 IVC524411 JEY524411 JOU524411 JYQ524411 KIM524411 KSI524411 LCE524411 LMA524411 LVW524411 MFS524411 MPO524411 MZK524411 NJG524411 NTC524411 OCY524411 OMU524411 OWQ524411 PGM524411 PQI524411 QAE524411 QKA524411 QTW524411 RDS524411 RNO524411 RXK524411 SHG524411 SRC524411 TAY524411 TKU524411 TUQ524411 UEM524411 UOI524411 UYE524411 VIA524411 VRW524411 WBS524411 WLO524411 WVK524411 C589947 IY589947 SU589947 ACQ589947 AMM589947 AWI589947 BGE589947 BQA589947 BZW589947 CJS589947 CTO589947 DDK589947 DNG589947 DXC589947 EGY589947 EQU589947 FAQ589947 FKM589947 FUI589947 GEE589947 GOA589947 GXW589947 HHS589947 HRO589947 IBK589947 ILG589947 IVC589947 JEY589947 JOU589947 JYQ589947 KIM589947 KSI589947 LCE589947 LMA589947 LVW589947 MFS589947 MPO589947 MZK589947 NJG589947 NTC589947 OCY589947 OMU589947 OWQ589947 PGM589947 PQI589947 QAE589947 QKA589947 QTW589947 RDS589947 RNO589947 RXK589947 SHG589947 SRC589947 TAY589947 TKU589947 TUQ589947 UEM589947 UOI589947 UYE589947 VIA589947 VRW589947 WBS589947 WLO589947 WVK589947 C655483 IY655483 SU655483 ACQ655483 AMM655483 AWI655483 BGE655483 BQA655483 BZW655483 CJS655483 CTO655483 DDK655483 DNG655483 DXC655483 EGY655483 EQU655483 FAQ655483 FKM655483 FUI655483 GEE655483 GOA655483 GXW655483 HHS655483 HRO655483 IBK655483 ILG655483 IVC655483 JEY655483 JOU655483 JYQ655483 KIM655483 KSI655483 LCE655483 LMA655483 LVW655483 MFS655483 MPO655483 MZK655483 NJG655483 NTC655483 OCY655483 OMU655483 OWQ655483 PGM655483 PQI655483 QAE655483 QKA655483 QTW655483 RDS655483 RNO655483 RXK655483 SHG655483 SRC655483 TAY655483 TKU655483 TUQ655483 UEM655483 UOI655483 UYE655483 VIA655483 VRW655483 WBS655483 WLO655483 WVK655483 C721019 IY721019 SU721019 ACQ721019 AMM721019 AWI721019 BGE721019 BQA721019 BZW721019 CJS721019 CTO721019 DDK721019 DNG721019 DXC721019 EGY721019 EQU721019 FAQ721019 FKM721019 FUI721019 GEE721019 GOA721019 GXW721019 HHS721019 HRO721019 IBK721019 ILG721019 IVC721019 JEY721019 JOU721019 JYQ721019 KIM721019 KSI721019 LCE721019 LMA721019 LVW721019 MFS721019 MPO721019 MZK721019 NJG721019 NTC721019 OCY721019 OMU721019 OWQ721019 PGM721019 PQI721019 QAE721019 QKA721019 QTW721019 RDS721019 RNO721019 RXK721019 SHG721019 SRC721019 TAY721019 TKU721019 TUQ721019 UEM721019 UOI721019 UYE721019 VIA721019 VRW721019 WBS721019 WLO721019 WVK721019 C786555 IY786555 SU786555 ACQ786555 AMM786555 AWI786555 BGE786555 BQA786555 BZW786555 CJS786555 CTO786555 DDK786555 DNG786555 DXC786555 EGY786555 EQU786555 FAQ786555 FKM786555 FUI786555 GEE786555 GOA786555 GXW786555 HHS786555 HRO786555 IBK786555 ILG786555 IVC786555 JEY786555 JOU786555 JYQ786555 KIM786555 KSI786555 LCE786555 LMA786555 LVW786555 MFS786555 MPO786555 MZK786555 NJG786555 NTC786555 OCY786555 OMU786555 OWQ786555 PGM786555 PQI786555 QAE786555 QKA786555 QTW786555 RDS786555 RNO786555 RXK786555 SHG786555 SRC786555 TAY786555 TKU786555 TUQ786555 UEM786555 UOI786555 UYE786555 VIA786555 VRW786555 WBS786555 WLO786555 WVK786555 C852091 IY852091 SU852091 ACQ852091 AMM852091 AWI852091 BGE852091 BQA852091 BZW852091 CJS852091 CTO852091 DDK852091 DNG852091 DXC852091 EGY852091 EQU852091 FAQ852091 FKM852091 FUI852091 GEE852091 GOA852091 GXW852091 HHS852091 HRO852091 IBK852091 ILG852091 IVC852091 JEY852091 JOU852091 JYQ852091 KIM852091 KSI852091 LCE852091 LMA852091 LVW852091 MFS852091 MPO852091 MZK852091 NJG852091 NTC852091 OCY852091 OMU852091 OWQ852091 PGM852091 PQI852091 QAE852091 QKA852091 QTW852091 RDS852091 RNO852091 RXK852091 SHG852091 SRC852091 TAY852091 TKU852091 TUQ852091 UEM852091 UOI852091 UYE852091 VIA852091 VRW852091 WBS852091 WLO852091 WVK852091 C917627 IY917627 SU917627 ACQ917627 AMM917627 AWI917627 BGE917627 BQA917627 BZW917627 CJS917627 CTO917627 DDK917627 DNG917627 DXC917627 EGY917627 EQU917627 FAQ917627 FKM917627 FUI917627 GEE917627 GOA917627 GXW917627 HHS917627 HRO917627 IBK917627 ILG917627 IVC917627 JEY917627 JOU917627 JYQ917627 KIM917627 KSI917627 LCE917627 LMA917627 LVW917627 MFS917627 MPO917627 MZK917627 NJG917627 NTC917627 OCY917627 OMU917627 OWQ917627 PGM917627 PQI917627 QAE917627 QKA917627 QTW917627 RDS917627 RNO917627 RXK917627 SHG917627 SRC917627 TAY917627 TKU917627 TUQ917627 UEM917627 UOI917627 UYE917627 VIA917627 VRW917627 WBS917627 WLO917627 WVK917627 C983163 IY983163 SU983163 ACQ983163 AMM983163 AWI983163 BGE983163 BQA983163 BZW983163 CJS983163 CTO983163 DDK983163 DNG983163 DXC983163 EGY983163 EQU983163 FAQ983163 FKM983163 FUI983163 GEE983163 GOA983163 GXW983163 HHS983163 HRO983163 IBK983163 ILG983163 IVC983163 JEY983163 JOU983163 JYQ983163 KIM983163 KSI983163 LCE983163 LMA983163 LVW983163 MFS983163 MPO983163 MZK983163 NJG983163 NTC983163 OCY983163 OMU983163 OWQ983163 PGM983163 PQI983163 QAE983163 QKA983163 QTW983163 RDS983163 RNO983163 RXK983163 SHG983163 SRC983163 TAY983163 TKU983163 TUQ983163 UEM983163 UOI983163 UYE983163 VIA983163 VRW983163 WBS983163 WLO983163 WVK983163" xr:uid="{00000000-0002-0000-1000-000001000000}">
      <formula1>$AA$3</formula1>
    </dataValidation>
    <dataValidation type="list" allowBlank="1" showInputMessage="1" showErrorMessage="1"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1 JG65611 TC65611 ACY65611 AMU65611 AWQ65611 BGM65611 BQI65611 CAE65611 CKA65611 CTW65611 DDS65611 DNO65611 DXK65611 EHG65611 ERC65611 FAY65611 FKU65611 FUQ65611 GEM65611 GOI65611 GYE65611 HIA65611 HRW65611 IBS65611 ILO65611 IVK65611 JFG65611 JPC65611 JYY65611 KIU65611 KSQ65611 LCM65611 LMI65611 LWE65611 MGA65611 MPW65611 MZS65611 NJO65611 NTK65611 ODG65611 ONC65611 OWY65611 PGU65611 PQQ65611 QAM65611 QKI65611 QUE65611 REA65611 RNW65611 RXS65611 SHO65611 SRK65611 TBG65611 TLC65611 TUY65611 UEU65611 UOQ65611 UYM65611 VII65611 VSE65611 WCA65611 WLW65611 WVS65611 K131147 JG131147 TC131147 ACY131147 AMU131147 AWQ131147 BGM131147 BQI131147 CAE131147 CKA131147 CTW131147 DDS131147 DNO131147 DXK131147 EHG131147 ERC131147 FAY131147 FKU131147 FUQ131147 GEM131147 GOI131147 GYE131147 HIA131147 HRW131147 IBS131147 ILO131147 IVK131147 JFG131147 JPC131147 JYY131147 KIU131147 KSQ131147 LCM131147 LMI131147 LWE131147 MGA131147 MPW131147 MZS131147 NJO131147 NTK131147 ODG131147 ONC131147 OWY131147 PGU131147 PQQ131147 QAM131147 QKI131147 QUE131147 REA131147 RNW131147 RXS131147 SHO131147 SRK131147 TBG131147 TLC131147 TUY131147 UEU131147 UOQ131147 UYM131147 VII131147 VSE131147 WCA131147 WLW131147 WVS131147 K196683 JG196683 TC196683 ACY196683 AMU196683 AWQ196683 BGM196683 BQI196683 CAE196683 CKA196683 CTW196683 DDS196683 DNO196683 DXK196683 EHG196683 ERC196683 FAY196683 FKU196683 FUQ196683 GEM196683 GOI196683 GYE196683 HIA196683 HRW196683 IBS196683 ILO196683 IVK196683 JFG196683 JPC196683 JYY196683 KIU196683 KSQ196683 LCM196683 LMI196683 LWE196683 MGA196683 MPW196683 MZS196683 NJO196683 NTK196683 ODG196683 ONC196683 OWY196683 PGU196683 PQQ196683 QAM196683 QKI196683 QUE196683 REA196683 RNW196683 RXS196683 SHO196683 SRK196683 TBG196683 TLC196683 TUY196683 UEU196683 UOQ196683 UYM196683 VII196683 VSE196683 WCA196683 WLW196683 WVS196683 K262219 JG262219 TC262219 ACY262219 AMU262219 AWQ262219 BGM262219 BQI262219 CAE262219 CKA262219 CTW262219 DDS262219 DNO262219 DXK262219 EHG262219 ERC262219 FAY262219 FKU262219 FUQ262219 GEM262219 GOI262219 GYE262219 HIA262219 HRW262219 IBS262219 ILO262219 IVK262219 JFG262219 JPC262219 JYY262219 KIU262219 KSQ262219 LCM262219 LMI262219 LWE262219 MGA262219 MPW262219 MZS262219 NJO262219 NTK262219 ODG262219 ONC262219 OWY262219 PGU262219 PQQ262219 QAM262219 QKI262219 QUE262219 REA262219 RNW262219 RXS262219 SHO262219 SRK262219 TBG262219 TLC262219 TUY262219 UEU262219 UOQ262219 UYM262219 VII262219 VSE262219 WCA262219 WLW262219 WVS262219 K327755 JG327755 TC327755 ACY327755 AMU327755 AWQ327755 BGM327755 BQI327755 CAE327755 CKA327755 CTW327755 DDS327755 DNO327755 DXK327755 EHG327755 ERC327755 FAY327755 FKU327755 FUQ327755 GEM327755 GOI327755 GYE327755 HIA327755 HRW327755 IBS327755 ILO327755 IVK327755 JFG327755 JPC327755 JYY327755 KIU327755 KSQ327755 LCM327755 LMI327755 LWE327755 MGA327755 MPW327755 MZS327755 NJO327755 NTK327755 ODG327755 ONC327755 OWY327755 PGU327755 PQQ327755 QAM327755 QKI327755 QUE327755 REA327755 RNW327755 RXS327755 SHO327755 SRK327755 TBG327755 TLC327755 TUY327755 UEU327755 UOQ327755 UYM327755 VII327755 VSE327755 WCA327755 WLW327755 WVS327755 K393291 JG393291 TC393291 ACY393291 AMU393291 AWQ393291 BGM393291 BQI393291 CAE393291 CKA393291 CTW393291 DDS393291 DNO393291 DXK393291 EHG393291 ERC393291 FAY393291 FKU393291 FUQ393291 GEM393291 GOI393291 GYE393291 HIA393291 HRW393291 IBS393291 ILO393291 IVK393291 JFG393291 JPC393291 JYY393291 KIU393291 KSQ393291 LCM393291 LMI393291 LWE393291 MGA393291 MPW393291 MZS393291 NJO393291 NTK393291 ODG393291 ONC393291 OWY393291 PGU393291 PQQ393291 QAM393291 QKI393291 QUE393291 REA393291 RNW393291 RXS393291 SHO393291 SRK393291 TBG393291 TLC393291 TUY393291 UEU393291 UOQ393291 UYM393291 VII393291 VSE393291 WCA393291 WLW393291 WVS393291 K458827 JG458827 TC458827 ACY458827 AMU458827 AWQ458827 BGM458827 BQI458827 CAE458827 CKA458827 CTW458827 DDS458827 DNO458827 DXK458827 EHG458827 ERC458827 FAY458827 FKU458827 FUQ458827 GEM458827 GOI458827 GYE458827 HIA458827 HRW458827 IBS458827 ILO458827 IVK458827 JFG458827 JPC458827 JYY458827 KIU458827 KSQ458827 LCM458827 LMI458827 LWE458827 MGA458827 MPW458827 MZS458827 NJO458827 NTK458827 ODG458827 ONC458827 OWY458827 PGU458827 PQQ458827 QAM458827 QKI458827 QUE458827 REA458827 RNW458827 RXS458827 SHO458827 SRK458827 TBG458827 TLC458827 TUY458827 UEU458827 UOQ458827 UYM458827 VII458827 VSE458827 WCA458827 WLW458827 WVS458827 K524363 JG524363 TC524363 ACY524363 AMU524363 AWQ524363 BGM524363 BQI524363 CAE524363 CKA524363 CTW524363 DDS524363 DNO524363 DXK524363 EHG524363 ERC524363 FAY524363 FKU524363 FUQ524363 GEM524363 GOI524363 GYE524363 HIA524363 HRW524363 IBS524363 ILO524363 IVK524363 JFG524363 JPC524363 JYY524363 KIU524363 KSQ524363 LCM524363 LMI524363 LWE524363 MGA524363 MPW524363 MZS524363 NJO524363 NTK524363 ODG524363 ONC524363 OWY524363 PGU524363 PQQ524363 QAM524363 QKI524363 QUE524363 REA524363 RNW524363 RXS524363 SHO524363 SRK524363 TBG524363 TLC524363 TUY524363 UEU524363 UOQ524363 UYM524363 VII524363 VSE524363 WCA524363 WLW524363 WVS524363 K589899 JG589899 TC589899 ACY589899 AMU589899 AWQ589899 BGM589899 BQI589899 CAE589899 CKA589899 CTW589899 DDS589899 DNO589899 DXK589899 EHG589899 ERC589899 FAY589899 FKU589899 FUQ589899 GEM589899 GOI589899 GYE589899 HIA589899 HRW589899 IBS589899 ILO589899 IVK589899 JFG589899 JPC589899 JYY589899 KIU589899 KSQ589899 LCM589899 LMI589899 LWE589899 MGA589899 MPW589899 MZS589899 NJO589899 NTK589899 ODG589899 ONC589899 OWY589899 PGU589899 PQQ589899 QAM589899 QKI589899 QUE589899 REA589899 RNW589899 RXS589899 SHO589899 SRK589899 TBG589899 TLC589899 TUY589899 UEU589899 UOQ589899 UYM589899 VII589899 VSE589899 WCA589899 WLW589899 WVS589899 K655435 JG655435 TC655435 ACY655435 AMU655435 AWQ655435 BGM655435 BQI655435 CAE655435 CKA655435 CTW655435 DDS655435 DNO655435 DXK655435 EHG655435 ERC655435 FAY655435 FKU655435 FUQ655435 GEM655435 GOI655435 GYE655435 HIA655435 HRW655435 IBS655435 ILO655435 IVK655435 JFG655435 JPC655435 JYY655435 KIU655435 KSQ655435 LCM655435 LMI655435 LWE655435 MGA655435 MPW655435 MZS655435 NJO655435 NTK655435 ODG655435 ONC655435 OWY655435 PGU655435 PQQ655435 QAM655435 QKI655435 QUE655435 REA655435 RNW655435 RXS655435 SHO655435 SRK655435 TBG655435 TLC655435 TUY655435 UEU655435 UOQ655435 UYM655435 VII655435 VSE655435 WCA655435 WLW655435 WVS655435 K720971 JG720971 TC720971 ACY720971 AMU720971 AWQ720971 BGM720971 BQI720971 CAE720971 CKA720971 CTW720971 DDS720971 DNO720971 DXK720971 EHG720971 ERC720971 FAY720971 FKU720971 FUQ720971 GEM720971 GOI720971 GYE720971 HIA720971 HRW720971 IBS720971 ILO720971 IVK720971 JFG720971 JPC720971 JYY720971 KIU720971 KSQ720971 LCM720971 LMI720971 LWE720971 MGA720971 MPW720971 MZS720971 NJO720971 NTK720971 ODG720971 ONC720971 OWY720971 PGU720971 PQQ720971 QAM720971 QKI720971 QUE720971 REA720971 RNW720971 RXS720971 SHO720971 SRK720971 TBG720971 TLC720971 TUY720971 UEU720971 UOQ720971 UYM720971 VII720971 VSE720971 WCA720971 WLW720971 WVS720971 K786507 JG786507 TC786507 ACY786507 AMU786507 AWQ786507 BGM786507 BQI786507 CAE786507 CKA786507 CTW786507 DDS786507 DNO786507 DXK786507 EHG786507 ERC786507 FAY786507 FKU786507 FUQ786507 GEM786507 GOI786507 GYE786507 HIA786507 HRW786507 IBS786507 ILO786507 IVK786507 JFG786507 JPC786507 JYY786507 KIU786507 KSQ786507 LCM786507 LMI786507 LWE786507 MGA786507 MPW786507 MZS786507 NJO786507 NTK786507 ODG786507 ONC786507 OWY786507 PGU786507 PQQ786507 QAM786507 QKI786507 QUE786507 REA786507 RNW786507 RXS786507 SHO786507 SRK786507 TBG786507 TLC786507 TUY786507 UEU786507 UOQ786507 UYM786507 VII786507 VSE786507 WCA786507 WLW786507 WVS786507 K852043 JG852043 TC852043 ACY852043 AMU852043 AWQ852043 BGM852043 BQI852043 CAE852043 CKA852043 CTW852043 DDS852043 DNO852043 DXK852043 EHG852043 ERC852043 FAY852043 FKU852043 FUQ852043 GEM852043 GOI852043 GYE852043 HIA852043 HRW852043 IBS852043 ILO852043 IVK852043 JFG852043 JPC852043 JYY852043 KIU852043 KSQ852043 LCM852043 LMI852043 LWE852043 MGA852043 MPW852043 MZS852043 NJO852043 NTK852043 ODG852043 ONC852043 OWY852043 PGU852043 PQQ852043 QAM852043 QKI852043 QUE852043 REA852043 RNW852043 RXS852043 SHO852043 SRK852043 TBG852043 TLC852043 TUY852043 UEU852043 UOQ852043 UYM852043 VII852043 VSE852043 WCA852043 WLW852043 WVS852043 K917579 JG917579 TC917579 ACY917579 AMU917579 AWQ917579 BGM917579 BQI917579 CAE917579 CKA917579 CTW917579 DDS917579 DNO917579 DXK917579 EHG917579 ERC917579 FAY917579 FKU917579 FUQ917579 GEM917579 GOI917579 GYE917579 HIA917579 HRW917579 IBS917579 ILO917579 IVK917579 JFG917579 JPC917579 JYY917579 KIU917579 KSQ917579 LCM917579 LMI917579 LWE917579 MGA917579 MPW917579 MZS917579 NJO917579 NTK917579 ODG917579 ONC917579 OWY917579 PGU917579 PQQ917579 QAM917579 QKI917579 QUE917579 REA917579 RNW917579 RXS917579 SHO917579 SRK917579 TBG917579 TLC917579 TUY917579 UEU917579 UOQ917579 UYM917579 VII917579 VSE917579 WCA917579 WLW917579 WVS917579 K983115 JG983115 TC983115 ACY983115 AMU983115 AWQ983115 BGM983115 BQI983115 CAE983115 CKA983115 CTW983115 DDS983115 DNO983115 DXK983115 EHG983115 ERC983115 FAY983115 FKU983115 FUQ983115 GEM983115 GOI983115 GYE983115 HIA983115 HRW983115 IBS983115 ILO983115 IVK983115 JFG983115 JPC983115 JYY983115 KIU983115 KSQ983115 LCM983115 LMI983115 LWE983115 MGA983115 MPW983115 MZS983115 NJO983115 NTK983115 ODG983115 ONC983115 OWY983115 PGU983115 PQQ983115 QAM983115 QKI983115 QUE983115 REA983115 RNW983115 RXS983115 SHO983115 SRK983115 TBG983115 TLC983115 TUY983115 UEU983115 UOQ983115 UYM983115 VII983115 VSE983115 WCA983115 WLW983115 WVS983115" xr:uid="{00000000-0002-0000-1000-000002000000}">
      <formula1>$AM$66:$AM$71</formula1>
    </dataValidation>
    <dataValidation type="list" allowBlank="1" showInputMessage="1" showErrorMessage="1" sqref="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xr:uid="{00000000-0002-0000-1000-000003000000}">
      <formula1>$AN$66:$AN$68</formula1>
    </dataValidation>
    <dataValidation type="list" allowBlank="1" showInputMessage="1" showErrorMessage="1" sqref="O129:P129 WVW983169:WVX983169 WMA983169:WMB983169 WCE983169:WCF983169 VSI983169:VSJ983169 VIM983169:VIN983169 UYQ983169:UYR983169 UOU983169:UOV983169 UEY983169:UEZ983169 TVC983169:TVD983169 TLG983169:TLH983169 TBK983169:TBL983169 SRO983169:SRP983169 SHS983169:SHT983169 RXW983169:RXX983169 ROA983169:ROB983169 REE983169:REF983169 QUI983169:QUJ983169 QKM983169:QKN983169 QAQ983169:QAR983169 PQU983169:PQV983169 PGY983169:PGZ983169 OXC983169:OXD983169 ONG983169:ONH983169 ODK983169:ODL983169 NTO983169:NTP983169 NJS983169:NJT983169 MZW983169:MZX983169 MQA983169:MQB983169 MGE983169:MGF983169 LWI983169:LWJ983169 LMM983169:LMN983169 LCQ983169:LCR983169 KSU983169:KSV983169 KIY983169:KIZ983169 JZC983169:JZD983169 JPG983169:JPH983169 JFK983169:JFL983169 IVO983169:IVP983169 ILS983169:ILT983169 IBW983169:IBX983169 HSA983169:HSB983169 HIE983169:HIF983169 GYI983169:GYJ983169 GOM983169:GON983169 GEQ983169:GER983169 FUU983169:FUV983169 FKY983169:FKZ983169 FBC983169:FBD983169 ERG983169:ERH983169 EHK983169:EHL983169 DXO983169:DXP983169 DNS983169:DNT983169 DDW983169:DDX983169 CUA983169:CUB983169 CKE983169:CKF983169 CAI983169:CAJ983169 BQM983169:BQN983169 BGQ983169:BGR983169 AWU983169:AWV983169 AMY983169:AMZ983169 ADC983169:ADD983169 TG983169:TH983169 JK983169:JL983169 O983169:P983169 WVW917633:WVX917633 WMA917633:WMB917633 WCE917633:WCF917633 VSI917633:VSJ917633 VIM917633:VIN917633 UYQ917633:UYR917633 UOU917633:UOV917633 UEY917633:UEZ917633 TVC917633:TVD917633 TLG917633:TLH917633 TBK917633:TBL917633 SRO917633:SRP917633 SHS917633:SHT917633 RXW917633:RXX917633 ROA917633:ROB917633 REE917633:REF917633 QUI917633:QUJ917633 QKM917633:QKN917633 QAQ917633:QAR917633 PQU917633:PQV917633 PGY917633:PGZ917633 OXC917633:OXD917633 ONG917633:ONH917633 ODK917633:ODL917633 NTO917633:NTP917633 NJS917633:NJT917633 MZW917633:MZX917633 MQA917633:MQB917633 MGE917633:MGF917633 LWI917633:LWJ917633 LMM917633:LMN917633 LCQ917633:LCR917633 KSU917633:KSV917633 KIY917633:KIZ917633 JZC917633:JZD917633 JPG917633:JPH917633 JFK917633:JFL917633 IVO917633:IVP917633 ILS917633:ILT917633 IBW917633:IBX917633 HSA917633:HSB917633 HIE917633:HIF917633 GYI917633:GYJ917633 GOM917633:GON917633 GEQ917633:GER917633 FUU917633:FUV917633 FKY917633:FKZ917633 FBC917633:FBD917633 ERG917633:ERH917633 EHK917633:EHL917633 DXO917633:DXP917633 DNS917633:DNT917633 DDW917633:DDX917633 CUA917633:CUB917633 CKE917633:CKF917633 CAI917633:CAJ917633 BQM917633:BQN917633 BGQ917633:BGR917633 AWU917633:AWV917633 AMY917633:AMZ917633 ADC917633:ADD917633 TG917633:TH917633 JK917633:JL917633 O917633:P917633 WVW852097:WVX852097 WMA852097:WMB852097 WCE852097:WCF852097 VSI852097:VSJ852097 VIM852097:VIN852097 UYQ852097:UYR852097 UOU852097:UOV852097 UEY852097:UEZ852097 TVC852097:TVD852097 TLG852097:TLH852097 TBK852097:TBL852097 SRO852097:SRP852097 SHS852097:SHT852097 RXW852097:RXX852097 ROA852097:ROB852097 REE852097:REF852097 QUI852097:QUJ852097 QKM852097:QKN852097 QAQ852097:QAR852097 PQU852097:PQV852097 PGY852097:PGZ852097 OXC852097:OXD852097 ONG852097:ONH852097 ODK852097:ODL852097 NTO852097:NTP852097 NJS852097:NJT852097 MZW852097:MZX852097 MQA852097:MQB852097 MGE852097:MGF852097 LWI852097:LWJ852097 LMM852097:LMN852097 LCQ852097:LCR852097 KSU852097:KSV852097 KIY852097:KIZ852097 JZC852097:JZD852097 JPG852097:JPH852097 JFK852097:JFL852097 IVO852097:IVP852097 ILS852097:ILT852097 IBW852097:IBX852097 HSA852097:HSB852097 HIE852097:HIF852097 GYI852097:GYJ852097 GOM852097:GON852097 GEQ852097:GER852097 FUU852097:FUV852097 FKY852097:FKZ852097 FBC852097:FBD852097 ERG852097:ERH852097 EHK852097:EHL852097 DXO852097:DXP852097 DNS852097:DNT852097 DDW852097:DDX852097 CUA852097:CUB852097 CKE852097:CKF852097 CAI852097:CAJ852097 BQM852097:BQN852097 BGQ852097:BGR852097 AWU852097:AWV852097 AMY852097:AMZ852097 ADC852097:ADD852097 TG852097:TH852097 JK852097:JL852097 O852097:P852097 WVW786561:WVX786561 WMA786561:WMB786561 WCE786561:WCF786561 VSI786561:VSJ786561 VIM786561:VIN786561 UYQ786561:UYR786561 UOU786561:UOV786561 UEY786561:UEZ786561 TVC786561:TVD786561 TLG786561:TLH786561 TBK786561:TBL786561 SRO786561:SRP786561 SHS786561:SHT786561 RXW786561:RXX786561 ROA786561:ROB786561 REE786561:REF786561 QUI786561:QUJ786561 QKM786561:QKN786561 QAQ786561:QAR786561 PQU786561:PQV786561 PGY786561:PGZ786561 OXC786561:OXD786561 ONG786561:ONH786561 ODK786561:ODL786561 NTO786561:NTP786561 NJS786561:NJT786561 MZW786561:MZX786561 MQA786561:MQB786561 MGE786561:MGF786561 LWI786561:LWJ786561 LMM786561:LMN786561 LCQ786561:LCR786561 KSU786561:KSV786561 KIY786561:KIZ786561 JZC786561:JZD786561 JPG786561:JPH786561 JFK786561:JFL786561 IVO786561:IVP786561 ILS786561:ILT786561 IBW786561:IBX786561 HSA786561:HSB786561 HIE786561:HIF786561 GYI786561:GYJ786561 GOM786561:GON786561 GEQ786561:GER786561 FUU786561:FUV786561 FKY786561:FKZ786561 FBC786561:FBD786561 ERG786561:ERH786561 EHK786561:EHL786561 DXO786561:DXP786561 DNS786561:DNT786561 DDW786561:DDX786561 CUA786561:CUB786561 CKE786561:CKF786561 CAI786561:CAJ786561 BQM786561:BQN786561 BGQ786561:BGR786561 AWU786561:AWV786561 AMY786561:AMZ786561 ADC786561:ADD786561 TG786561:TH786561 JK786561:JL786561 O786561:P786561 WVW721025:WVX721025 WMA721025:WMB721025 WCE721025:WCF721025 VSI721025:VSJ721025 VIM721025:VIN721025 UYQ721025:UYR721025 UOU721025:UOV721025 UEY721025:UEZ721025 TVC721025:TVD721025 TLG721025:TLH721025 TBK721025:TBL721025 SRO721025:SRP721025 SHS721025:SHT721025 RXW721025:RXX721025 ROA721025:ROB721025 REE721025:REF721025 QUI721025:QUJ721025 QKM721025:QKN721025 QAQ721025:QAR721025 PQU721025:PQV721025 PGY721025:PGZ721025 OXC721025:OXD721025 ONG721025:ONH721025 ODK721025:ODL721025 NTO721025:NTP721025 NJS721025:NJT721025 MZW721025:MZX721025 MQA721025:MQB721025 MGE721025:MGF721025 LWI721025:LWJ721025 LMM721025:LMN721025 LCQ721025:LCR721025 KSU721025:KSV721025 KIY721025:KIZ721025 JZC721025:JZD721025 JPG721025:JPH721025 JFK721025:JFL721025 IVO721025:IVP721025 ILS721025:ILT721025 IBW721025:IBX721025 HSA721025:HSB721025 HIE721025:HIF721025 GYI721025:GYJ721025 GOM721025:GON721025 GEQ721025:GER721025 FUU721025:FUV721025 FKY721025:FKZ721025 FBC721025:FBD721025 ERG721025:ERH721025 EHK721025:EHL721025 DXO721025:DXP721025 DNS721025:DNT721025 DDW721025:DDX721025 CUA721025:CUB721025 CKE721025:CKF721025 CAI721025:CAJ721025 BQM721025:BQN721025 BGQ721025:BGR721025 AWU721025:AWV721025 AMY721025:AMZ721025 ADC721025:ADD721025 TG721025:TH721025 JK721025:JL721025 O721025:P721025 WVW655489:WVX655489 WMA655489:WMB655489 WCE655489:WCF655489 VSI655489:VSJ655489 VIM655489:VIN655489 UYQ655489:UYR655489 UOU655489:UOV655489 UEY655489:UEZ655489 TVC655489:TVD655489 TLG655489:TLH655489 TBK655489:TBL655489 SRO655489:SRP655489 SHS655489:SHT655489 RXW655489:RXX655489 ROA655489:ROB655489 REE655489:REF655489 QUI655489:QUJ655489 QKM655489:QKN655489 QAQ655489:QAR655489 PQU655489:PQV655489 PGY655489:PGZ655489 OXC655489:OXD655489 ONG655489:ONH655489 ODK655489:ODL655489 NTO655489:NTP655489 NJS655489:NJT655489 MZW655489:MZX655489 MQA655489:MQB655489 MGE655489:MGF655489 LWI655489:LWJ655489 LMM655489:LMN655489 LCQ655489:LCR655489 KSU655489:KSV655489 KIY655489:KIZ655489 JZC655489:JZD655489 JPG655489:JPH655489 JFK655489:JFL655489 IVO655489:IVP655489 ILS655489:ILT655489 IBW655489:IBX655489 HSA655489:HSB655489 HIE655489:HIF655489 GYI655489:GYJ655489 GOM655489:GON655489 GEQ655489:GER655489 FUU655489:FUV655489 FKY655489:FKZ655489 FBC655489:FBD655489 ERG655489:ERH655489 EHK655489:EHL655489 DXO655489:DXP655489 DNS655489:DNT655489 DDW655489:DDX655489 CUA655489:CUB655489 CKE655489:CKF655489 CAI655489:CAJ655489 BQM655489:BQN655489 BGQ655489:BGR655489 AWU655489:AWV655489 AMY655489:AMZ655489 ADC655489:ADD655489 TG655489:TH655489 JK655489:JL655489 O655489:P655489 WVW589953:WVX589953 WMA589953:WMB589953 WCE589953:WCF589953 VSI589953:VSJ589953 VIM589953:VIN589953 UYQ589953:UYR589953 UOU589953:UOV589953 UEY589953:UEZ589953 TVC589953:TVD589953 TLG589953:TLH589953 TBK589953:TBL589953 SRO589953:SRP589953 SHS589953:SHT589953 RXW589953:RXX589953 ROA589953:ROB589953 REE589953:REF589953 QUI589953:QUJ589953 QKM589953:QKN589953 QAQ589953:QAR589953 PQU589953:PQV589953 PGY589953:PGZ589953 OXC589953:OXD589953 ONG589953:ONH589953 ODK589953:ODL589953 NTO589953:NTP589953 NJS589953:NJT589953 MZW589953:MZX589953 MQA589953:MQB589953 MGE589953:MGF589953 LWI589953:LWJ589953 LMM589953:LMN589953 LCQ589953:LCR589953 KSU589953:KSV589953 KIY589953:KIZ589953 JZC589953:JZD589953 JPG589953:JPH589953 JFK589953:JFL589953 IVO589953:IVP589953 ILS589953:ILT589953 IBW589953:IBX589953 HSA589953:HSB589953 HIE589953:HIF589953 GYI589953:GYJ589953 GOM589953:GON589953 GEQ589953:GER589953 FUU589953:FUV589953 FKY589953:FKZ589953 FBC589953:FBD589953 ERG589953:ERH589953 EHK589953:EHL589953 DXO589953:DXP589953 DNS589953:DNT589953 DDW589953:DDX589953 CUA589953:CUB589953 CKE589953:CKF589953 CAI589953:CAJ589953 BQM589953:BQN589953 BGQ589953:BGR589953 AWU589953:AWV589953 AMY589953:AMZ589953 ADC589953:ADD589953 TG589953:TH589953 JK589953:JL589953 O589953:P589953 WVW524417:WVX524417 WMA524417:WMB524417 WCE524417:WCF524417 VSI524417:VSJ524417 VIM524417:VIN524417 UYQ524417:UYR524417 UOU524417:UOV524417 UEY524417:UEZ524417 TVC524417:TVD524417 TLG524417:TLH524417 TBK524417:TBL524417 SRO524417:SRP524417 SHS524417:SHT524417 RXW524417:RXX524417 ROA524417:ROB524417 REE524417:REF524417 QUI524417:QUJ524417 QKM524417:QKN524417 QAQ524417:QAR524417 PQU524417:PQV524417 PGY524417:PGZ524417 OXC524417:OXD524417 ONG524417:ONH524417 ODK524417:ODL524417 NTO524417:NTP524417 NJS524417:NJT524417 MZW524417:MZX524417 MQA524417:MQB524417 MGE524417:MGF524417 LWI524417:LWJ524417 LMM524417:LMN524417 LCQ524417:LCR524417 KSU524417:KSV524417 KIY524417:KIZ524417 JZC524417:JZD524417 JPG524417:JPH524417 JFK524417:JFL524417 IVO524417:IVP524417 ILS524417:ILT524417 IBW524417:IBX524417 HSA524417:HSB524417 HIE524417:HIF524417 GYI524417:GYJ524417 GOM524417:GON524417 GEQ524417:GER524417 FUU524417:FUV524417 FKY524417:FKZ524417 FBC524417:FBD524417 ERG524417:ERH524417 EHK524417:EHL524417 DXO524417:DXP524417 DNS524417:DNT524417 DDW524417:DDX524417 CUA524417:CUB524417 CKE524417:CKF524417 CAI524417:CAJ524417 BQM524417:BQN524417 BGQ524417:BGR524417 AWU524417:AWV524417 AMY524417:AMZ524417 ADC524417:ADD524417 TG524417:TH524417 JK524417:JL524417 O524417:P524417 WVW458881:WVX458881 WMA458881:WMB458881 WCE458881:WCF458881 VSI458881:VSJ458881 VIM458881:VIN458881 UYQ458881:UYR458881 UOU458881:UOV458881 UEY458881:UEZ458881 TVC458881:TVD458881 TLG458881:TLH458881 TBK458881:TBL458881 SRO458881:SRP458881 SHS458881:SHT458881 RXW458881:RXX458881 ROA458881:ROB458881 REE458881:REF458881 QUI458881:QUJ458881 QKM458881:QKN458881 QAQ458881:QAR458881 PQU458881:PQV458881 PGY458881:PGZ458881 OXC458881:OXD458881 ONG458881:ONH458881 ODK458881:ODL458881 NTO458881:NTP458881 NJS458881:NJT458881 MZW458881:MZX458881 MQA458881:MQB458881 MGE458881:MGF458881 LWI458881:LWJ458881 LMM458881:LMN458881 LCQ458881:LCR458881 KSU458881:KSV458881 KIY458881:KIZ458881 JZC458881:JZD458881 JPG458881:JPH458881 JFK458881:JFL458881 IVO458881:IVP458881 ILS458881:ILT458881 IBW458881:IBX458881 HSA458881:HSB458881 HIE458881:HIF458881 GYI458881:GYJ458881 GOM458881:GON458881 GEQ458881:GER458881 FUU458881:FUV458881 FKY458881:FKZ458881 FBC458881:FBD458881 ERG458881:ERH458881 EHK458881:EHL458881 DXO458881:DXP458881 DNS458881:DNT458881 DDW458881:DDX458881 CUA458881:CUB458881 CKE458881:CKF458881 CAI458881:CAJ458881 BQM458881:BQN458881 BGQ458881:BGR458881 AWU458881:AWV458881 AMY458881:AMZ458881 ADC458881:ADD458881 TG458881:TH458881 JK458881:JL458881 O458881:P458881 WVW393345:WVX393345 WMA393345:WMB393345 WCE393345:WCF393345 VSI393345:VSJ393345 VIM393345:VIN393345 UYQ393345:UYR393345 UOU393345:UOV393345 UEY393345:UEZ393345 TVC393345:TVD393345 TLG393345:TLH393345 TBK393345:TBL393345 SRO393345:SRP393345 SHS393345:SHT393345 RXW393345:RXX393345 ROA393345:ROB393345 REE393345:REF393345 QUI393345:QUJ393345 QKM393345:QKN393345 QAQ393345:QAR393345 PQU393345:PQV393345 PGY393345:PGZ393345 OXC393345:OXD393345 ONG393345:ONH393345 ODK393345:ODL393345 NTO393345:NTP393345 NJS393345:NJT393345 MZW393345:MZX393345 MQA393345:MQB393345 MGE393345:MGF393345 LWI393345:LWJ393345 LMM393345:LMN393345 LCQ393345:LCR393345 KSU393345:KSV393345 KIY393345:KIZ393345 JZC393345:JZD393345 JPG393345:JPH393345 JFK393345:JFL393345 IVO393345:IVP393345 ILS393345:ILT393345 IBW393345:IBX393345 HSA393345:HSB393345 HIE393345:HIF393345 GYI393345:GYJ393345 GOM393345:GON393345 GEQ393345:GER393345 FUU393345:FUV393345 FKY393345:FKZ393345 FBC393345:FBD393345 ERG393345:ERH393345 EHK393345:EHL393345 DXO393345:DXP393345 DNS393345:DNT393345 DDW393345:DDX393345 CUA393345:CUB393345 CKE393345:CKF393345 CAI393345:CAJ393345 BQM393345:BQN393345 BGQ393345:BGR393345 AWU393345:AWV393345 AMY393345:AMZ393345 ADC393345:ADD393345 TG393345:TH393345 JK393345:JL393345 O393345:P393345 WVW327809:WVX327809 WMA327809:WMB327809 WCE327809:WCF327809 VSI327809:VSJ327809 VIM327809:VIN327809 UYQ327809:UYR327809 UOU327809:UOV327809 UEY327809:UEZ327809 TVC327809:TVD327809 TLG327809:TLH327809 TBK327809:TBL327809 SRO327809:SRP327809 SHS327809:SHT327809 RXW327809:RXX327809 ROA327809:ROB327809 REE327809:REF327809 QUI327809:QUJ327809 QKM327809:QKN327809 QAQ327809:QAR327809 PQU327809:PQV327809 PGY327809:PGZ327809 OXC327809:OXD327809 ONG327809:ONH327809 ODK327809:ODL327809 NTO327809:NTP327809 NJS327809:NJT327809 MZW327809:MZX327809 MQA327809:MQB327809 MGE327809:MGF327809 LWI327809:LWJ327809 LMM327809:LMN327809 LCQ327809:LCR327809 KSU327809:KSV327809 KIY327809:KIZ327809 JZC327809:JZD327809 JPG327809:JPH327809 JFK327809:JFL327809 IVO327809:IVP327809 ILS327809:ILT327809 IBW327809:IBX327809 HSA327809:HSB327809 HIE327809:HIF327809 GYI327809:GYJ327809 GOM327809:GON327809 GEQ327809:GER327809 FUU327809:FUV327809 FKY327809:FKZ327809 FBC327809:FBD327809 ERG327809:ERH327809 EHK327809:EHL327809 DXO327809:DXP327809 DNS327809:DNT327809 DDW327809:DDX327809 CUA327809:CUB327809 CKE327809:CKF327809 CAI327809:CAJ327809 BQM327809:BQN327809 BGQ327809:BGR327809 AWU327809:AWV327809 AMY327809:AMZ327809 ADC327809:ADD327809 TG327809:TH327809 JK327809:JL327809 O327809:P327809 WVW262273:WVX262273 WMA262273:WMB262273 WCE262273:WCF262273 VSI262273:VSJ262273 VIM262273:VIN262273 UYQ262273:UYR262273 UOU262273:UOV262273 UEY262273:UEZ262273 TVC262273:TVD262273 TLG262273:TLH262273 TBK262273:TBL262273 SRO262273:SRP262273 SHS262273:SHT262273 RXW262273:RXX262273 ROA262273:ROB262273 REE262273:REF262273 QUI262273:QUJ262273 QKM262273:QKN262273 QAQ262273:QAR262273 PQU262273:PQV262273 PGY262273:PGZ262273 OXC262273:OXD262273 ONG262273:ONH262273 ODK262273:ODL262273 NTO262273:NTP262273 NJS262273:NJT262273 MZW262273:MZX262273 MQA262273:MQB262273 MGE262273:MGF262273 LWI262273:LWJ262273 LMM262273:LMN262273 LCQ262273:LCR262273 KSU262273:KSV262273 KIY262273:KIZ262273 JZC262273:JZD262273 JPG262273:JPH262273 JFK262273:JFL262273 IVO262273:IVP262273 ILS262273:ILT262273 IBW262273:IBX262273 HSA262273:HSB262273 HIE262273:HIF262273 GYI262273:GYJ262273 GOM262273:GON262273 GEQ262273:GER262273 FUU262273:FUV262273 FKY262273:FKZ262273 FBC262273:FBD262273 ERG262273:ERH262273 EHK262273:EHL262273 DXO262273:DXP262273 DNS262273:DNT262273 DDW262273:DDX262273 CUA262273:CUB262273 CKE262273:CKF262273 CAI262273:CAJ262273 BQM262273:BQN262273 BGQ262273:BGR262273 AWU262273:AWV262273 AMY262273:AMZ262273 ADC262273:ADD262273 TG262273:TH262273 JK262273:JL262273 O262273:P262273 WVW196737:WVX196737 WMA196737:WMB196737 WCE196737:WCF196737 VSI196737:VSJ196737 VIM196737:VIN196737 UYQ196737:UYR196737 UOU196737:UOV196737 UEY196737:UEZ196737 TVC196737:TVD196737 TLG196737:TLH196737 TBK196737:TBL196737 SRO196737:SRP196737 SHS196737:SHT196737 RXW196737:RXX196737 ROA196737:ROB196737 REE196737:REF196737 QUI196737:QUJ196737 QKM196737:QKN196737 QAQ196737:QAR196737 PQU196737:PQV196737 PGY196737:PGZ196737 OXC196737:OXD196737 ONG196737:ONH196737 ODK196737:ODL196737 NTO196737:NTP196737 NJS196737:NJT196737 MZW196737:MZX196737 MQA196737:MQB196737 MGE196737:MGF196737 LWI196737:LWJ196737 LMM196737:LMN196737 LCQ196737:LCR196737 KSU196737:KSV196737 KIY196737:KIZ196737 JZC196737:JZD196737 JPG196737:JPH196737 JFK196737:JFL196737 IVO196737:IVP196737 ILS196737:ILT196737 IBW196737:IBX196737 HSA196737:HSB196737 HIE196737:HIF196737 GYI196737:GYJ196737 GOM196737:GON196737 GEQ196737:GER196737 FUU196737:FUV196737 FKY196737:FKZ196737 FBC196737:FBD196737 ERG196737:ERH196737 EHK196737:EHL196737 DXO196737:DXP196737 DNS196737:DNT196737 DDW196737:DDX196737 CUA196737:CUB196737 CKE196737:CKF196737 CAI196737:CAJ196737 BQM196737:BQN196737 BGQ196737:BGR196737 AWU196737:AWV196737 AMY196737:AMZ196737 ADC196737:ADD196737 TG196737:TH196737 JK196737:JL196737 O196737:P196737 WVW131201:WVX131201 WMA131201:WMB131201 WCE131201:WCF131201 VSI131201:VSJ131201 VIM131201:VIN131201 UYQ131201:UYR131201 UOU131201:UOV131201 UEY131201:UEZ131201 TVC131201:TVD131201 TLG131201:TLH131201 TBK131201:TBL131201 SRO131201:SRP131201 SHS131201:SHT131201 RXW131201:RXX131201 ROA131201:ROB131201 REE131201:REF131201 QUI131201:QUJ131201 QKM131201:QKN131201 QAQ131201:QAR131201 PQU131201:PQV131201 PGY131201:PGZ131201 OXC131201:OXD131201 ONG131201:ONH131201 ODK131201:ODL131201 NTO131201:NTP131201 NJS131201:NJT131201 MZW131201:MZX131201 MQA131201:MQB131201 MGE131201:MGF131201 LWI131201:LWJ131201 LMM131201:LMN131201 LCQ131201:LCR131201 KSU131201:KSV131201 KIY131201:KIZ131201 JZC131201:JZD131201 JPG131201:JPH131201 JFK131201:JFL131201 IVO131201:IVP131201 ILS131201:ILT131201 IBW131201:IBX131201 HSA131201:HSB131201 HIE131201:HIF131201 GYI131201:GYJ131201 GOM131201:GON131201 GEQ131201:GER131201 FUU131201:FUV131201 FKY131201:FKZ131201 FBC131201:FBD131201 ERG131201:ERH131201 EHK131201:EHL131201 DXO131201:DXP131201 DNS131201:DNT131201 DDW131201:DDX131201 CUA131201:CUB131201 CKE131201:CKF131201 CAI131201:CAJ131201 BQM131201:BQN131201 BGQ131201:BGR131201 AWU131201:AWV131201 AMY131201:AMZ131201 ADC131201:ADD131201 TG131201:TH131201 JK131201:JL131201 O131201:P131201 WVW65665:WVX65665 WMA65665:WMB65665 WCE65665:WCF65665 VSI65665:VSJ65665 VIM65665:VIN65665 UYQ65665:UYR65665 UOU65665:UOV65665 UEY65665:UEZ65665 TVC65665:TVD65665 TLG65665:TLH65665 TBK65665:TBL65665 SRO65665:SRP65665 SHS65665:SHT65665 RXW65665:RXX65665 ROA65665:ROB65665 REE65665:REF65665 QUI65665:QUJ65665 QKM65665:QKN65665 QAQ65665:QAR65665 PQU65665:PQV65665 PGY65665:PGZ65665 OXC65665:OXD65665 ONG65665:ONH65665 ODK65665:ODL65665 NTO65665:NTP65665 NJS65665:NJT65665 MZW65665:MZX65665 MQA65665:MQB65665 MGE65665:MGF65665 LWI65665:LWJ65665 LMM65665:LMN65665 LCQ65665:LCR65665 KSU65665:KSV65665 KIY65665:KIZ65665 JZC65665:JZD65665 JPG65665:JPH65665 JFK65665:JFL65665 IVO65665:IVP65665 ILS65665:ILT65665 IBW65665:IBX65665 HSA65665:HSB65665 HIE65665:HIF65665 GYI65665:GYJ65665 GOM65665:GON65665 GEQ65665:GER65665 FUU65665:FUV65665 FKY65665:FKZ65665 FBC65665:FBD65665 ERG65665:ERH65665 EHK65665:EHL65665 DXO65665:DXP65665 DNS65665:DNT65665 DDW65665:DDX65665 CUA65665:CUB65665 CKE65665:CKF65665 CAI65665:CAJ65665 BQM65665:BQN65665 BGQ65665:BGR65665 AWU65665:AWV65665 AMY65665:AMZ65665 ADC65665:ADD65665 TG65665:TH65665 JK65665:JL65665 O65665:P65665 WVW129:WVX129 WMA129:WMB129 WCE129:WCF129 VSI129:VSJ129 VIM129:VIN129 UYQ129:UYR129 UOU129:UOV129 UEY129:UEZ129 TVC129:TVD129 TLG129:TLH129 TBK129:TBL129 SRO129:SRP129 SHS129:SHT129 RXW129:RXX129 ROA129:ROB129 REE129:REF129 QUI129:QUJ129 QKM129:QKN129 QAQ129:QAR129 PQU129:PQV129 PGY129:PGZ129 OXC129:OXD129 ONG129:ONH129 ODK129:ODL129 NTO129:NTP129 NJS129:NJT129 MZW129:MZX129 MQA129:MQB129 MGE129:MGF129 LWI129:LWJ129 LMM129:LMN129 LCQ129:LCR129 KSU129:KSV129 KIY129:KIZ129 JZC129:JZD129 JPG129:JPH129 JFK129:JFL129 IVO129:IVP129 ILS129:ILT129 IBW129:IBX129 HSA129:HSB129 HIE129:HIF129 GYI129:GYJ129 GOM129:GON129 GEQ129:GER129 FUU129:FUV129 FKY129:FKZ129 FBC129:FBD129 ERG129:ERH129 EHK129:EHL129 DXO129:DXP129 DNS129:DNT129 DDW129:DDX129 CUA129:CUB129 CKE129:CKF129 CAI129:CAJ129 BQM129:BQN129 BGQ129:BGR129 AWU129:AWV129 AMY129:AMZ129 ADC129:ADD129 TG129:TH129 JK129:JL129" xr:uid="{00000000-0002-0000-1000-000004000000}">
      <formula1>$AM$129:$AM$131</formula1>
    </dataValidation>
  </dataValidations>
  <pageMargins left="0.70866141732283472" right="0.70866141732283472" top="0.74803149606299213" bottom="0.74803149606299213" header="0.31496062992125984" footer="0.31496062992125984"/>
  <pageSetup paperSize="9" scale="72" orientation="portrait" blackAndWhite="1" r:id="rId1"/>
  <headerFooter>
    <oddHeader>&amp;C（新）</oddHeader>
  </headerFooter>
  <rowBreaks count="3" manualBreakCount="3">
    <brk id="53" max="24" man="1"/>
    <brk id="73" max="24" man="1"/>
    <brk id="130" max="2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AN165"/>
  <sheetViews>
    <sheetView view="pageBreakPreview" zoomScaleNormal="100" zoomScaleSheetLayoutView="100" workbookViewId="0">
      <selection activeCell="AA23" sqref="AA23"/>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9" ht="18.75" customHeight="1">
      <c r="A1" s="45" t="s">
        <v>615</v>
      </c>
      <c r="B1" s="431"/>
      <c r="C1" s="45"/>
      <c r="D1" s="45"/>
      <c r="E1" s="45"/>
      <c r="F1" s="45"/>
      <c r="G1" s="45"/>
      <c r="H1" s="45"/>
      <c r="I1" s="45"/>
      <c r="J1" s="45"/>
      <c r="K1" s="45"/>
      <c r="L1" s="45"/>
      <c r="M1" s="45"/>
      <c r="N1" s="45"/>
      <c r="O1" s="45"/>
      <c r="P1" s="45"/>
      <c r="Q1" s="45"/>
      <c r="R1" s="45"/>
      <c r="S1" s="45"/>
      <c r="T1" s="45"/>
      <c r="U1" s="45"/>
      <c r="V1" s="45"/>
      <c r="W1" s="45"/>
      <c r="X1" s="45"/>
      <c r="Y1" s="45"/>
      <c r="AA1" s="2" t="s">
        <v>211</v>
      </c>
    </row>
    <row r="2" spans="1:29" ht="9" customHeight="1">
      <c r="A2" s="45"/>
      <c r="B2" s="45"/>
      <c r="C2" s="45"/>
      <c r="D2" s="45"/>
      <c r="E2" s="45"/>
      <c r="F2" s="45"/>
      <c r="G2" s="45"/>
      <c r="H2" s="45"/>
      <c r="I2" s="45"/>
      <c r="J2" s="45"/>
      <c r="K2" s="45"/>
      <c r="L2" s="45"/>
      <c r="M2" s="45"/>
      <c r="N2" s="45"/>
      <c r="O2" s="45"/>
      <c r="P2" s="45"/>
      <c r="Q2" s="45"/>
      <c r="R2" s="45"/>
      <c r="S2" s="45"/>
      <c r="T2" s="45"/>
      <c r="U2" s="45"/>
      <c r="V2" s="45"/>
      <c r="W2" s="45"/>
      <c r="X2" s="45"/>
      <c r="Y2" s="45"/>
    </row>
    <row r="3" spans="1:29" ht="18.75" customHeight="1">
      <c r="A3" s="698" t="s">
        <v>614</v>
      </c>
      <c r="B3" s="698"/>
      <c r="C3" s="698"/>
      <c r="D3" s="698"/>
      <c r="E3" s="698"/>
      <c r="F3" s="698"/>
      <c r="G3" s="698"/>
      <c r="H3" s="698"/>
      <c r="I3" s="698"/>
      <c r="J3" s="698"/>
      <c r="K3" s="698"/>
      <c r="L3" s="698"/>
      <c r="M3" s="698"/>
      <c r="N3" s="698"/>
      <c r="O3" s="698"/>
      <c r="P3" s="698"/>
      <c r="Q3" s="698"/>
      <c r="R3" s="698"/>
      <c r="S3" s="698"/>
      <c r="T3" s="698"/>
      <c r="U3" s="698"/>
      <c r="V3" s="698"/>
      <c r="W3" s="698"/>
      <c r="X3" s="698"/>
      <c r="Y3" s="698"/>
      <c r="AA3" s="2" t="s">
        <v>186</v>
      </c>
    </row>
    <row r="4" spans="1:29" ht="9" customHeight="1">
      <c r="A4" s="45"/>
      <c r="B4" s="45"/>
      <c r="C4" s="45"/>
      <c r="D4" s="45"/>
      <c r="E4" s="45"/>
      <c r="F4" s="45"/>
      <c r="G4" s="45"/>
      <c r="H4" s="45"/>
      <c r="I4" s="45"/>
      <c r="J4" s="45"/>
      <c r="K4" s="45"/>
      <c r="L4" s="45"/>
      <c r="M4" s="45"/>
      <c r="N4" s="45"/>
      <c r="O4" s="45"/>
      <c r="P4" s="45"/>
      <c r="Q4" s="45"/>
      <c r="R4" s="45"/>
      <c r="S4" s="45"/>
      <c r="T4" s="45"/>
      <c r="U4" s="45"/>
      <c r="V4" s="45"/>
      <c r="W4" s="45"/>
      <c r="X4" s="45"/>
      <c r="Y4" s="45"/>
    </row>
    <row r="5" spans="1:29" ht="18.75" customHeight="1">
      <c r="A5" s="45"/>
      <c r="B5" s="45"/>
      <c r="C5" s="45"/>
      <c r="D5" s="45"/>
      <c r="E5" s="45"/>
      <c r="F5" s="45"/>
      <c r="G5" s="45"/>
      <c r="H5" s="45"/>
      <c r="I5" s="45"/>
      <c r="J5" s="45"/>
      <c r="K5" s="45"/>
      <c r="L5" s="536"/>
      <c r="M5" s="45"/>
      <c r="N5" s="115" t="s">
        <v>67</v>
      </c>
      <c r="O5" s="45"/>
      <c r="P5" s="45"/>
      <c r="Q5" s="45"/>
      <c r="R5" s="45"/>
      <c r="S5" s="45"/>
      <c r="T5" s="45"/>
      <c r="U5" s="45"/>
      <c r="V5" s="45"/>
      <c r="W5" s="45"/>
      <c r="X5" s="45"/>
      <c r="Y5" s="45"/>
    </row>
    <row r="6" spans="1:29" ht="18.75" customHeight="1">
      <c r="A6" s="45"/>
      <c r="B6" s="45"/>
      <c r="C6" s="45"/>
      <c r="D6" s="45"/>
      <c r="E6" s="45"/>
      <c r="F6" s="45"/>
      <c r="G6" s="45"/>
      <c r="H6" s="45"/>
      <c r="I6" s="45"/>
      <c r="J6" s="45"/>
      <c r="K6" s="45"/>
      <c r="L6" s="45"/>
      <c r="M6" s="45"/>
      <c r="N6" s="699"/>
      <c r="O6" s="699"/>
      <c r="P6" s="699"/>
      <c r="Q6" s="699"/>
      <c r="R6" s="699"/>
      <c r="S6" s="699"/>
      <c r="T6" s="699"/>
      <c r="U6" s="699"/>
      <c r="V6" s="699"/>
      <c r="W6" s="699"/>
      <c r="X6" s="699"/>
      <c r="Y6" s="699"/>
    </row>
    <row r="7" spans="1:29" ht="18.75" customHeight="1">
      <c r="A7" s="45" t="s">
        <v>68</v>
      </c>
      <c r="B7" s="45"/>
      <c r="C7" s="45"/>
      <c r="D7" s="45"/>
      <c r="E7" s="45"/>
      <c r="F7" s="45"/>
      <c r="G7" s="45"/>
      <c r="H7" s="45"/>
      <c r="I7" s="202"/>
      <c r="J7" s="45" t="s">
        <v>69</v>
      </c>
      <c r="K7" s="45"/>
      <c r="L7" s="45"/>
      <c r="M7" s="45"/>
      <c r="N7" s="46"/>
      <c r="O7" s="46"/>
      <c r="P7" s="46"/>
      <c r="Q7" s="46"/>
      <c r="R7" s="46"/>
      <c r="S7" s="46"/>
      <c r="T7" s="46"/>
      <c r="U7" s="46"/>
      <c r="V7" s="46"/>
      <c r="W7" s="46"/>
      <c r="X7" s="46"/>
      <c r="Y7" s="46"/>
    </row>
    <row r="8" spans="1:29" ht="18.75" customHeight="1">
      <c r="A8" s="45" t="s">
        <v>185</v>
      </c>
      <c r="B8" s="700" t="s">
        <v>70</v>
      </c>
      <c r="C8" s="700"/>
      <c r="D8" s="700"/>
      <c r="E8" s="700"/>
      <c r="F8" s="700"/>
      <c r="G8" s="700"/>
      <c r="H8" s="700"/>
      <c r="I8" s="700"/>
      <c r="J8" s="700"/>
      <c r="K8" s="700"/>
      <c r="L8" s="700"/>
      <c r="M8" s="700"/>
      <c r="N8" s="700"/>
      <c r="O8" s="700"/>
      <c r="P8" s="700"/>
      <c r="Q8" s="700"/>
      <c r="R8" s="700"/>
      <c r="S8" s="700"/>
      <c r="T8" s="700"/>
      <c r="U8" s="700"/>
      <c r="V8" s="700"/>
      <c r="W8" s="700"/>
      <c r="X8" s="700"/>
      <c r="Y8" s="700"/>
    </row>
    <row r="9" spans="1:29" ht="18.75" customHeight="1">
      <c r="A9" s="45"/>
      <c r="B9" s="700"/>
      <c r="C9" s="700"/>
      <c r="D9" s="700"/>
      <c r="E9" s="700"/>
      <c r="F9" s="700"/>
      <c r="G9" s="700"/>
      <c r="H9" s="700"/>
      <c r="I9" s="700"/>
      <c r="J9" s="700"/>
      <c r="K9" s="700"/>
      <c r="L9" s="700"/>
      <c r="M9" s="700"/>
      <c r="N9" s="700"/>
      <c r="O9" s="700"/>
      <c r="P9" s="700"/>
      <c r="Q9" s="700"/>
      <c r="R9" s="700"/>
      <c r="S9" s="700"/>
      <c r="T9" s="700"/>
      <c r="U9" s="700"/>
      <c r="V9" s="700"/>
      <c r="W9" s="700"/>
      <c r="X9" s="700"/>
      <c r="Y9" s="700"/>
    </row>
    <row r="10" spans="1:29" ht="18.75" customHeight="1">
      <c r="A10" s="45"/>
      <c r="B10" s="45"/>
      <c r="C10" s="45"/>
      <c r="D10" s="45"/>
      <c r="E10" s="45"/>
      <c r="F10" s="45"/>
      <c r="G10" s="45"/>
      <c r="H10" s="45"/>
      <c r="I10" s="45"/>
      <c r="J10" s="45"/>
      <c r="K10" s="45"/>
      <c r="L10" s="45"/>
      <c r="M10" s="45"/>
      <c r="N10" s="46"/>
      <c r="O10" s="46"/>
      <c r="P10" s="46"/>
      <c r="Q10" s="46"/>
      <c r="R10" s="46"/>
      <c r="S10" s="46"/>
      <c r="T10" s="46"/>
      <c r="U10" s="46"/>
      <c r="V10" s="46"/>
      <c r="W10" s="46"/>
      <c r="X10" s="46"/>
      <c r="Y10" s="46"/>
    </row>
    <row r="11" spans="1:29" ht="15" customHeight="1">
      <c r="A11" s="45" t="s">
        <v>71</v>
      </c>
      <c r="B11" s="45"/>
      <c r="C11" s="45"/>
      <c r="D11" s="45"/>
      <c r="E11" s="45"/>
      <c r="F11" s="45"/>
      <c r="G11" s="45"/>
      <c r="H11" s="45"/>
      <c r="I11" s="45"/>
      <c r="J11" s="45"/>
      <c r="K11" s="45"/>
      <c r="L11" s="45"/>
      <c r="M11" s="45"/>
      <c r="N11" s="45"/>
      <c r="O11" s="45"/>
      <c r="P11" s="45"/>
      <c r="Q11" s="45"/>
      <c r="R11" s="45"/>
      <c r="S11" s="45"/>
      <c r="T11" s="45"/>
      <c r="U11" s="45"/>
      <c r="V11" s="45"/>
      <c r="W11" s="45"/>
      <c r="X11" s="45"/>
      <c r="Y11" s="45"/>
    </row>
    <row r="12" spans="1:29" ht="15" customHeight="1">
      <c r="A12" s="45" t="s">
        <v>581</v>
      </c>
      <c r="B12" s="45"/>
      <c r="C12" s="45"/>
      <c r="D12" s="45"/>
      <c r="E12" s="45"/>
      <c r="F12" s="45"/>
      <c r="G12" s="45"/>
      <c r="H12" s="45"/>
      <c r="I12" s="45"/>
      <c r="J12" s="45"/>
      <c r="K12" s="45"/>
      <c r="L12" s="45"/>
      <c r="M12" s="45"/>
      <c r="N12" s="45"/>
      <c r="O12" s="45"/>
      <c r="P12" s="45"/>
      <c r="Q12" s="45"/>
      <c r="R12" s="45"/>
      <c r="S12" s="45"/>
      <c r="T12" s="45"/>
      <c r="U12" s="45"/>
      <c r="V12" s="45"/>
      <c r="W12" s="45"/>
      <c r="X12" s="45"/>
      <c r="Y12" s="45"/>
      <c r="AC12" s="2" t="s">
        <v>417</v>
      </c>
    </row>
    <row r="13" spans="1:29" ht="15" customHeight="1">
      <c r="A13" s="45"/>
      <c r="B13" s="701" t="s">
        <v>1</v>
      </c>
      <c r="C13" s="702"/>
      <c r="D13" s="702"/>
      <c r="E13" s="702"/>
      <c r="F13" s="702"/>
      <c r="G13" s="702"/>
      <c r="H13" s="702"/>
      <c r="I13" s="702"/>
      <c r="J13" s="702"/>
      <c r="K13" s="702"/>
      <c r="L13" s="703"/>
      <c r="M13" s="707" t="s">
        <v>73</v>
      </c>
      <c r="N13" s="708"/>
      <c r="O13" s="708"/>
      <c r="P13" s="708"/>
      <c r="Q13" s="708"/>
      <c r="R13" s="708"/>
      <c r="S13" s="708"/>
      <c r="T13" s="708"/>
      <c r="U13" s="708"/>
      <c r="V13" s="708"/>
      <c r="W13" s="708"/>
      <c r="X13" s="708"/>
      <c r="Y13" s="709"/>
    </row>
    <row r="14" spans="1:29" ht="15" customHeight="1">
      <c r="A14" s="45"/>
      <c r="B14" s="704"/>
      <c r="C14" s="705"/>
      <c r="D14" s="705"/>
      <c r="E14" s="705"/>
      <c r="F14" s="705"/>
      <c r="G14" s="705"/>
      <c r="H14" s="705"/>
      <c r="I14" s="705"/>
      <c r="J14" s="705"/>
      <c r="K14" s="705"/>
      <c r="L14" s="706"/>
      <c r="M14" s="710" t="s">
        <v>74</v>
      </c>
      <c r="N14" s="711"/>
      <c r="O14" s="711"/>
      <c r="P14" s="712"/>
      <c r="Q14" s="710" t="s">
        <v>75</v>
      </c>
      <c r="R14" s="711"/>
      <c r="S14" s="711"/>
      <c r="T14" s="712"/>
      <c r="U14" s="710" t="s">
        <v>62</v>
      </c>
      <c r="V14" s="711"/>
      <c r="W14" s="711"/>
      <c r="X14" s="711"/>
      <c r="Y14" s="712"/>
    </row>
    <row r="15" spans="1:29" ht="15" customHeight="1">
      <c r="A15" s="45"/>
      <c r="B15" s="203" t="s">
        <v>76</v>
      </c>
      <c r="C15" s="204"/>
      <c r="D15" s="204"/>
      <c r="E15" s="204"/>
      <c r="F15" s="204"/>
      <c r="G15" s="204"/>
      <c r="H15" s="204"/>
      <c r="I15" s="204"/>
      <c r="J15" s="204"/>
      <c r="K15" s="204"/>
      <c r="L15" s="204"/>
      <c r="M15" s="722"/>
      <c r="N15" s="723"/>
      <c r="O15" s="723"/>
      <c r="P15" s="498" t="s">
        <v>44</v>
      </c>
      <c r="Q15" s="722"/>
      <c r="R15" s="723"/>
      <c r="S15" s="723"/>
      <c r="T15" s="206" t="s">
        <v>44</v>
      </c>
      <c r="U15" s="207" t="s">
        <v>7</v>
      </c>
      <c r="V15" s="714">
        <f>SUM(M15+Q15)</f>
        <v>0</v>
      </c>
      <c r="W15" s="714"/>
      <c r="X15" s="714"/>
      <c r="Y15" s="206" t="s">
        <v>27</v>
      </c>
    </row>
    <row r="16" spans="1:29" ht="15" customHeight="1">
      <c r="A16" s="45"/>
      <c r="B16" s="203" t="s">
        <v>2</v>
      </c>
      <c r="C16" s="204"/>
      <c r="D16" s="204"/>
      <c r="E16" s="204"/>
      <c r="F16" s="204"/>
      <c r="G16" s="204"/>
      <c r="H16" s="204"/>
      <c r="I16" s="204"/>
      <c r="J16" s="204"/>
      <c r="K16" s="204"/>
      <c r="L16" s="204"/>
      <c r="M16" s="722"/>
      <c r="N16" s="723"/>
      <c r="O16" s="723"/>
      <c r="P16" s="498" t="s">
        <v>44</v>
      </c>
      <c r="Q16" s="722"/>
      <c r="R16" s="723"/>
      <c r="S16" s="723"/>
      <c r="T16" s="206" t="s">
        <v>44</v>
      </c>
      <c r="U16" s="524"/>
      <c r="V16" s="714">
        <f>SUM(M16+Q16)</f>
        <v>0</v>
      </c>
      <c r="W16" s="714"/>
      <c r="X16" s="714"/>
      <c r="Y16" s="206" t="s">
        <v>27</v>
      </c>
    </row>
    <row r="17" spans="1:25" ht="15" customHeight="1">
      <c r="A17" s="45"/>
      <c r="B17" s="203" t="s">
        <v>3</v>
      </c>
      <c r="C17" s="204"/>
      <c r="D17" s="204"/>
      <c r="E17" s="204"/>
      <c r="F17" s="204"/>
      <c r="G17" s="204"/>
      <c r="H17" s="204"/>
      <c r="I17" s="204"/>
      <c r="J17" s="204"/>
      <c r="K17" s="204"/>
      <c r="L17" s="204"/>
      <c r="M17" s="713">
        <f>SUM(M15:O16)</f>
        <v>0</v>
      </c>
      <c r="N17" s="714"/>
      <c r="O17" s="714"/>
      <c r="P17" s="498" t="s">
        <v>44</v>
      </c>
      <c r="Q17" s="1077">
        <f>SUM(Q15:S16)</f>
        <v>0</v>
      </c>
      <c r="R17" s="1078"/>
      <c r="S17" s="1078"/>
      <c r="T17" s="499" t="s">
        <v>44</v>
      </c>
      <c r="U17" s="500" t="s">
        <v>215</v>
      </c>
      <c r="V17" s="1078">
        <f>SUM(V15:X16)</f>
        <v>0</v>
      </c>
      <c r="W17" s="1078"/>
      <c r="X17" s="1078"/>
      <c r="Y17" s="206" t="s">
        <v>27</v>
      </c>
    </row>
    <row r="18" spans="1:25" ht="12" customHeight="1">
      <c r="A18" s="45"/>
      <c r="B18" s="523" t="s">
        <v>216</v>
      </c>
      <c r="C18" s="212"/>
      <c r="D18" s="212"/>
      <c r="E18" s="212"/>
      <c r="F18" s="212"/>
      <c r="G18" s="212"/>
      <c r="H18" s="212"/>
      <c r="I18" s="212"/>
      <c r="J18" s="212"/>
      <c r="K18" s="212"/>
      <c r="L18" s="212"/>
      <c r="M18" s="212"/>
      <c r="N18" s="213"/>
      <c r="O18" s="213"/>
      <c r="P18" s="213"/>
      <c r="Q18" s="213"/>
      <c r="R18" s="213"/>
      <c r="S18" s="213"/>
      <c r="T18" s="213"/>
      <c r="U18" s="213"/>
      <c r="V18" s="213"/>
      <c r="W18" s="213"/>
      <c r="X18" s="213"/>
      <c r="Y18" s="213"/>
    </row>
    <row r="19" spans="1:25" ht="12" customHeight="1">
      <c r="A19" s="45"/>
      <c r="B19" s="1068" t="s">
        <v>617</v>
      </c>
      <c r="C19" s="1069"/>
      <c r="D19" s="1069"/>
      <c r="E19" s="1069"/>
      <c r="F19" s="1069"/>
      <c r="G19" s="1069"/>
      <c r="H19" s="1069"/>
      <c r="I19" s="1069"/>
      <c r="J19" s="1069"/>
      <c r="K19" s="1069"/>
      <c r="L19" s="1069"/>
      <c r="M19" s="1069"/>
      <c r="N19" s="1069"/>
      <c r="O19" s="1069"/>
      <c r="P19" s="1069"/>
      <c r="Q19" s="1069"/>
      <c r="R19" s="1069"/>
      <c r="S19" s="1069"/>
      <c r="T19" s="1069"/>
      <c r="U19" s="1069"/>
      <c r="V19" s="1069"/>
      <c r="W19" s="1069"/>
      <c r="X19" s="1069"/>
      <c r="Y19" s="1069"/>
    </row>
    <row r="20" spans="1:25" ht="12" customHeight="1">
      <c r="A20" s="45"/>
      <c r="B20" s="632" t="s">
        <v>613</v>
      </c>
      <c r="C20" s="632"/>
      <c r="D20" s="559"/>
      <c r="E20" s="559"/>
      <c r="F20" s="559"/>
      <c r="G20" s="559"/>
      <c r="H20" s="559"/>
      <c r="I20" s="559"/>
      <c r="J20" s="559"/>
      <c r="K20" s="559"/>
      <c r="L20" s="559"/>
      <c r="M20" s="559"/>
      <c r="N20" s="559"/>
      <c r="O20" s="559"/>
      <c r="P20" s="559"/>
      <c r="Q20" s="559"/>
      <c r="R20" s="559"/>
      <c r="S20" s="559"/>
      <c r="T20" s="559"/>
      <c r="U20" s="559"/>
      <c r="V20" s="559"/>
      <c r="W20" s="559"/>
      <c r="X20" s="559"/>
      <c r="Y20" s="559"/>
    </row>
    <row r="21" spans="1:25" ht="12" customHeight="1">
      <c r="A21" s="45"/>
      <c r="B21" s="559"/>
      <c r="C21" s="632" t="s">
        <v>612</v>
      </c>
      <c r="D21" s="559"/>
      <c r="E21" s="559"/>
      <c r="F21" s="559"/>
      <c r="G21" s="559"/>
      <c r="H21" s="559"/>
      <c r="I21" s="559"/>
      <c r="J21" s="559"/>
      <c r="K21" s="559"/>
      <c r="L21" s="559"/>
      <c r="M21" s="559"/>
      <c r="N21" s="559"/>
      <c r="O21" s="559"/>
      <c r="P21" s="559"/>
      <c r="Q21" s="559"/>
      <c r="R21" s="559"/>
      <c r="S21" s="559"/>
      <c r="T21" s="559"/>
      <c r="U21" s="559"/>
      <c r="V21" s="559"/>
      <c r="W21" s="559"/>
      <c r="X21" s="559"/>
      <c r="Y21" s="559"/>
    </row>
    <row r="22" spans="1:25" ht="9" customHeight="1">
      <c r="A22" s="45"/>
      <c r="B22" s="45"/>
      <c r="C22" s="115"/>
      <c r="D22" s="45"/>
      <c r="E22" s="45"/>
      <c r="F22" s="45"/>
      <c r="G22" s="45"/>
      <c r="H22" s="45"/>
      <c r="I22" s="45"/>
      <c r="J22" s="45"/>
      <c r="K22" s="45"/>
      <c r="L22" s="45"/>
      <c r="M22" s="45"/>
      <c r="N22" s="45"/>
      <c r="O22" s="45"/>
      <c r="P22" s="45"/>
      <c r="Q22" s="45"/>
      <c r="R22" s="45"/>
      <c r="S22" s="45"/>
      <c r="T22" s="45"/>
      <c r="U22" s="45"/>
      <c r="V22" s="45"/>
      <c r="W22" s="45"/>
      <c r="X22" s="45"/>
      <c r="Y22" s="45"/>
    </row>
    <row r="23" spans="1:25" ht="15" customHeight="1">
      <c r="A23" s="45" t="s">
        <v>218</v>
      </c>
      <c r="B23" s="45"/>
      <c r="C23" s="45"/>
      <c r="D23" s="45"/>
      <c r="E23" s="45"/>
      <c r="F23" s="45"/>
      <c r="G23" s="45"/>
      <c r="H23" s="45"/>
      <c r="I23" s="45"/>
      <c r="J23" s="45"/>
      <c r="K23" s="45"/>
      <c r="L23" s="45"/>
      <c r="M23" s="45"/>
      <c r="N23" s="45"/>
      <c r="O23" s="45"/>
      <c r="P23" s="45"/>
      <c r="Q23" s="45"/>
      <c r="R23" s="45"/>
      <c r="S23" s="45"/>
      <c r="T23" s="45"/>
      <c r="U23" s="45"/>
      <c r="V23" s="45"/>
      <c r="W23" s="45"/>
      <c r="X23" s="45"/>
      <c r="Y23" s="45"/>
    </row>
    <row r="24" spans="1:25" ht="15" customHeight="1">
      <c r="A24" s="45"/>
      <c r="B24" s="45" t="s">
        <v>78</v>
      </c>
      <c r="C24" s="45"/>
      <c r="D24" s="45"/>
      <c r="E24" s="45"/>
      <c r="F24" s="45"/>
      <c r="G24" s="45"/>
      <c r="H24" s="45"/>
      <c r="I24" s="45"/>
      <c r="J24" s="45"/>
      <c r="K24" s="45"/>
      <c r="L24" s="45"/>
      <c r="M24" s="45"/>
      <c r="N24" s="45"/>
      <c r="O24" s="45"/>
      <c r="P24" s="45"/>
      <c r="Q24" s="45"/>
      <c r="R24" s="45"/>
      <c r="S24" s="45"/>
      <c r="T24" s="45"/>
      <c r="U24" s="45"/>
      <c r="V24" s="45"/>
      <c r="W24" s="45"/>
      <c r="X24" s="45"/>
      <c r="Y24" s="45"/>
    </row>
    <row r="25" spans="1:25" ht="15" customHeight="1">
      <c r="A25" s="45"/>
      <c r="B25" s="214" t="s">
        <v>79</v>
      </c>
      <c r="C25" s="215"/>
      <c r="D25" s="215"/>
      <c r="E25" s="215"/>
      <c r="F25" s="215"/>
      <c r="G25" s="215"/>
      <c r="H25" s="215"/>
      <c r="I25" s="216"/>
      <c r="J25" s="719">
        <f>M17</f>
        <v>0</v>
      </c>
      <c r="K25" s="720"/>
      <c r="L25" s="720"/>
      <c r="M25" s="720"/>
      <c r="N25" s="217" t="s">
        <v>27</v>
      </c>
      <c r="O25" s="214" t="s">
        <v>80</v>
      </c>
      <c r="P25" s="529"/>
      <c r="Q25" s="529"/>
      <c r="R25" s="218"/>
      <c r="S25" s="521" t="s">
        <v>191</v>
      </c>
      <c r="T25" s="1074">
        <f>ROUND(J25/12,3)</f>
        <v>0</v>
      </c>
      <c r="U25" s="1074"/>
      <c r="V25" s="1074"/>
      <c r="W25" s="1074"/>
      <c r="X25" s="1074"/>
      <c r="Y25" s="217" t="s">
        <v>27</v>
      </c>
    </row>
    <row r="26" spans="1:25" ht="15" customHeight="1">
      <c r="A26" s="45"/>
      <c r="B26" s="214" t="s">
        <v>81</v>
      </c>
      <c r="C26" s="215"/>
      <c r="D26" s="215"/>
      <c r="E26" s="215"/>
      <c r="F26" s="215"/>
      <c r="G26" s="215"/>
      <c r="H26" s="215"/>
      <c r="I26" s="216"/>
      <c r="J26" s="719">
        <f>Q17</f>
        <v>0</v>
      </c>
      <c r="K26" s="720"/>
      <c r="L26" s="720"/>
      <c r="M26" s="720"/>
      <c r="N26" s="217" t="s">
        <v>27</v>
      </c>
      <c r="O26" s="214" t="s">
        <v>80</v>
      </c>
      <c r="P26" s="529"/>
      <c r="Q26" s="529"/>
      <c r="R26" s="218"/>
      <c r="S26" s="521" t="s">
        <v>193</v>
      </c>
      <c r="T26" s="1074">
        <f>ROUND(J26/12,3)</f>
        <v>0</v>
      </c>
      <c r="U26" s="1074"/>
      <c r="V26" s="1074"/>
      <c r="W26" s="1074"/>
      <c r="X26" s="1074"/>
      <c r="Y26" s="217" t="s">
        <v>27</v>
      </c>
    </row>
    <row r="27" spans="1:25" ht="15" customHeight="1">
      <c r="A27" s="45"/>
      <c r="B27" s="220"/>
      <c r="C27" s="220"/>
      <c r="D27" s="220"/>
      <c r="E27" s="220"/>
      <c r="F27" s="221"/>
      <c r="G27" s="221"/>
      <c r="H27" s="222"/>
      <c r="I27" s="220"/>
      <c r="J27" s="220"/>
      <c r="K27" s="220"/>
      <c r="L27" s="220"/>
      <c r="M27" s="214"/>
      <c r="N27" s="529"/>
      <c r="O27" s="529"/>
      <c r="P27" s="223" t="s">
        <v>62</v>
      </c>
      <c r="Q27" s="522"/>
      <c r="R27" s="207"/>
      <c r="S27" s="522"/>
      <c r="T27" s="225"/>
      <c r="U27" s="1075">
        <f>SUM(T25:X26)</f>
        <v>0</v>
      </c>
      <c r="V27" s="735"/>
      <c r="W27" s="735"/>
      <c r="X27" s="735"/>
      <c r="Y27" s="217" t="s">
        <v>27</v>
      </c>
    </row>
    <row r="28" spans="1:25" ht="15" customHeight="1">
      <c r="A28" s="45"/>
      <c r="B28" s="542"/>
      <c r="C28" s="542"/>
      <c r="D28" s="542"/>
      <c r="E28" s="542"/>
      <c r="F28" s="227"/>
      <c r="G28" s="227"/>
      <c r="H28" s="57"/>
      <c r="I28" s="542"/>
      <c r="J28" s="542"/>
      <c r="K28" s="542"/>
      <c r="L28" s="542"/>
      <c r="M28" s="214" t="s">
        <v>82</v>
      </c>
      <c r="N28" s="529"/>
      <c r="O28" s="529"/>
      <c r="P28" s="223"/>
      <c r="Q28" s="522"/>
      <c r="R28" s="207"/>
      <c r="S28" s="522"/>
      <c r="T28" s="521" t="s">
        <v>194</v>
      </c>
      <c r="U28" s="1076">
        <f>ROUND(IF(T25=0,IF(J26=0,0,T26),IF(J26=0,T25,(T25+T26)/2)),0)</f>
        <v>0</v>
      </c>
      <c r="V28" s="725"/>
      <c r="W28" s="725"/>
      <c r="X28" s="725"/>
      <c r="Y28" s="217" t="s">
        <v>44</v>
      </c>
    </row>
    <row r="29" spans="1:25" ht="9" customHeight="1">
      <c r="A29" s="45"/>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row>
    <row r="30" spans="1:25" ht="15" customHeight="1">
      <c r="A30" s="45"/>
      <c r="B30" s="57" t="s">
        <v>83</v>
      </c>
      <c r="C30" s="57"/>
      <c r="D30" s="57"/>
      <c r="E30" s="57"/>
      <c r="F30" s="57"/>
      <c r="G30" s="57"/>
      <c r="H30" s="57"/>
      <c r="I30" s="57"/>
      <c r="J30" s="57"/>
      <c r="K30" s="57"/>
      <c r="L30" s="57"/>
      <c r="M30" s="57"/>
      <c r="N30" s="57"/>
      <c r="O30" s="57"/>
      <c r="P30" s="57"/>
      <c r="Q30" s="57"/>
      <c r="R30" s="57"/>
      <c r="S30" s="57"/>
      <c r="T30" s="542"/>
      <c r="U30" s="57"/>
      <c r="V30" s="57"/>
      <c r="W30" s="57"/>
      <c r="X30" s="57"/>
      <c r="Y30" s="57"/>
    </row>
    <row r="31" spans="1:25" ht="15" customHeight="1">
      <c r="A31" s="45"/>
      <c r="B31" s="214" t="s">
        <v>79</v>
      </c>
      <c r="C31" s="215"/>
      <c r="D31" s="215"/>
      <c r="E31" s="215"/>
      <c r="F31" s="215"/>
      <c r="G31" s="215"/>
      <c r="H31" s="215"/>
      <c r="I31" s="216"/>
      <c r="J31" s="724">
        <f>M15</f>
        <v>0</v>
      </c>
      <c r="K31" s="725"/>
      <c r="L31" s="725"/>
      <c r="M31" s="725"/>
      <c r="N31" s="217" t="s">
        <v>27</v>
      </c>
      <c r="O31" s="214" t="s">
        <v>80</v>
      </c>
      <c r="P31" s="529"/>
      <c r="Q31" s="529"/>
      <c r="R31" s="218"/>
      <c r="S31" s="521" t="s">
        <v>195</v>
      </c>
      <c r="T31" s="1074">
        <f>ROUND(J31/12,3)</f>
        <v>0</v>
      </c>
      <c r="U31" s="1074"/>
      <c r="V31" s="1074"/>
      <c r="W31" s="1074"/>
      <c r="X31" s="1074"/>
      <c r="Y31" s="217" t="s">
        <v>27</v>
      </c>
    </row>
    <row r="32" spans="1:25" ht="15" customHeight="1">
      <c r="A32" s="45"/>
      <c r="B32" s="214" t="s">
        <v>81</v>
      </c>
      <c r="C32" s="215"/>
      <c r="D32" s="215"/>
      <c r="E32" s="215"/>
      <c r="F32" s="215"/>
      <c r="G32" s="215"/>
      <c r="H32" s="215"/>
      <c r="I32" s="216"/>
      <c r="J32" s="724">
        <f>Q15</f>
        <v>0</v>
      </c>
      <c r="K32" s="725"/>
      <c r="L32" s="725"/>
      <c r="M32" s="725"/>
      <c r="N32" s="217" t="s">
        <v>27</v>
      </c>
      <c r="O32" s="214" t="s">
        <v>80</v>
      </c>
      <c r="P32" s="529"/>
      <c r="Q32" s="529"/>
      <c r="R32" s="218"/>
      <c r="S32" s="521" t="s">
        <v>223</v>
      </c>
      <c r="T32" s="1074">
        <f>ROUND(J32/12,3)</f>
        <v>0</v>
      </c>
      <c r="U32" s="1074"/>
      <c r="V32" s="1074"/>
      <c r="W32" s="1074"/>
      <c r="X32" s="1074"/>
      <c r="Y32" s="217" t="s">
        <v>27</v>
      </c>
    </row>
    <row r="33" spans="1:25" ht="12" customHeight="1">
      <c r="A33" s="45"/>
      <c r="B33" s="726" t="s">
        <v>84</v>
      </c>
      <c r="C33" s="726"/>
      <c r="D33" s="726"/>
      <c r="E33" s="726"/>
      <c r="F33" s="726"/>
      <c r="G33" s="726"/>
      <c r="H33" s="726"/>
      <c r="I33" s="726"/>
      <c r="J33" s="726"/>
      <c r="K33" s="726"/>
      <c r="L33" s="726"/>
      <c r="M33" s="726"/>
      <c r="N33" s="726"/>
      <c r="O33" s="726"/>
      <c r="P33" s="726"/>
      <c r="Q33" s="726"/>
      <c r="R33" s="726"/>
      <c r="S33" s="726"/>
      <c r="T33" s="726"/>
      <c r="U33" s="726"/>
      <c r="V33" s="726"/>
      <c r="W33" s="726"/>
      <c r="X33" s="726"/>
      <c r="Y33" s="726"/>
    </row>
    <row r="34" spans="1:25" ht="12" customHeight="1">
      <c r="A34" s="45"/>
      <c r="B34" s="727"/>
      <c r="C34" s="727"/>
      <c r="D34" s="727"/>
      <c r="E34" s="727"/>
      <c r="F34" s="727"/>
      <c r="G34" s="727"/>
      <c r="H34" s="727"/>
      <c r="I34" s="727"/>
      <c r="J34" s="727"/>
      <c r="K34" s="727"/>
      <c r="L34" s="727"/>
      <c r="M34" s="727"/>
      <c r="N34" s="727"/>
      <c r="O34" s="727"/>
      <c r="P34" s="727"/>
      <c r="Q34" s="727"/>
      <c r="R34" s="727"/>
      <c r="S34" s="727"/>
      <c r="T34" s="727"/>
      <c r="U34" s="727"/>
      <c r="V34" s="727"/>
      <c r="W34" s="727"/>
      <c r="X34" s="727"/>
      <c r="Y34" s="727"/>
    </row>
    <row r="35" spans="1:25" ht="12" customHeight="1">
      <c r="A35" s="45"/>
      <c r="B35" s="728" t="s">
        <v>85</v>
      </c>
      <c r="C35" s="728"/>
      <c r="D35" s="728"/>
      <c r="E35" s="728"/>
      <c r="F35" s="728"/>
      <c r="G35" s="728"/>
      <c r="H35" s="728"/>
      <c r="I35" s="728"/>
      <c r="J35" s="728"/>
      <c r="K35" s="728"/>
      <c r="L35" s="728"/>
      <c r="M35" s="728"/>
      <c r="N35" s="728"/>
      <c r="O35" s="728"/>
      <c r="P35" s="728"/>
      <c r="Q35" s="728"/>
      <c r="R35" s="728"/>
      <c r="S35" s="728"/>
      <c r="T35" s="728"/>
      <c r="U35" s="728"/>
      <c r="V35" s="728"/>
      <c r="W35" s="728"/>
      <c r="X35" s="728"/>
      <c r="Y35" s="728"/>
    </row>
    <row r="36" spans="1:25" ht="12" customHeight="1">
      <c r="A36" s="45"/>
      <c r="B36" s="729"/>
      <c r="C36" s="729"/>
      <c r="D36" s="729"/>
      <c r="E36" s="729"/>
      <c r="F36" s="729"/>
      <c r="G36" s="729"/>
      <c r="H36" s="729"/>
      <c r="I36" s="729"/>
      <c r="J36" s="729"/>
      <c r="K36" s="729"/>
      <c r="L36" s="729"/>
      <c r="M36" s="729"/>
      <c r="N36" s="729"/>
      <c r="O36" s="729"/>
      <c r="P36" s="729"/>
      <c r="Q36" s="729"/>
      <c r="R36" s="729"/>
      <c r="S36" s="729"/>
      <c r="T36" s="729"/>
      <c r="U36" s="729"/>
      <c r="V36" s="729"/>
      <c r="W36" s="729"/>
      <c r="X36" s="729"/>
      <c r="Y36" s="729"/>
    </row>
    <row r="37" spans="1:25" ht="9" customHeight="1">
      <c r="A37" s="523"/>
      <c r="B37" s="45"/>
      <c r="C37" s="45"/>
      <c r="D37" s="45"/>
      <c r="E37" s="45"/>
      <c r="F37" s="45"/>
      <c r="G37" s="45"/>
      <c r="H37" s="45"/>
      <c r="I37" s="45"/>
      <c r="J37" s="45"/>
      <c r="K37" s="45"/>
      <c r="L37" s="45"/>
      <c r="M37" s="45"/>
      <c r="N37" s="45"/>
      <c r="O37" s="45"/>
      <c r="P37" s="45"/>
      <c r="Q37" s="45"/>
      <c r="R37" s="45"/>
      <c r="S37" s="45"/>
      <c r="T37" s="45"/>
      <c r="U37" s="45"/>
      <c r="V37" s="45"/>
      <c r="W37" s="45"/>
      <c r="X37" s="45"/>
      <c r="Y37" s="45"/>
    </row>
    <row r="38" spans="1:25" ht="15" customHeight="1">
      <c r="A38" s="1" t="s">
        <v>224</v>
      </c>
      <c r="B38" s="1"/>
      <c r="C38" s="1"/>
      <c r="D38" s="1"/>
      <c r="E38" s="1"/>
      <c r="F38" s="1"/>
      <c r="G38" s="1"/>
      <c r="H38" s="1"/>
      <c r="I38" s="1"/>
      <c r="J38" s="1"/>
      <c r="K38" s="1"/>
      <c r="L38" s="1"/>
      <c r="M38" s="1"/>
      <c r="N38" s="1"/>
      <c r="O38" s="1"/>
      <c r="P38" s="1"/>
      <c r="Q38" s="1"/>
      <c r="R38" s="1"/>
      <c r="S38" s="1"/>
      <c r="T38" s="1"/>
      <c r="U38" s="1"/>
      <c r="V38" s="1"/>
      <c r="W38" s="1"/>
      <c r="X38" s="1"/>
      <c r="Y38" s="1"/>
    </row>
    <row r="39" spans="1:25" ht="15" customHeight="1">
      <c r="A39" s="1"/>
      <c r="B39" s="116" t="s">
        <v>225</v>
      </c>
      <c r="C39" s="117"/>
      <c r="D39" s="117"/>
      <c r="E39" s="117"/>
      <c r="F39" s="117"/>
      <c r="G39" s="117"/>
      <c r="H39" s="117"/>
      <c r="I39" s="118"/>
      <c r="J39" s="730"/>
      <c r="K39" s="731"/>
      <c r="L39" s="731"/>
      <c r="M39" s="731"/>
      <c r="N39" s="119" t="s">
        <v>27</v>
      </c>
      <c r="O39" s="120" t="s">
        <v>226</v>
      </c>
      <c r="P39" s="85"/>
      <c r="Q39" s="85"/>
      <c r="R39" s="85"/>
      <c r="S39" s="528"/>
      <c r="T39" s="501"/>
      <c r="U39" s="1070"/>
      <c r="V39" s="1071"/>
      <c r="W39" s="1071"/>
      <c r="X39" s="1071"/>
      <c r="Y39" s="119" t="s">
        <v>27</v>
      </c>
    </row>
    <row r="40" spans="1:25" ht="15" customHeight="1">
      <c r="A40" s="1"/>
      <c r="B40" s="116" t="s">
        <v>227</v>
      </c>
      <c r="C40" s="117"/>
      <c r="D40" s="117"/>
      <c r="E40" s="117"/>
      <c r="F40" s="117"/>
      <c r="G40" s="117"/>
      <c r="H40" s="117"/>
      <c r="I40" s="118"/>
      <c r="J40" s="730"/>
      <c r="K40" s="731"/>
      <c r="L40" s="731"/>
      <c r="M40" s="731"/>
      <c r="N40" s="119" t="s">
        <v>27</v>
      </c>
      <c r="O40" s="120" t="s">
        <v>228</v>
      </c>
      <c r="P40" s="85"/>
      <c r="Q40" s="85"/>
      <c r="R40" s="85"/>
      <c r="S40" s="528"/>
      <c r="T40" s="501"/>
      <c r="U40" s="1070"/>
      <c r="V40" s="1071"/>
      <c r="W40" s="1071"/>
      <c r="X40" s="1071"/>
      <c r="Y40" s="119" t="s">
        <v>27</v>
      </c>
    </row>
    <row r="41" spans="1:25" ht="15" customHeight="1">
      <c r="A41" s="1"/>
      <c r="B41" s="122"/>
      <c r="C41" s="122"/>
      <c r="D41" s="122"/>
      <c r="E41" s="122"/>
      <c r="F41" s="123"/>
      <c r="G41" s="123"/>
      <c r="H41" s="124"/>
      <c r="I41" s="122"/>
      <c r="J41" s="122"/>
      <c r="K41" s="122"/>
      <c r="L41" s="122"/>
      <c r="M41" s="116"/>
      <c r="N41" s="85"/>
      <c r="O41" s="85"/>
      <c r="P41" s="125" t="s">
        <v>62</v>
      </c>
      <c r="Q41" s="527"/>
      <c r="R41" s="83"/>
      <c r="S41" s="527"/>
      <c r="T41" s="126"/>
      <c r="U41" s="1072">
        <f>SUM(U39:X40)</f>
        <v>0</v>
      </c>
      <c r="V41" s="746"/>
      <c r="W41" s="746"/>
      <c r="X41" s="746"/>
      <c r="Y41" s="119" t="s">
        <v>27</v>
      </c>
    </row>
    <row r="42" spans="1:25" ht="15" customHeight="1">
      <c r="A42" s="1"/>
      <c r="B42" s="37"/>
      <c r="C42" s="37"/>
      <c r="D42" s="37"/>
      <c r="E42" s="37"/>
      <c r="F42" s="127"/>
      <c r="G42" s="127"/>
      <c r="H42" s="12"/>
      <c r="I42" s="37"/>
      <c r="J42" s="37"/>
      <c r="K42" s="37"/>
      <c r="L42" s="37"/>
      <c r="M42" s="128" t="s">
        <v>229</v>
      </c>
      <c r="N42" s="85"/>
      <c r="O42" s="85"/>
      <c r="P42" s="125"/>
      <c r="Q42" s="527"/>
      <c r="R42" s="83"/>
      <c r="S42" s="527"/>
      <c r="T42" s="528"/>
      <c r="U42" s="1073" t="e">
        <f>ROUNDDOWN(U41/(J39+J40),3)</f>
        <v>#DIV/0!</v>
      </c>
      <c r="V42" s="748"/>
      <c r="W42" s="748"/>
      <c r="X42" s="748"/>
      <c r="Y42" s="119"/>
    </row>
    <row r="43" spans="1:25" ht="6" customHeight="1">
      <c r="A43" s="1"/>
      <c r="B43" s="37"/>
      <c r="C43" s="37"/>
      <c r="D43" s="37"/>
      <c r="E43" s="37"/>
      <c r="F43" s="127"/>
      <c r="G43" s="127"/>
      <c r="H43" s="12"/>
      <c r="I43" s="37"/>
      <c r="J43" s="37"/>
      <c r="K43" s="37"/>
      <c r="L43" s="37"/>
      <c r="M43" s="129"/>
      <c r="N43" s="555"/>
      <c r="O43" s="555"/>
      <c r="P43" s="12"/>
      <c r="Q43" s="37"/>
      <c r="R43" s="518"/>
      <c r="S43" s="37"/>
      <c r="T43" s="37"/>
      <c r="U43" s="502"/>
      <c r="V43" s="131"/>
      <c r="W43" s="131"/>
      <c r="X43" s="131"/>
      <c r="Y43" s="12"/>
    </row>
    <row r="44" spans="1:25" ht="12" customHeight="1">
      <c r="A44" s="1"/>
      <c r="B44" s="749" t="s">
        <v>230</v>
      </c>
      <c r="C44" s="749"/>
      <c r="D44" s="749"/>
      <c r="E44" s="749"/>
      <c r="F44" s="749"/>
      <c r="G44" s="749"/>
      <c r="H44" s="749"/>
      <c r="I44" s="749"/>
      <c r="J44" s="749"/>
      <c r="K44" s="749"/>
      <c r="L44" s="749"/>
      <c r="M44" s="749"/>
      <c r="N44" s="749"/>
      <c r="O44" s="749"/>
      <c r="P44" s="749"/>
      <c r="Q44" s="749"/>
      <c r="R44" s="749"/>
      <c r="S44" s="749"/>
      <c r="T44" s="749"/>
      <c r="U44" s="749"/>
      <c r="V44" s="749"/>
      <c r="W44" s="749"/>
      <c r="X44" s="749"/>
      <c r="Y44" s="749"/>
    </row>
    <row r="45" spans="1:25" ht="12" customHeight="1">
      <c r="A45" s="1"/>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row>
    <row r="46" spans="1:25" ht="15" customHeight="1">
      <c r="A46" s="1" t="s">
        <v>231</v>
      </c>
      <c r="B46" s="1"/>
      <c r="C46" s="1"/>
      <c r="D46" s="1"/>
      <c r="E46" s="1"/>
      <c r="F46" s="1"/>
      <c r="G46" s="1"/>
      <c r="H46" s="1"/>
      <c r="I46" s="1"/>
      <c r="J46" s="1"/>
      <c r="K46" s="1"/>
      <c r="L46" s="1"/>
      <c r="M46" s="1"/>
      <c r="N46" s="1"/>
      <c r="O46" s="1"/>
      <c r="P46" s="1"/>
      <c r="Q46" s="1"/>
      <c r="R46" s="1"/>
      <c r="S46" s="1"/>
      <c r="T46" s="1"/>
      <c r="U46" s="1"/>
      <c r="V46" s="1"/>
      <c r="W46" s="1"/>
      <c r="X46" s="1"/>
      <c r="Y46" s="1"/>
    </row>
    <row r="47" spans="1:25" ht="15" customHeight="1">
      <c r="A47" s="1"/>
      <c r="B47" s="759" t="s">
        <v>74</v>
      </c>
      <c r="C47" s="760"/>
      <c r="D47" s="760"/>
      <c r="E47" s="761"/>
      <c r="F47" s="759" t="s">
        <v>75</v>
      </c>
      <c r="G47" s="760"/>
      <c r="H47" s="760"/>
      <c r="I47" s="761"/>
      <c r="J47" s="759" t="s">
        <v>62</v>
      </c>
      <c r="K47" s="760"/>
      <c r="L47" s="760"/>
      <c r="M47" s="760"/>
      <c r="N47" s="761"/>
      <c r="O47" s="3"/>
      <c r="P47" s="1"/>
      <c r="Q47" s="1"/>
      <c r="R47" s="1"/>
      <c r="S47" s="1"/>
      <c r="T47" s="1"/>
      <c r="U47" s="1"/>
      <c r="V47" s="1"/>
      <c r="W47" s="1"/>
      <c r="X47" s="1"/>
      <c r="Y47" s="1"/>
    </row>
    <row r="48" spans="1:25" ht="15" customHeight="1">
      <c r="A48" s="1"/>
      <c r="B48" s="1100"/>
      <c r="C48" s="1101"/>
      <c r="D48" s="1101"/>
      <c r="E48" s="503" t="s">
        <v>44</v>
      </c>
      <c r="F48" s="1100"/>
      <c r="G48" s="1101"/>
      <c r="H48" s="1101"/>
      <c r="I48" s="136" t="s">
        <v>44</v>
      </c>
      <c r="J48" s="137" t="s">
        <v>233</v>
      </c>
      <c r="K48" s="923">
        <f>B48+F48</f>
        <v>0</v>
      </c>
      <c r="L48" s="923"/>
      <c r="M48" s="923"/>
      <c r="N48" s="136" t="s">
        <v>44</v>
      </c>
      <c r="O48" s="3"/>
      <c r="P48" s="1"/>
      <c r="Q48" s="1"/>
      <c r="R48" s="1"/>
      <c r="S48" s="1"/>
      <c r="T48" s="1"/>
      <c r="U48" s="1"/>
      <c r="V48" s="1"/>
      <c r="W48" s="1"/>
      <c r="X48" s="1"/>
      <c r="Y48" s="1"/>
    </row>
    <row r="49" spans="1:25" ht="15" customHeight="1">
      <c r="A49" s="1"/>
      <c r="B49" s="523" t="s">
        <v>604</v>
      </c>
      <c r="C49" s="212"/>
      <c r="D49" s="212"/>
      <c r="E49" s="212"/>
      <c r="F49" s="212"/>
      <c r="G49" s="212"/>
      <c r="H49" s="212"/>
      <c r="I49" s="212"/>
      <c r="J49" s="212"/>
      <c r="K49" s="212"/>
      <c r="L49" s="212"/>
      <c r="M49" s="212"/>
      <c r="N49" s="213"/>
      <c r="O49" s="533"/>
      <c r="P49" s="533"/>
      <c r="Q49" s="533"/>
      <c r="R49" s="533"/>
      <c r="S49" s="533"/>
      <c r="T49" s="533"/>
      <c r="U49" s="533"/>
      <c r="V49" s="533"/>
      <c r="W49" s="533"/>
      <c r="X49" s="533"/>
      <c r="Y49" s="533"/>
    </row>
    <row r="50" spans="1:25" ht="15" customHeight="1">
      <c r="A50" s="1"/>
      <c r="B50" s="635" t="s">
        <v>602</v>
      </c>
      <c r="C50" s="635"/>
      <c r="D50" s="635"/>
      <c r="E50" s="635"/>
      <c r="F50" s="635"/>
      <c r="G50" s="635"/>
      <c r="H50" s="635"/>
      <c r="I50" s="635"/>
      <c r="J50" s="635"/>
      <c r="K50" s="635"/>
      <c r="L50" s="635"/>
      <c r="M50" s="635"/>
      <c r="N50" s="561"/>
      <c r="O50" s="561"/>
      <c r="P50" s="561"/>
      <c r="Q50" s="561"/>
      <c r="R50" s="561"/>
      <c r="S50" s="561"/>
      <c r="T50" s="561"/>
      <c r="U50" s="561"/>
      <c r="V50" s="561"/>
      <c r="W50" s="561"/>
      <c r="X50" s="561"/>
      <c r="Y50" s="561"/>
    </row>
    <row r="51" spans="1:25" ht="12" customHeight="1">
      <c r="A51" s="1"/>
      <c r="B51" s="1068" t="s">
        <v>603</v>
      </c>
      <c r="C51" s="1069"/>
      <c r="D51" s="1069"/>
      <c r="E51" s="1069"/>
      <c r="F51" s="1069"/>
      <c r="G51" s="1069"/>
      <c r="H51" s="1069"/>
      <c r="I51" s="1069"/>
      <c r="J51" s="1069"/>
      <c r="K51" s="1069"/>
      <c r="L51" s="1069"/>
      <c r="M51" s="1069"/>
      <c r="N51" s="1069"/>
      <c r="O51" s="1069"/>
      <c r="P51" s="1069"/>
      <c r="Q51" s="1069"/>
      <c r="R51" s="1069"/>
      <c r="S51" s="1069"/>
      <c r="T51" s="1069"/>
      <c r="U51" s="1069"/>
      <c r="V51" s="1069"/>
      <c r="W51" s="1069"/>
      <c r="X51" s="1069"/>
      <c r="Y51" s="1069"/>
    </row>
    <row r="52" spans="1:25" ht="12" customHeight="1">
      <c r="A52" s="1"/>
      <c r="B52" s="559"/>
      <c r="C52" s="632" t="s">
        <v>217</v>
      </c>
      <c r="D52" s="559"/>
      <c r="E52" s="559"/>
      <c r="F52" s="559"/>
      <c r="G52" s="559"/>
      <c r="H52" s="559"/>
      <c r="I52" s="559"/>
      <c r="J52" s="559"/>
      <c r="K52" s="559"/>
      <c r="L52" s="559"/>
      <c r="M52" s="559"/>
      <c r="N52" s="559"/>
      <c r="O52" s="559"/>
      <c r="P52" s="559"/>
      <c r="Q52" s="559"/>
      <c r="R52" s="559"/>
      <c r="S52" s="559"/>
      <c r="T52" s="559"/>
      <c r="U52" s="559"/>
      <c r="V52" s="559"/>
      <c r="W52" s="559"/>
      <c r="X52" s="559"/>
      <c r="Y52" s="559"/>
    </row>
    <row r="53" spans="1:25" ht="12" customHeight="1">
      <c r="A53" s="1"/>
      <c r="B53" s="1"/>
      <c r="C53" s="139"/>
      <c r="D53" s="1"/>
      <c r="E53" s="1"/>
      <c r="F53" s="1"/>
      <c r="G53" s="1"/>
      <c r="H53" s="1"/>
      <c r="I53" s="1"/>
      <c r="J53" s="1"/>
      <c r="K53" s="1"/>
      <c r="L53" s="1"/>
      <c r="M53" s="1"/>
      <c r="N53" s="1"/>
      <c r="O53" s="1"/>
      <c r="P53" s="1"/>
      <c r="Q53" s="1"/>
      <c r="R53" s="1"/>
      <c r="S53" s="1"/>
      <c r="T53" s="1"/>
      <c r="U53" s="1"/>
      <c r="V53" s="1"/>
      <c r="W53" s="1"/>
      <c r="X53" s="1"/>
      <c r="Y53" s="1"/>
    </row>
    <row r="54" spans="1:25" ht="15" customHeight="1">
      <c r="A54" s="533" t="s">
        <v>582</v>
      </c>
      <c r="B54" s="45"/>
      <c r="C54" s="45"/>
      <c r="D54" s="45"/>
      <c r="E54" s="45"/>
      <c r="F54" s="45"/>
      <c r="G54" s="45"/>
      <c r="H54" s="45"/>
      <c r="I54" s="45"/>
      <c r="J54" s="45"/>
      <c r="K54" s="45"/>
      <c r="L54" s="45"/>
      <c r="M54" s="45"/>
      <c r="N54" s="45"/>
      <c r="O54" s="45"/>
      <c r="P54" s="45"/>
      <c r="Q54" s="45"/>
      <c r="R54" s="45"/>
      <c r="S54" s="45"/>
      <c r="T54" s="45"/>
      <c r="U54" s="45"/>
      <c r="V54" s="45"/>
      <c r="W54" s="45"/>
      <c r="X54" s="45"/>
      <c r="Y54" s="45"/>
    </row>
    <row r="55" spans="1:25" ht="15" customHeight="1">
      <c r="A55" s="45"/>
      <c r="B55" s="45"/>
      <c r="C55" s="45"/>
      <c r="D55" s="45"/>
      <c r="E55" s="45"/>
      <c r="F55" s="45"/>
      <c r="G55" s="45"/>
      <c r="H55" s="45"/>
      <c r="I55" s="45"/>
      <c r="J55" s="45"/>
      <c r="K55" s="45"/>
      <c r="L55" s="45"/>
      <c r="M55" s="45"/>
      <c r="N55" s="45"/>
      <c r="O55" s="45"/>
      <c r="P55" s="140"/>
      <c r="Q55" s="764" t="s">
        <v>235</v>
      </c>
      <c r="R55" s="765"/>
      <c r="S55" s="766"/>
      <c r="T55" s="520" t="s">
        <v>236</v>
      </c>
      <c r="U55" s="767">
        <v>0</v>
      </c>
      <c r="V55" s="767"/>
      <c r="W55" s="767"/>
      <c r="X55" s="767"/>
      <c r="Y55" s="142" t="s">
        <v>86</v>
      </c>
    </row>
    <row r="56" spans="1:25" ht="15" customHeight="1">
      <c r="A56" s="45"/>
      <c r="B56" s="45"/>
      <c r="C56" s="45"/>
      <c r="D56" s="45"/>
      <c r="E56" s="45"/>
      <c r="F56" s="45"/>
      <c r="G56" s="45"/>
      <c r="H56" s="45"/>
      <c r="I56" s="45"/>
      <c r="J56" s="45"/>
      <c r="K56" s="45"/>
      <c r="L56" s="45"/>
      <c r="M56" s="45"/>
      <c r="N56" s="45"/>
      <c r="O56" s="45"/>
      <c r="P56" s="45"/>
      <c r="Q56" s="46"/>
      <c r="R56" s="46"/>
      <c r="S56" s="46"/>
      <c r="T56" s="46"/>
      <c r="U56" s="533"/>
      <c r="V56" s="533"/>
      <c r="W56" s="533"/>
      <c r="X56" s="533"/>
      <c r="Y56" s="45"/>
    </row>
    <row r="57" spans="1:25" ht="15" customHeight="1">
      <c r="A57" s="45" t="s">
        <v>237</v>
      </c>
      <c r="B57" s="228"/>
      <c r="C57" s="228"/>
      <c r="D57" s="228"/>
      <c r="E57" s="228"/>
      <c r="F57" s="228"/>
      <c r="G57" s="228"/>
      <c r="H57" s="228"/>
      <c r="I57" s="228"/>
      <c r="J57" s="228"/>
      <c r="K57" s="228"/>
      <c r="L57" s="228"/>
      <c r="M57" s="228"/>
      <c r="N57" s="228"/>
      <c r="O57" s="228"/>
      <c r="P57" s="228"/>
      <c r="Q57" s="228"/>
      <c r="R57" s="228"/>
      <c r="S57" s="228"/>
      <c r="T57" s="228"/>
      <c r="U57" s="228"/>
      <c r="V57" s="768" t="s">
        <v>87</v>
      </c>
      <c r="W57" s="768"/>
      <c r="X57" s="768" t="s">
        <v>88</v>
      </c>
      <c r="Y57" s="768"/>
    </row>
    <row r="58" spans="1:25" ht="15" customHeight="1">
      <c r="A58" s="45"/>
      <c r="B58" s="45"/>
      <c r="C58" s="45"/>
      <c r="D58" s="45"/>
      <c r="E58" s="45"/>
      <c r="F58" s="45"/>
      <c r="G58" s="45"/>
      <c r="H58" s="45"/>
      <c r="I58" s="45"/>
      <c r="J58" s="45"/>
      <c r="K58" s="45"/>
      <c r="L58" s="45"/>
      <c r="M58" s="45"/>
      <c r="N58" s="45"/>
      <c r="O58" s="45"/>
      <c r="P58" s="45"/>
      <c r="Q58" s="45"/>
      <c r="R58" s="45"/>
      <c r="S58" s="45"/>
      <c r="T58" s="45"/>
      <c r="U58" s="45"/>
      <c r="V58" s="768"/>
      <c r="W58" s="768"/>
      <c r="X58" s="768"/>
      <c r="Y58" s="768"/>
    </row>
    <row r="59" spans="1:25" ht="12" customHeight="1">
      <c r="A59" s="228"/>
      <c r="B59" s="769" t="s">
        <v>199</v>
      </c>
      <c r="C59" s="770" t="s">
        <v>89</v>
      </c>
      <c r="D59" s="770"/>
      <c r="E59" s="770"/>
      <c r="F59" s="770"/>
      <c r="G59" s="770"/>
      <c r="H59" s="770"/>
      <c r="I59" s="770"/>
      <c r="J59" s="770"/>
      <c r="K59" s="770"/>
      <c r="L59" s="770"/>
      <c r="M59" s="770"/>
      <c r="N59" s="770"/>
      <c r="O59" s="770"/>
      <c r="P59" s="770"/>
      <c r="Q59" s="770"/>
      <c r="R59" s="770"/>
      <c r="S59" s="770"/>
      <c r="T59" s="770"/>
      <c r="U59" s="770"/>
      <c r="V59" s="771"/>
      <c r="W59" s="772"/>
      <c r="X59" s="771"/>
      <c r="Y59" s="772"/>
    </row>
    <row r="60" spans="1:25" ht="12" customHeight="1">
      <c r="A60" s="45"/>
      <c r="B60" s="769"/>
      <c r="C60" s="770"/>
      <c r="D60" s="770"/>
      <c r="E60" s="770"/>
      <c r="F60" s="770"/>
      <c r="G60" s="770"/>
      <c r="H60" s="770"/>
      <c r="I60" s="770"/>
      <c r="J60" s="770"/>
      <c r="K60" s="770"/>
      <c r="L60" s="770"/>
      <c r="M60" s="770"/>
      <c r="N60" s="770"/>
      <c r="O60" s="770"/>
      <c r="P60" s="770"/>
      <c r="Q60" s="770"/>
      <c r="R60" s="770"/>
      <c r="S60" s="770"/>
      <c r="T60" s="770"/>
      <c r="U60" s="770"/>
      <c r="V60" s="773"/>
      <c r="W60" s="774"/>
      <c r="X60" s="773"/>
      <c r="Y60" s="774"/>
    </row>
    <row r="61" spans="1:25" ht="12" customHeight="1">
      <c r="A61" s="45"/>
      <c r="B61" s="769" t="s">
        <v>200</v>
      </c>
      <c r="C61" s="786" t="s">
        <v>90</v>
      </c>
      <c r="D61" s="786"/>
      <c r="E61" s="786"/>
      <c r="F61" s="786"/>
      <c r="G61" s="786"/>
      <c r="H61" s="786"/>
      <c r="I61" s="786"/>
      <c r="J61" s="786"/>
      <c r="K61" s="786"/>
      <c r="L61" s="786"/>
      <c r="M61" s="786"/>
      <c r="N61" s="786"/>
      <c r="O61" s="786"/>
      <c r="P61" s="786"/>
      <c r="Q61" s="786"/>
      <c r="R61" s="786"/>
      <c r="S61" s="786"/>
      <c r="T61" s="786"/>
      <c r="U61" s="787"/>
      <c r="V61" s="771"/>
      <c r="W61" s="772"/>
      <c r="X61" s="771"/>
      <c r="Y61" s="772"/>
    </row>
    <row r="62" spans="1:25" ht="12" customHeight="1">
      <c r="A62" s="45"/>
      <c r="B62" s="769"/>
      <c r="C62" s="786"/>
      <c r="D62" s="786"/>
      <c r="E62" s="786"/>
      <c r="F62" s="786"/>
      <c r="G62" s="786"/>
      <c r="H62" s="786"/>
      <c r="I62" s="786"/>
      <c r="J62" s="786"/>
      <c r="K62" s="786"/>
      <c r="L62" s="786"/>
      <c r="M62" s="786"/>
      <c r="N62" s="786"/>
      <c r="O62" s="786"/>
      <c r="P62" s="786"/>
      <c r="Q62" s="786"/>
      <c r="R62" s="786"/>
      <c r="S62" s="786"/>
      <c r="T62" s="786"/>
      <c r="U62" s="787"/>
      <c r="V62" s="773"/>
      <c r="W62" s="774"/>
      <c r="X62" s="773"/>
      <c r="Y62" s="774"/>
    </row>
    <row r="63" spans="1:25" ht="15" customHeight="1">
      <c r="A63" s="45"/>
      <c r="B63" s="45"/>
      <c r="C63" s="45"/>
      <c r="D63" s="45"/>
      <c r="E63" s="45"/>
      <c r="F63" s="45"/>
      <c r="G63" s="45"/>
      <c r="H63" s="45"/>
      <c r="I63" s="45"/>
      <c r="J63" s="45"/>
      <c r="K63" s="45"/>
      <c r="L63" s="45"/>
      <c r="M63" s="45"/>
      <c r="N63" s="45"/>
      <c r="O63" s="45"/>
      <c r="P63" s="45"/>
      <c r="Q63" s="46"/>
      <c r="R63" s="46"/>
      <c r="S63" s="46"/>
      <c r="T63" s="46"/>
      <c r="U63" s="533"/>
      <c r="V63" s="533"/>
      <c r="W63" s="533"/>
      <c r="X63" s="533"/>
      <c r="Y63" s="45"/>
    </row>
    <row r="64" spans="1:25" ht="12" customHeight="1">
      <c r="A64" s="45"/>
      <c r="B64" s="229"/>
      <c r="C64" s="57"/>
      <c r="D64" s="57"/>
      <c r="E64" s="57"/>
      <c r="F64" s="57"/>
      <c r="G64" s="57"/>
      <c r="H64" s="57"/>
      <c r="I64" s="57"/>
      <c r="J64" s="57"/>
      <c r="K64" s="57"/>
      <c r="L64" s="57"/>
      <c r="M64" s="57"/>
      <c r="N64" s="230"/>
      <c r="O64" s="230"/>
      <c r="P64" s="230"/>
      <c r="Q64" s="231"/>
      <c r="R64" s="542"/>
      <c r="S64" s="542"/>
      <c r="T64" s="541"/>
      <c r="U64" s="233"/>
      <c r="V64" s="233"/>
      <c r="W64" s="233"/>
      <c r="X64" s="233"/>
      <c r="Y64" s="57"/>
    </row>
    <row r="65" spans="1:40" ht="24.95" customHeight="1">
      <c r="A65" s="775" t="s">
        <v>583</v>
      </c>
      <c r="B65" s="775"/>
      <c r="C65" s="775"/>
      <c r="D65" s="775"/>
      <c r="E65" s="775"/>
      <c r="F65" s="775"/>
      <c r="G65" s="775"/>
      <c r="H65" s="775"/>
      <c r="I65" s="775"/>
      <c r="J65" s="775"/>
      <c r="K65" s="775"/>
      <c r="L65" s="775"/>
      <c r="M65" s="775"/>
      <c r="N65" s="788" t="s">
        <v>92</v>
      </c>
      <c r="O65" s="789"/>
      <c r="P65" s="780" t="s">
        <v>507</v>
      </c>
      <c r="Q65" s="781"/>
      <c r="R65" s="781"/>
      <c r="S65" s="782"/>
      <c r="T65" s="524" t="s">
        <v>241</v>
      </c>
      <c r="U65" s="783"/>
      <c r="V65" s="784"/>
      <c r="W65" s="784"/>
      <c r="X65" s="785"/>
      <c r="Y65" s="217" t="s">
        <v>91</v>
      </c>
    </row>
    <row r="66" spans="1:40" ht="24.95" customHeight="1">
      <c r="A66" s="775"/>
      <c r="B66" s="775"/>
      <c r="C66" s="775"/>
      <c r="D66" s="775"/>
      <c r="E66" s="775"/>
      <c r="F66" s="775"/>
      <c r="G66" s="775"/>
      <c r="H66" s="775"/>
      <c r="I66" s="775"/>
      <c r="J66" s="775"/>
      <c r="K66" s="775"/>
      <c r="L66" s="775"/>
      <c r="M66" s="775"/>
      <c r="N66" s="790"/>
      <c r="O66" s="791"/>
      <c r="P66" s="780" t="s">
        <v>508</v>
      </c>
      <c r="Q66" s="781"/>
      <c r="R66" s="781"/>
      <c r="S66" s="782"/>
      <c r="T66" s="524" t="s">
        <v>242</v>
      </c>
      <c r="U66" s="783"/>
      <c r="V66" s="784"/>
      <c r="W66" s="784"/>
      <c r="X66" s="785"/>
      <c r="Y66" s="217" t="s">
        <v>86</v>
      </c>
      <c r="AM66" s="234"/>
      <c r="AN66" s="234"/>
    </row>
    <row r="67" spans="1:40" ht="24.95" customHeight="1">
      <c r="A67" s="775" t="s">
        <v>201</v>
      </c>
      <c r="B67" s="775"/>
      <c r="C67" s="775"/>
      <c r="D67" s="775"/>
      <c r="E67" s="775"/>
      <c r="F67" s="775"/>
      <c r="G67" s="775"/>
      <c r="H67" s="775"/>
      <c r="I67" s="775"/>
      <c r="J67" s="775"/>
      <c r="K67" s="775"/>
      <c r="L67" s="775"/>
      <c r="M67" s="775"/>
      <c r="N67" s="776" t="s">
        <v>93</v>
      </c>
      <c r="O67" s="777"/>
      <c r="P67" s="780" t="s">
        <v>507</v>
      </c>
      <c r="Q67" s="781"/>
      <c r="R67" s="781"/>
      <c r="S67" s="782"/>
      <c r="T67" s="524" t="s">
        <v>243</v>
      </c>
      <c r="U67" s="783"/>
      <c r="V67" s="784"/>
      <c r="W67" s="784"/>
      <c r="X67" s="785"/>
      <c r="Y67" s="217" t="s">
        <v>91</v>
      </c>
      <c r="AM67" s="234">
        <v>1</v>
      </c>
      <c r="AN67" s="234">
        <v>2</v>
      </c>
    </row>
    <row r="68" spans="1:40" ht="24.95" customHeight="1">
      <c r="A68" s="775"/>
      <c r="B68" s="775"/>
      <c r="C68" s="775"/>
      <c r="D68" s="775"/>
      <c r="E68" s="775"/>
      <c r="F68" s="775"/>
      <c r="G68" s="775"/>
      <c r="H68" s="775"/>
      <c r="I68" s="775"/>
      <c r="J68" s="775"/>
      <c r="K68" s="775"/>
      <c r="L68" s="775"/>
      <c r="M68" s="775"/>
      <c r="N68" s="778"/>
      <c r="O68" s="779"/>
      <c r="P68" s="780" t="s">
        <v>508</v>
      </c>
      <c r="Q68" s="781"/>
      <c r="R68" s="781"/>
      <c r="S68" s="782"/>
      <c r="T68" s="524" t="s">
        <v>244</v>
      </c>
      <c r="U68" s="783"/>
      <c r="V68" s="784"/>
      <c r="W68" s="784"/>
      <c r="X68" s="785"/>
      <c r="Y68" s="217" t="s">
        <v>86</v>
      </c>
      <c r="AM68" s="234">
        <v>2</v>
      </c>
      <c r="AN68" s="234">
        <v>3</v>
      </c>
    </row>
    <row r="69" spans="1:40" ht="13.5" customHeight="1">
      <c r="A69" s="531"/>
      <c r="B69" s="531"/>
      <c r="C69" s="531"/>
      <c r="D69" s="531"/>
      <c r="E69" s="531"/>
      <c r="F69" s="531"/>
      <c r="G69" s="531"/>
      <c r="H69" s="531"/>
      <c r="I69" s="531"/>
      <c r="J69" s="531"/>
      <c r="K69" s="531"/>
      <c r="L69" s="531"/>
      <c r="M69" s="531"/>
      <c r="N69" s="231"/>
      <c r="O69" s="231"/>
      <c r="P69" s="231"/>
      <c r="Q69" s="231"/>
      <c r="R69" s="231"/>
      <c r="S69" s="231"/>
      <c r="T69" s="541"/>
      <c r="U69" s="233"/>
      <c r="V69" s="233"/>
      <c r="W69" s="233"/>
      <c r="X69" s="233"/>
      <c r="Y69" s="57"/>
      <c r="AM69" s="234">
        <v>3</v>
      </c>
      <c r="AN69" s="1"/>
    </row>
    <row r="70" spans="1:40" ht="24.95" customHeight="1">
      <c r="A70" s="775" t="s">
        <v>584</v>
      </c>
      <c r="B70" s="775"/>
      <c r="C70" s="775"/>
      <c r="D70" s="775"/>
      <c r="E70" s="775"/>
      <c r="F70" s="775"/>
      <c r="G70" s="775"/>
      <c r="H70" s="775"/>
      <c r="I70" s="775"/>
      <c r="J70" s="775"/>
      <c r="K70" s="775"/>
      <c r="L70" s="775"/>
      <c r="M70" s="775"/>
      <c r="N70" s="801" t="s">
        <v>92</v>
      </c>
      <c r="O70" s="802"/>
      <c r="P70" s="805" t="s">
        <v>507</v>
      </c>
      <c r="Q70" s="806"/>
      <c r="R70" s="806"/>
      <c r="S70" s="807"/>
      <c r="T70" s="236" t="s">
        <v>246</v>
      </c>
      <c r="U70" s="808"/>
      <c r="V70" s="809"/>
      <c r="W70" s="809"/>
      <c r="X70" s="810"/>
      <c r="Y70" s="237" t="s">
        <v>91</v>
      </c>
      <c r="AM70" s="234">
        <v>4</v>
      </c>
      <c r="AN70" s="1"/>
    </row>
    <row r="71" spans="1:40" ht="24.95" customHeight="1">
      <c r="A71" s="775"/>
      <c r="B71" s="775"/>
      <c r="C71" s="775"/>
      <c r="D71" s="775"/>
      <c r="E71" s="775"/>
      <c r="F71" s="775"/>
      <c r="G71" s="775"/>
      <c r="H71" s="775"/>
      <c r="I71" s="775"/>
      <c r="J71" s="775"/>
      <c r="K71" s="775"/>
      <c r="L71" s="775"/>
      <c r="M71" s="775"/>
      <c r="N71" s="803"/>
      <c r="O71" s="804"/>
      <c r="P71" s="780" t="s">
        <v>508</v>
      </c>
      <c r="Q71" s="781"/>
      <c r="R71" s="781"/>
      <c r="S71" s="782"/>
      <c r="T71" s="524" t="s">
        <v>247</v>
      </c>
      <c r="U71" s="783"/>
      <c r="V71" s="784"/>
      <c r="W71" s="784"/>
      <c r="X71" s="785"/>
      <c r="Y71" s="238" t="s">
        <v>86</v>
      </c>
      <c r="AM71" s="234">
        <v>5</v>
      </c>
      <c r="AN71" s="1"/>
    </row>
    <row r="72" spans="1:40" ht="24.95" customHeight="1">
      <c r="A72" s="775" t="s">
        <v>202</v>
      </c>
      <c r="B72" s="775"/>
      <c r="C72" s="775"/>
      <c r="D72" s="775"/>
      <c r="E72" s="775"/>
      <c r="F72" s="775"/>
      <c r="G72" s="775"/>
      <c r="H72" s="775"/>
      <c r="I72" s="775"/>
      <c r="J72" s="775"/>
      <c r="K72" s="775"/>
      <c r="L72" s="775"/>
      <c r="M72" s="775"/>
      <c r="N72" s="792" t="s">
        <v>93</v>
      </c>
      <c r="O72" s="777"/>
      <c r="P72" s="780" t="s">
        <v>507</v>
      </c>
      <c r="Q72" s="781"/>
      <c r="R72" s="781"/>
      <c r="S72" s="782"/>
      <c r="T72" s="524" t="s">
        <v>248</v>
      </c>
      <c r="U72" s="783"/>
      <c r="V72" s="784"/>
      <c r="W72" s="784"/>
      <c r="X72" s="785"/>
      <c r="Y72" s="238" t="s">
        <v>91</v>
      </c>
    </row>
    <row r="73" spans="1:40" ht="24.95" customHeight="1">
      <c r="A73" s="775"/>
      <c r="B73" s="775"/>
      <c r="C73" s="775"/>
      <c r="D73" s="775"/>
      <c r="E73" s="775"/>
      <c r="F73" s="775"/>
      <c r="G73" s="775"/>
      <c r="H73" s="775"/>
      <c r="I73" s="775"/>
      <c r="J73" s="775"/>
      <c r="K73" s="775"/>
      <c r="L73" s="775"/>
      <c r="M73" s="775"/>
      <c r="N73" s="793"/>
      <c r="O73" s="794"/>
      <c r="P73" s="795" t="s">
        <v>508</v>
      </c>
      <c r="Q73" s="796"/>
      <c r="R73" s="796"/>
      <c r="S73" s="797"/>
      <c r="T73" s="239" t="s">
        <v>249</v>
      </c>
      <c r="U73" s="798"/>
      <c r="V73" s="799"/>
      <c r="W73" s="799"/>
      <c r="X73" s="800"/>
      <c r="Y73" s="240" t="s">
        <v>86</v>
      </c>
    </row>
    <row r="74" spans="1:40" s="97" customFormat="1" ht="15" customHeight="1">
      <c r="A74" s="45" t="s">
        <v>250</v>
      </c>
      <c r="B74" s="45"/>
      <c r="C74" s="45"/>
      <c r="D74" s="45"/>
      <c r="E74" s="45"/>
      <c r="F74" s="45"/>
      <c r="G74" s="45"/>
      <c r="H74" s="45"/>
      <c r="I74" s="45"/>
      <c r="J74" s="45"/>
      <c r="K74" s="45"/>
      <c r="L74" s="45"/>
      <c r="M74" s="45"/>
      <c r="N74" s="45"/>
      <c r="O74" s="45"/>
      <c r="P74" s="45"/>
      <c r="Q74" s="45"/>
      <c r="R74" s="45"/>
      <c r="S74" s="45"/>
      <c r="T74" s="45"/>
      <c r="U74" s="45"/>
      <c r="V74" s="45"/>
      <c r="W74" s="45"/>
      <c r="X74" s="45"/>
      <c r="Y74" s="45"/>
    </row>
    <row r="75" spans="1:40" s="97" customFormat="1" ht="9"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row>
    <row r="76" spans="1:40" s="97" customFormat="1" ht="8.25" customHeight="1">
      <c r="A76" s="228"/>
      <c r="B76" s="241"/>
      <c r="C76" s="242"/>
      <c r="D76" s="242"/>
      <c r="E76" s="242"/>
      <c r="F76" s="242"/>
      <c r="G76" s="242"/>
      <c r="H76" s="242"/>
      <c r="I76" s="242"/>
      <c r="J76" s="242"/>
      <c r="K76" s="242"/>
      <c r="L76" s="242"/>
      <c r="M76" s="242"/>
      <c r="N76" s="242"/>
      <c r="O76" s="242"/>
      <c r="P76" s="242"/>
      <c r="Q76" s="242"/>
      <c r="R76" s="242"/>
      <c r="S76" s="243"/>
      <c r="T76" s="241"/>
      <c r="U76" s="242"/>
      <c r="V76" s="242"/>
      <c r="W76" s="242"/>
      <c r="X76" s="242"/>
      <c r="Y76" s="243"/>
    </row>
    <row r="77" spans="1:40" s="97" customFormat="1" ht="15" customHeight="1">
      <c r="A77" s="228"/>
      <c r="B77" s="273"/>
      <c r="C77" s="57" t="s">
        <v>94</v>
      </c>
      <c r="D77" s="57"/>
      <c r="E77" s="57"/>
      <c r="F77" s="57"/>
      <c r="G77" s="57"/>
      <c r="H77" s="1102" t="s">
        <v>95</v>
      </c>
      <c r="I77" s="1102"/>
      <c r="J77" s="1102"/>
      <c r="K77" s="1102"/>
      <c r="L77" s="1102"/>
      <c r="M77" s="1102"/>
      <c r="N77" s="1102"/>
      <c r="O77" s="1102"/>
      <c r="P77" s="1102"/>
      <c r="Q77" s="1102"/>
      <c r="R77" s="1102"/>
      <c r="S77" s="1102"/>
      <c r="T77" s="1102"/>
      <c r="U77" s="1102"/>
      <c r="V77" s="1102"/>
      <c r="W77" s="1102"/>
      <c r="X77" s="1102"/>
      <c r="Y77" s="1103"/>
    </row>
    <row r="78" spans="1:40" s="97" customFormat="1" ht="15" customHeight="1">
      <c r="A78" s="228"/>
      <c r="B78" s="273"/>
      <c r="C78" s="57" t="s">
        <v>96</v>
      </c>
      <c r="D78" s="57"/>
      <c r="E78" s="57"/>
      <c r="F78" s="57"/>
      <c r="G78" s="57"/>
      <c r="H78" s="57"/>
      <c r="I78" s="1104" t="s">
        <v>97</v>
      </c>
      <c r="J78" s="1105"/>
      <c r="K78" s="245"/>
      <c r="L78" s="57" t="s">
        <v>98</v>
      </c>
      <c r="M78" s="57"/>
      <c r="N78" s="245"/>
      <c r="O78" s="57" t="s">
        <v>99</v>
      </c>
      <c r="P78" s="57"/>
      <c r="Q78" s="57"/>
      <c r="R78" s="57"/>
      <c r="S78" s="57"/>
      <c r="T78" s="63" t="s">
        <v>251</v>
      </c>
      <c r="U78" s="1082" t="e">
        <f>U79+U103</f>
        <v>#VALUE!</v>
      </c>
      <c r="V78" s="1082"/>
      <c r="W78" s="1082"/>
      <c r="X78" s="1082"/>
      <c r="Y78" s="60" t="s">
        <v>100</v>
      </c>
      <c r="Z78" s="248" t="str">
        <f>IF(AB80="未入力","※先に161行目の当該年度４月１日現在の１年次研修医受入数を入力してください","")</f>
        <v>※先に161行目の当該年度４月１日現在の１年次研修医受入数を入力してください</v>
      </c>
    </row>
    <row r="79" spans="1:40" s="97" customFormat="1" ht="15" customHeight="1">
      <c r="A79" s="228"/>
      <c r="B79" s="273" t="s">
        <v>161</v>
      </c>
      <c r="C79" s="57"/>
      <c r="D79" s="57"/>
      <c r="E79" s="57"/>
      <c r="F79" s="57"/>
      <c r="G79" s="57"/>
      <c r="H79" s="57"/>
      <c r="I79" s="542"/>
      <c r="J79" s="542"/>
      <c r="K79" s="57"/>
      <c r="L79" s="57"/>
      <c r="M79" s="57"/>
      <c r="N79" s="57"/>
      <c r="O79" s="57"/>
      <c r="P79" s="57"/>
      <c r="Q79" s="57"/>
      <c r="R79" s="57"/>
      <c r="S79" s="57"/>
      <c r="T79" s="63" t="s">
        <v>252</v>
      </c>
      <c r="U79" s="1082" t="e">
        <f>IF(OR(AB80="20人未満",$C$120=1),(E81*Q81)+(E83*Q83)+(E85*Q85)+(E87*Q87)+(E89*Q89),(E93*Q93)+(E95*Q95)+(E97*Q97)+(E99*Q99)+(E101*Q101))</f>
        <v>#VALUE!</v>
      </c>
      <c r="V79" s="1082"/>
      <c r="W79" s="1082"/>
      <c r="X79" s="1082"/>
      <c r="Y79" s="60" t="s">
        <v>101</v>
      </c>
    </row>
    <row r="80" spans="1:40" s="97" customFormat="1" ht="30" customHeight="1">
      <c r="A80" s="228"/>
      <c r="B80" s="1106" t="s">
        <v>162</v>
      </c>
      <c r="C80" s="1107"/>
      <c r="D80" s="1107"/>
      <c r="E80" s="1107"/>
      <c r="F80" s="1107"/>
      <c r="G80" s="1107"/>
      <c r="H80" s="1107"/>
      <c r="I80" s="1107"/>
      <c r="J80" s="1107"/>
      <c r="K80" s="1107"/>
      <c r="L80" s="1107"/>
      <c r="M80" s="1107"/>
      <c r="N80" s="1107"/>
      <c r="O80" s="1107"/>
      <c r="P80" s="1107"/>
      <c r="Q80" s="1107"/>
      <c r="R80" s="1107"/>
      <c r="S80" s="1108"/>
      <c r="T80" s="63"/>
      <c r="U80" s="548"/>
      <c r="V80" s="548"/>
      <c r="W80" s="548"/>
      <c r="X80" s="548"/>
      <c r="Y80" s="60"/>
      <c r="AB80" s="250" t="str">
        <f>IF(N160="","未入力",IF(N160&gt;=20,"20人以上","20人未満"))</f>
        <v>未入力</v>
      </c>
    </row>
    <row r="81" spans="1:25" s="97" customFormat="1" ht="32.25" customHeight="1">
      <c r="A81" s="228"/>
      <c r="B81" s="1109" t="s">
        <v>102</v>
      </c>
      <c r="C81" s="1110"/>
      <c r="D81" s="541" t="s">
        <v>197</v>
      </c>
      <c r="E81" s="1111"/>
      <c r="F81" s="1112"/>
      <c r="G81" s="1112"/>
      <c r="H81" s="57" t="s">
        <v>29</v>
      </c>
      <c r="I81" s="57"/>
      <c r="J81" s="57"/>
      <c r="K81" s="542" t="s">
        <v>26</v>
      </c>
      <c r="L81" s="57"/>
      <c r="M81" s="1113" t="s">
        <v>254</v>
      </c>
      <c r="N81" s="1113"/>
      <c r="O81" s="1113"/>
      <c r="P81" s="1113"/>
      <c r="Q81" s="1083" t="str">
        <f>IF(OR($AB$80="20人未満",$C$120=1),IF($K$78=1,$V$15,0)+IF($K$78=2,$V$15,0),"")</f>
        <v/>
      </c>
      <c r="R81" s="1083"/>
      <c r="S81" s="57" t="s">
        <v>27</v>
      </c>
      <c r="T81" s="63"/>
      <c r="U81" s="548"/>
      <c r="V81" s="548"/>
      <c r="W81" s="548"/>
      <c r="X81" s="548"/>
      <c r="Y81" s="60"/>
    </row>
    <row r="82" spans="1:25" s="97" customFormat="1" ht="9" customHeight="1">
      <c r="A82" s="228"/>
      <c r="B82" s="626"/>
      <c r="C82" s="625"/>
      <c r="D82" s="541"/>
      <c r="E82" s="622"/>
      <c r="F82" s="622"/>
      <c r="G82" s="622"/>
      <c r="H82" s="57"/>
      <c r="I82" s="57"/>
      <c r="J82" s="57"/>
      <c r="K82" s="542"/>
      <c r="L82" s="57"/>
      <c r="M82" s="544"/>
      <c r="N82" s="544"/>
      <c r="O82" s="544"/>
      <c r="P82" s="544"/>
      <c r="Q82" s="624"/>
      <c r="R82" s="624"/>
      <c r="S82" s="57"/>
      <c r="T82" s="63"/>
      <c r="U82" s="548"/>
      <c r="V82" s="548"/>
      <c r="W82" s="548"/>
      <c r="X82" s="548"/>
      <c r="Y82" s="60"/>
    </row>
    <row r="83" spans="1:25" s="97" customFormat="1" ht="27.75" customHeight="1">
      <c r="A83" s="228"/>
      <c r="B83" s="1114" t="s">
        <v>103</v>
      </c>
      <c r="C83" s="1110"/>
      <c r="D83" s="541" t="s">
        <v>197</v>
      </c>
      <c r="E83" s="1111"/>
      <c r="F83" s="1112"/>
      <c r="G83" s="1112"/>
      <c r="H83" s="57" t="s">
        <v>29</v>
      </c>
      <c r="I83" s="57"/>
      <c r="J83" s="57"/>
      <c r="K83" s="542" t="s">
        <v>26</v>
      </c>
      <c r="L83" s="57"/>
      <c r="M83" s="1113" t="s">
        <v>254</v>
      </c>
      <c r="N83" s="1113"/>
      <c r="O83" s="1113"/>
      <c r="P83" s="1113"/>
      <c r="Q83" s="1083" t="str">
        <f>IF(OR($AB$80="20人未満",$C$120=1),IF($K$78=3,$V$15,0),"")</f>
        <v/>
      </c>
      <c r="R83" s="1083"/>
      <c r="S83" s="57" t="s">
        <v>27</v>
      </c>
      <c r="T83" s="63"/>
      <c r="U83" s="548"/>
      <c r="V83" s="548"/>
      <c r="W83" s="548"/>
      <c r="X83" s="548"/>
      <c r="Y83" s="60"/>
    </row>
    <row r="84" spans="1:25" s="97" customFormat="1" ht="18" customHeight="1">
      <c r="A84" s="228"/>
      <c r="B84" s="621"/>
      <c r="C84" s="620"/>
      <c r="D84" s="541"/>
      <c r="E84" s="623"/>
      <c r="F84" s="622"/>
      <c r="G84" s="622"/>
      <c r="H84" s="57"/>
      <c r="I84" s="57"/>
      <c r="J84" s="57"/>
      <c r="K84" s="542"/>
      <c r="L84" s="57"/>
      <c r="M84" s="233"/>
      <c r="N84" s="233"/>
      <c r="O84" s="233"/>
      <c r="P84" s="233"/>
      <c r="Q84" s="553"/>
      <c r="R84" s="553"/>
      <c r="S84" s="57"/>
      <c r="T84" s="63"/>
      <c r="U84" s="548"/>
      <c r="V84" s="548"/>
      <c r="W84" s="548"/>
      <c r="X84" s="548"/>
      <c r="Y84" s="60"/>
    </row>
    <row r="85" spans="1:25" s="97" customFormat="1" ht="18" customHeight="1">
      <c r="A85" s="228"/>
      <c r="B85" s="1114" t="s">
        <v>104</v>
      </c>
      <c r="C85" s="1110"/>
      <c r="D85" s="541" t="s">
        <v>197</v>
      </c>
      <c r="E85" s="1112"/>
      <c r="F85" s="1112"/>
      <c r="G85" s="1112"/>
      <c r="H85" s="57" t="s">
        <v>29</v>
      </c>
      <c r="I85" s="57"/>
      <c r="J85" s="57"/>
      <c r="K85" s="542" t="s">
        <v>26</v>
      </c>
      <c r="L85" s="57"/>
      <c r="M85" s="1113" t="s">
        <v>254</v>
      </c>
      <c r="N85" s="1113"/>
      <c r="O85" s="1113"/>
      <c r="P85" s="1113"/>
      <c r="Q85" s="1083" t="str">
        <f>IF(OR($AB$80="20人未満",$C$120=1),IF($K$78=4,$V$15,0),"")</f>
        <v/>
      </c>
      <c r="R85" s="1083"/>
      <c r="S85" s="57" t="s">
        <v>27</v>
      </c>
      <c r="T85" s="63"/>
      <c r="U85" s="548"/>
      <c r="V85" s="548"/>
      <c r="W85" s="548"/>
      <c r="X85" s="548"/>
      <c r="Y85" s="60"/>
    </row>
    <row r="86" spans="1:25" s="97" customFormat="1" ht="18" customHeight="1">
      <c r="A86" s="228"/>
      <c r="B86" s="621"/>
      <c r="C86" s="620"/>
      <c r="D86" s="541"/>
      <c r="E86" s="1112"/>
      <c r="F86" s="1112"/>
      <c r="G86" s="1112"/>
      <c r="H86" s="57"/>
      <c r="I86" s="57"/>
      <c r="J86" s="57"/>
      <c r="K86" s="542"/>
      <c r="L86" s="57"/>
      <c r="M86" s="233"/>
      <c r="N86" s="233"/>
      <c r="O86" s="233"/>
      <c r="P86" s="233"/>
      <c r="Q86" s="553"/>
      <c r="R86" s="553"/>
      <c r="S86" s="57"/>
      <c r="T86" s="63"/>
      <c r="U86" s="548"/>
      <c r="V86" s="548"/>
      <c r="W86" s="548"/>
      <c r="X86" s="548"/>
      <c r="Y86" s="60"/>
    </row>
    <row r="87" spans="1:25" s="97" customFormat="1" ht="18" customHeight="1">
      <c r="A87" s="228"/>
      <c r="B87" s="1114" t="s">
        <v>105</v>
      </c>
      <c r="C87" s="1110"/>
      <c r="D87" s="541" t="s">
        <v>197</v>
      </c>
      <c r="E87" s="1112"/>
      <c r="F87" s="1112"/>
      <c r="G87" s="1112"/>
      <c r="H87" s="57" t="s">
        <v>29</v>
      </c>
      <c r="I87" s="57"/>
      <c r="J87" s="57"/>
      <c r="K87" s="542" t="s">
        <v>26</v>
      </c>
      <c r="L87" s="57"/>
      <c r="M87" s="1113" t="s">
        <v>254</v>
      </c>
      <c r="N87" s="1113"/>
      <c r="O87" s="1113"/>
      <c r="P87" s="1113"/>
      <c r="Q87" s="1083" t="str">
        <f>IF(OR($AB$80="20人未満",$C120=1),IF($K$78=5,$V$15,0),"")</f>
        <v/>
      </c>
      <c r="R87" s="1083"/>
      <c r="S87" s="57" t="s">
        <v>27</v>
      </c>
      <c r="T87" s="63"/>
      <c r="U87" s="548"/>
      <c r="V87" s="548"/>
      <c r="W87" s="548"/>
      <c r="X87" s="548"/>
      <c r="Y87" s="60"/>
    </row>
    <row r="88" spans="1:25" s="97" customFormat="1" ht="18" customHeight="1">
      <c r="A88" s="228"/>
      <c r="B88" s="621"/>
      <c r="C88" s="620"/>
      <c r="D88" s="541"/>
      <c r="E88" s="1112"/>
      <c r="F88" s="1112"/>
      <c r="G88" s="1112"/>
      <c r="H88" s="57"/>
      <c r="I88" s="57"/>
      <c r="J88" s="57"/>
      <c r="K88" s="542"/>
      <c r="L88" s="57"/>
      <c r="M88" s="233"/>
      <c r="N88" s="233"/>
      <c r="O88" s="233"/>
      <c r="P88" s="233"/>
      <c r="Q88" s="553"/>
      <c r="R88" s="553"/>
      <c r="S88" s="57"/>
      <c r="T88" s="63"/>
      <c r="U88" s="548"/>
      <c r="V88" s="548"/>
      <c r="W88" s="548"/>
      <c r="X88" s="548"/>
      <c r="Y88" s="60"/>
    </row>
    <row r="89" spans="1:25" s="97" customFormat="1" ht="33.75" customHeight="1">
      <c r="A89" s="228"/>
      <c r="B89" s="1115" t="s">
        <v>106</v>
      </c>
      <c r="C89" s="1116"/>
      <c r="D89" s="611" t="s">
        <v>197</v>
      </c>
      <c r="E89" s="1117"/>
      <c r="F89" s="1117"/>
      <c r="G89" s="1117"/>
      <c r="H89" s="610" t="s">
        <v>29</v>
      </c>
      <c r="I89" s="610"/>
      <c r="J89" s="610"/>
      <c r="K89" s="230" t="s">
        <v>26</v>
      </c>
      <c r="L89" s="610"/>
      <c r="M89" s="1118" t="s">
        <v>254</v>
      </c>
      <c r="N89" s="1118"/>
      <c r="O89" s="1118"/>
      <c r="P89" s="1118"/>
      <c r="Q89" s="1087" t="str">
        <f>IF(OR($AB$80="20人未満",$C120=1),IF($N$78=2,$V$15,0)+IF($N$78=3,$V$15,0),"")</f>
        <v/>
      </c>
      <c r="R89" s="1087"/>
      <c r="S89" s="610" t="s">
        <v>27</v>
      </c>
      <c r="T89" s="63"/>
      <c r="U89" s="548"/>
      <c r="V89" s="548"/>
      <c r="W89" s="548"/>
      <c r="X89" s="548"/>
      <c r="Y89" s="60"/>
    </row>
    <row r="90" spans="1:25" s="97" customFormat="1" ht="9" customHeight="1">
      <c r="A90" s="228"/>
      <c r="B90" s="630"/>
      <c r="C90" s="629"/>
      <c r="D90" s="611"/>
      <c r="E90" s="628"/>
      <c r="F90" s="628"/>
      <c r="G90" s="628"/>
      <c r="H90" s="610"/>
      <c r="I90" s="610"/>
      <c r="J90" s="610"/>
      <c r="K90" s="230"/>
      <c r="L90" s="610"/>
      <c r="M90" s="610"/>
      <c r="N90" s="610"/>
      <c r="O90" s="610"/>
      <c r="P90" s="610"/>
      <c r="Q90" s="627"/>
      <c r="R90" s="627"/>
      <c r="S90" s="610"/>
      <c r="T90" s="63"/>
      <c r="U90" s="548"/>
      <c r="V90" s="548"/>
      <c r="W90" s="548"/>
      <c r="X90" s="548"/>
      <c r="Y90" s="60"/>
    </row>
    <row r="91" spans="1:25" s="97" customFormat="1" ht="9" customHeight="1">
      <c r="A91" s="2"/>
      <c r="B91" s="619"/>
      <c r="C91" s="618"/>
      <c r="D91" s="385"/>
      <c r="E91" s="617"/>
      <c r="F91" s="617"/>
      <c r="G91" s="617"/>
      <c r="H91" s="616"/>
      <c r="I91" s="39"/>
      <c r="J91" s="39"/>
      <c r="K91" s="615"/>
      <c r="L91" s="39"/>
      <c r="M91" s="519"/>
      <c r="N91" s="519"/>
      <c r="O91" s="519"/>
      <c r="P91" s="519"/>
      <c r="Q91" s="614"/>
      <c r="R91" s="614"/>
      <c r="S91" s="39"/>
      <c r="T91" s="101"/>
      <c r="U91" s="383"/>
      <c r="V91" s="383"/>
      <c r="W91" s="383"/>
      <c r="X91" s="383"/>
      <c r="Y91" s="99"/>
    </row>
    <row r="92" spans="1:25" s="97" customFormat="1" ht="30" customHeight="1">
      <c r="A92" s="228"/>
      <c r="B92" s="1106" t="s">
        <v>163</v>
      </c>
      <c r="C92" s="1107"/>
      <c r="D92" s="1107"/>
      <c r="E92" s="1107"/>
      <c r="F92" s="1107"/>
      <c r="G92" s="1107"/>
      <c r="H92" s="1107"/>
      <c r="I92" s="1107"/>
      <c r="J92" s="1107"/>
      <c r="K92" s="1107"/>
      <c r="L92" s="1107"/>
      <c r="M92" s="1107"/>
      <c r="N92" s="1107"/>
      <c r="O92" s="1107"/>
      <c r="P92" s="1107"/>
      <c r="Q92" s="1107"/>
      <c r="R92" s="1107"/>
      <c r="S92" s="1108"/>
      <c r="T92" s="63"/>
      <c r="U92" s="548"/>
      <c r="V92" s="548"/>
      <c r="W92" s="548"/>
      <c r="X92" s="548"/>
      <c r="Y92" s="60"/>
    </row>
    <row r="93" spans="1:25" s="97" customFormat="1" ht="32.25" customHeight="1">
      <c r="A93" s="228"/>
      <c r="B93" s="1109" t="s">
        <v>102</v>
      </c>
      <c r="C93" s="1110"/>
      <c r="D93" s="541" t="s">
        <v>197</v>
      </c>
      <c r="E93" s="1111"/>
      <c r="F93" s="1112"/>
      <c r="G93" s="1112"/>
      <c r="H93" s="57" t="s">
        <v>29</v>
      </c>
      <c r="I93" s="57"/>
      <c r="J93" s="57"/>
      <c r="K93" s="542" t="s">
        <v>26</v>
      </c>
      <c r="L93" s="57"/>
      <c r="M93" s="1113" t="s">
        <v>254</v>
      </c>
      <c r="N93" s="1113"/>
      <c r="O93" s="1113"/>
      <c r="P93" s="1113"/>
      <c r="Q93" s="1083" t="str">
        <f>IF(AND($AB$80="20人以上",$C$120=""),IF($K$78=1,$V$15,0)+IF($K$78=2,$V$15,0),"")</f>
        <v/>
      </c>
      <c r="R93" s="1083"/>
      <c r="S93" s="57" t="s">
        <v>27</v>
      </c>
      <c r="T93" s="63"/>
      <c r="U93" s="548"/>
      <c r="V93" s="548"/>
      <c r="W93" s="548"/>
      <c r="X93" s="548"/>
      <c r="Y93" s="60"/>
    </row>
    <row r="94" spans="1:25" s="97" customFormat="1" ht="9" customHeight="1">
      <c r="A94" s="228"/>
      <c r="B94" s="626"/>
      <c r="C94" s="625"/>
      <c r="D94" s="541"/>
      <c r="E94" s="622"/>
      <c r="F94" s="622"/>
      <c r="G94" s="622"/>
      <c r="H94" s="57"/>
      <c r="I94" s="57"/>
      <c r="J94" s="57"/>
      <c r="K94" s="542"/>
      <c r="L94" s="57"/>
      <c r="M94" s="544"/>
      <c r="N94" s="544"/>
      <c r="O94" s="544"/>
      <c r="P94" s="544"/>
      <c r="Q94" s="624"/>
      <c r="R94" s="624"/>
      <c r="S94" s="57"/>
      <c r="T94" s="63"/>
      <c r="U94" s="548"/>
      <c r="V94" s="548"/>
      <c r="W94" s="548"/>
      <c r="X94" s="548"/>
      <c r="Y94" s="60"/>
    </row>
    <row r="95" spans="1:25" s="97" customFormat="1" ht="27.75" customHeight="1">
      <c r="A95" s="228"/>
      <c r="B95" s="1114" t="s">
        <v>103</v>
      </c>
      <c r="C95" s="1110"/>
      <c r="D95" s="541" t="s">
        <v>197</v>
      </c>
      <c r="E95" s="1111"/>
      <c r="F95" s="1112"/>
      <c r="G95" s="1112"/>
      <c r="H95" s="57" t="s">
        <v>29</v>
      </c>
      <c r="I95" s="57"/>
      <c r="J95" s="57"/>
      <c r="K95" s="542" t="s">
        <v>26</v>
      </c>
      <c r="L95" s="57"/>
      <c r="M95" s="1113" t="s">
        <v>254</v>
      </c>
      <c r="N95" s="1113"/>
      <c r="O95" s="1113"/>
      <c r="P95" s="1113"/>
      <c r="Q95" s="1083" t="str">
        <f>IF(AND($AB$80="20人以上",$C$120=""),IF($K$78=3,$V$15,0),"")</f>
        <v/>
      </c>
      <c r="R95" s="1083"/>
      <c r="S95" s="57" t="s">
        <v>27</v>
      </c>
      <c r="T95" s="63"/>
      <c r="U95" s="548"/>
      <c r="V95" s="548"/>
      <c r="W95" s="548"/>
      <c r="X95" s="548"/>
      <c r="Y95" s="60"/>
    </row>
    <row r="96" spans="1:25" s="97" customFormat="1" ht="18" customHeight="1">
      <c r="A96" s="228"/>
      <c r="B96" s="621"/>
      <c r="C96" s="620"/>
      <c r="D96" s="541"/>
      <c r="E96" s="623"/>
      <c r="F96" s="622"/>
      <c r="G96" s="622"/>
      <c r="H96" s="57"/>
      <c r="I96" s="57"/>
      <c r="J96" s="57"/>
      <c r="K96" s="542"/>
      <c r="L96" s="57"/>
      <c r="M96" s="233"/>
      <c r="N96" s="233"/>
      <c r="O96" s="233"/>
      <c r="P96" s="233"/>
      <c r="Q96" s="553"/>
      <c r="R96" s="553"/>
      <c r="S96" s="57"/>
      <c r="T96" s="63"/>
      <c r="U96" s="548"/>
      <c r="V96" s="548"/>
      <c r="W96" s="548"/>
      <c r="X96" s="548"/>
      <c r="Y96" s="60"/>
    </row>
    <row r="97" spans="1:31" s="97" customFormat="1" ht="18" customHeight="1">
      <c r="A97" s="228"/>
      <c r="B97" s="1114" t="s">
        <v>104</v>
      </c>
      <c r="C97" s="1110"/>
      <c r="D97" s="541" t="s">
        <v>197</v>
      </c>
      <c r="E97" s="1112"/>
      <c r="F97" s="1112"/>
      <c r="G97" s="1112"/>
      <c r="H97" s="57" t="s">
        <v>29</v>
      </c>
      <c r="I97" s="57"/>
      <c r="J97" s="57"/>
      <c r="K97" s="542" t="s">
        <v>26</v>
      </c>
      <c r="L97" s="57"/>
      <c r="M97" s="1113" t="s">
        <v>254</v>
      </c>
      <c r="N97" s="1113"/>
      <c r="O97" s="1113"/>
      <c r="P97" s="1113"/>
      <c r="Q97" s="1083" t="str">
        <f>IF(AND($AB$80="20人以上",$C$120=""),IF($K$78=4,$V$15,0),"")</f>
        <v/>
      </c>
      <c r="R97" s="1083"/>
      <c r="S97" s="57" t="s">
        <v>27</v>
      </c>
      <c r="T97" s="63"/>
      <c r="U97" s="548"/>
      <c r="V97" s="548"/>
      <c r="W97" s="548"/>
      <c r="X97" s="548"/>
      <c r="Y97" s="60"/>
    </row>
    <row r="98" spans="1:31" s="97" customFormat="1" ht="18" customHeight="1">
      <c r="A98" s="228"/>
      <c r="B98" s="621"/>
      <c r="C98" s="620"/>
      <c r="D98" s="541"/>
      <c r="E98" s="1112"/>
      <c r="F98" s="1112"/>
      <c r="G98" s="1112"/>
      <c r="H98" s="57"/>
      <c r="I98" s="57"/>
      <c r="J98" s="57"/>
      <c r="K98" s="542"/>
      <c r="L98" s="57"/>
      <c r="M98" s="233"/>
      <c r="N98" s="233"/>
      <c r="O98" s="233"/>
      <c r="P98" s="233"/>
      <c r="Q98" s="553"/>
      <c r="R98" s="553"/>
      <c r="S98" s="57"/>
      <c r="T98" s="63"/>
      <c r="U98" s="548"/>
      <c r="V98" s="548"/>
      <c r="W98" s="548"/>
      <c r="X98" s="548"/>
      <c r="Y98" s="60"/>
    </row>
    <row r="99" spans="1:31" s="97" customFormat="1" ht="18" customHeight="1">
      <c r="A99" s="228"/>
      <c r="B99" s="1114" t="s">
        <v>105</v>
      </c>
      <c r="C99" s="1110"/>
      <c r="D99" s="541" t="s">
        <v>197</v>
      </c>
      <c r="E99" s="1112"/>
      <c r="F99" s="1112"/>
      <c r="G99" s="1112"/>
      <c r="H99" s="57" t="s">
        <v>29</v>
      </c>
      <c r="I99" s="57"/>
      <c r="J99" s="57"/>
      <c r="K99" s="542" t="s">
        <v>26</v>
      </c>
      <c r="L99" s="57"/>
      <c r="M99" s="1113" t="s">
        <v>254</v>
      </c>
      <c r="N99" s="1113"/>
      <c r="O99" s="1113"/>
      <c r="P99" s="1113"/>
      <c r="Q99" s="1083" t="str">
        <f>IF(AND($AB$80="20人以上",$C$120=""),IF($K$78=5,$V$15,0),"")</f>
        <v/>
      </c>
      <c r="R99" s="1083"/>
      <c r="S99" s="57" t="s">
        <v>27</v>
      </c>
      <c r="T99" s="63"/>
      <c r="U99" s="548"/>
      <c r="V99" s="548"/>
      <c r="W99" s="548"/>
      <c r="X99" s="548"/>
      <c r="Y99" s="60"/>
    </row>
    <row r="100" spans="1:31" s="97" customFormat="1" ht="18" customHeight="1">
      <c r="A100" s="228"/>
      <c r="B100" s="621"/>
      <c r="C100" s="620"/>
      <c r="D100" s="541"/>
      <c r="E100" s="1112"/>
      <c r="F100" s="1112"/>
      <c r="G100" s="1112"/>
      <c r="H100" s="57"/>
      <c r="I100" s="57"/>
      <c r="J100" s="57"/>
      <c r="K100" s="542"/>
      <c r="L100" s="57"/>
      <c r="M100" s="233"/>
      <c r="N100" s="233"/>
      <c r="O100" s="233"/>
      <c r="P100" s="233"/>
      <c r="Q100" s="553"/>
      <c r="R100" s="553"/>
      <c r="S100" s="57"/>
      <c r="T100" s="63"/>
      <c r="U100" s="548"/>
      <c r="V100" s="548"/>
      <c r="W100" s="548"/>
      <c r="X100" s="548"/>
      <c r="Y100" s="60"/>
    </row>
    <row r="101" spans="1:31" s="97" customFormat="1" ht="33.75" customHeight="1">
      <c r="A101" s="228"/>
      <c r="B101" s="1115" t="s">
        <v>106</v>
      </c>
      <c r="C101" s="1116"/>
      <c r="D101" s="611" t="s">
        <v>197</v>
      </c>
      <c r="E101" s="1117"/>
      <c r="F101" s="1117"/>
      <c r="G101" s="1117"/>
      <c r="H101" s="610" t="s">
        <v>29</v>
      </c>
      <c r="I101" s="610"/>
      <c r="J101" s="610"/>
      <c r="K101" s="230" t="s">
        <v>26</v>
      </c>
      <c r="L101" s="610"/>
      <c r="M101" s="1118" t="s">
        <v>254</v>
      </c>
      <c r="N101" s="1118"/>
      <c r="O101" s="1118"/>
      <c r="P101" s="1118"/>
      <c r="Q101" s="1087" t="str">
        <f>IF(AND($AB$80="20人以上",$C$120=""),IF($N$78=2,$V$15,0)+IF($N$78=3,$V$15,0),"")</f>
        <v/>
      </c>
      <c r="R101" s="1087"/>
      <c r="S101" s="610" t="s">
        <v>27</v>
      </c>
      <c r="T101" s="63"/>
      <c r="U101" s="548"/>
      <c r="V101" s="548"/>
      <c r="W101" s="548"/>
      <c r="X101" s="548"/>
      <c r="Y101" s="60"/>
    </row>
    <row r="102" spans="1:31" s="97" customFormat="1" ht="9" customHeight="1">
      <c r="A102" s="2"/>
      <c r="B102" s="619"/>
      <c r="C102" s="618"/>
      <c r="D102" s="385"/>
      <c r="E102" s="617"/>
      <c r="F102" s="617"/>
      <c r="G102" s="617"/>
      <c r="H102" s="616"/>
      <c r="I102" s="39"/>
      <c r="J102" s="39"/>
      <c r="K102" s="615"/>
      <c r="L102" s="39"/>
      <c r="M102" s="519"/>
      <c r="N102" s="519"/>
      <c r="O102" s="519"/>
      <c r="P102" s="519"/>
      <c r="Q102" s="614"/>
      <c r="R102" s="614"/>
      <c r="S102" s="39"/>
      <c r="T102" s="101"/>
      <c r="U102" s="383"/>
      <c r="V102" s="383"/>
      <c r="W102" s="383"/>
      <c r="X102" s="383"/>
      <c r="Y102" s="99"/>
    </row>
    <row r="103" spans="1:31" s="258" customFormat="1" ht="19.5" customHeight="1">
      <c r="A103" s="255"/>
      <c r="B103" s="613" t="s">
        <v>107</v>
      </c>
      <c r="C103" s="612"/>
      <c r="D103" s="611" t="s">
        <v>252</v>
      </c>
      <c r="E103" s="1117"/>
      <c r="F103" s="1117"/>
      <c r="G103" s="1117"/>
      <c r="H103" s="610" t="s">
        <v>29</v>
      </c>
      <c r="I103" s="610"/>
      <c r="J103" s="610"/>
      <c r="K103" s="230" t="s">
        <v>26</v>
      </c>
      <c r="L103" s="610"/>
      <c r="M103" s="1118" t="s">
        <v>254</v>
      </c>
      <c r="N103" s="1118"/>
      <c r="O103" s="1118"/>
      <c r="P103" s="1118"/>
      <c r="Q103" s="1087" t="str">
        <f>IF(AND($AB$80="20人以上",$C$120=""),IF($N$78=2,$V$15,0)+IF($N$78=3,$V$15,0),"")</f>
        <v/>
      </c>
      <c r="R103" s="1087"/>
      <c r="S103" s="610" t="s">
        <v>44</v>
      </c>
      <c r="T103" s="276" t="s">
        <v>252</v>
      </c>
      <c r="U103" s="1093" t="e">
        <f>E103*Q103</f>
        <v>#VALUE!</v>
      </c>
      <c r="V103" s="1093"/>
      <c r="W103" s="1093"/>
      <c r="X103" s="1093"/>
      <c r="Y103" s="275" t="s">
        <v>101</v>
      </c>
    </row>
    <row r="104" spans="1:31" s="97" customFormat="1" ht="6" customHeight="1">
      <c r="A104" s="228"/>
      <c r="B104" s="259"/>
      <c r="C104" s="260"/>
      <c r="D104" s="44"/>
      <c r="E104" s="549"/>
      <c r="F104" s="549"/>
      <c r="G104" s="549"/>
      <c r="H104" s="45"/>
      <c r="I104" s="45"/>
      <c r="J104" s="45"/>
      <c r="K104" s="46"/>
      <c r="L104" s="45"/>
      <c r="M104" s="533"/>
      <c r="N104" s="533"/>
      <c r="O104" s="533"/>
      <c r="P104" s="533"/>
      <c r="Q104" s="505"/>
      <c r="R104" s="505"/>
      <c r="S104" s="45"/>
      <c r="T104" s="246"/>
      <c r="U104" s="548"/>
      <c r="V104" s="548"/>
      <c r="W104" s="548"/>
      <c r="X104" s="548"/>
      <c r="Y104" s="247"/>
    </row>
    <row r="105" spans="1:31" s="517" customFormat="1" ht="14.25" customHeight="1">
      <c r="A105" s="514"/>
      <c r="B105" s="515"/>
      <c r="C105" s="556" t="s">
        <v>593</v>
      </c>
      <c r="D105" s="557"/>
      <c r="E105" s="558"/>
      <c r="F105" s="558"/>
      <c r="G105" s="558"/>
      <c r="H105" s="559"/>
      <c r="I105" s="559"/>
      <c r="J105" s="559"/>
      <c r="K105" s="560"/>
      <c r="L105" s="559"/>
      <c r="M105" s="561"/>
      <c r="N105" s="561"/>
      <c r="O105" s="561"/>
      <c r="P105" s="561"/>
      <c r="Q105" s="562"/>
      <c r="R105" s="562"/>
      <c r="S105" s="559"/>
      <c r="T105" s="563"/>
      <c r="U105" s="564"/>
      <c r="V105" s="564"/>
      <c r="W105" s="564"/>
      <c r="X105" s="564"/>
      <c r="Y105" s="565"/>
      <c r="Z105" s="566"/>
      <c r="AA105" s="566" t="s">
        <v>594</v>
      </c>
      <c r="AB105" s="566"/>
      <c r="AC105" s="566"/>
      <c r="AD105" s="566"/>
      <c r="AE105" s="566"/>
    </row>
    <row r="106" spans="1:31" s="517" customFormat="1" ht="14.25" customHeight="1">
      <c r="A106" s="514"/>
      <c r="B106" s="515"/>
      <c r="C106" s="1088" t="s">
        <v>605</v>
      </c>
      <c r="D106" s="1088"/>
      <c r="E106" s="1088"/>
      <c r="F106" s="1088"/>
      <c r="G106" s="1088"/>
      <c r="H106" s="1088"/>
      <c r="I106" s="1088"/>
      <c r="J106" s="1088"/>
      <c r="K106" s="1088"/>
      <c r="L106" s="1088"/>
      <c r="M106" s="1088"/>
      <c r="N106" s="1088"/>
      <c r="O106" s="1088"/>
      <c r="P106" s="1088"/>
      <c r="Q106" s="1088"/>
      <c r="R106" s="1088"/>
      <c r="S106" s="1089"/>
      <c r="T106" s="563"/>
      <c r="U106" s="564"/>
      <c r="V106" s="564"/>
      <c r="W106" s="564"/>
      <c r="X106" s="564"/>
      <c r="Y106" s="565"/>
      <c r="Z106" s="566"/>
      <c r="AA106" s="566"/>
      <c r="AB106" s="566"/>
      <c r="AC106" s="566"/>
      <c r="AD106" s="566"/>
      <c r="AE106" s="566"/>
    </row>
    <row r="107" spans="1:31" s="517" customFormat="1" ht="14.25" customHeight="1">
      <c r="A107" s="514"/>
      <c r="B107" s="515"/>
      <c r="C107" s="567"/>
      <c r="D107" s="568" t="s">
        <v>252</v>
      </c>
      <c r="E107" s="1090"/>
      <c r="F107" s="1090"/>
      <c r="G107" s="1090"/>
      <c r="H107" s="572" t="s">
        <v>29</v>
      </c>
      <c r="I107" s="572"/>
      <c r="J107" s="572"/>
      <c r="K107" s="569" t="s">
        <v>26</v>
      </c>
      <c r="L107" s="572"/>
      <c r="M107" s="1091" t="s">
        <v>606</v>
      </c>
      <c r="N107" s="1091"/>
      <c r="O107" s="1091"/>
      <c r="P107" s="1091"/>
      <c r="Q107" s="1092" t="e">
        <f>IF($U$42&gt;0.4999,K48,"0")</f>
        <v>#DIV/0!</v>
      </c>
      <c r="R107" s="1092"/>
      <c r="S107" s="572" t="s">
        <v>44</v>
      </c>
      <c r="T107" s="570" t="s">
        <v>252</v>
      </c>
      <c r="U107" s="1086" t="e">
        <f>IF(Q107&gt;0,E107*Q107,"")</f>
        <v>#DIV/0!</v>
      </c>
      <c r="V107" s="1086"/>
      <c r="W107" s="1086"/>
      <c r="X107" s="1086"/>
      <c r="Y107" s="571" t="s">
        <v>101</v>
      </c>
      <c r="Z107" s="566"/>
      <c r="AA107" s="566"/>
      <c r="AB107" s="566" t="e">
        <f>IF($U$42&gt;=0.5,"50％以上","50％未満")</f>
        <v>#DIV/0!</v>
      </c>
      <c r="AC107" s="566"/>
      <c r="AD107" s="566"/>
      <c r="AE107" s="566"/>
    </row>
    <row r="108" spans="1:31" s="97" customFormat="1" ht="14.25" customHeight="1">
      <c r="A108" s="228"/>
      <c r="B108" s="259"/>
      <c r="C108" s="567"/>
      <c r="D108" s="568"/>
      <c r="E108" s="1090"/>
      <c r="F108" s="1090"/>
      <c r="G108" s="1090"/>
      <c r="H108" s="572"/>
      <c r="I108" s="572"/>
      <c r="J108" s="572"/>
      <c r="K108" s="569"/>
      <c r="L108" s="572"/>
      <c r="M108" s="1094"/>
      <c r="N108" s="1094"/>
      <c r="O108" s="1094"/>
      <c r="P108" s="1094"/>
      <c r="Q108" s="1092"/>
      <c r="R108" s="1092"/>
      <c r="S108" s="572"/>
      <c r="T108" s="570"/>
      <c r="U108" s="1086"/>
      <c r="V108" s="1086"/>
      <c r="W108" s="1086"/>
      <c r="X108" s="1086"/>
      <c r="Y108" s="571"/>
      <c r="Z108" s="566"/>
      <c r="AA108" s="566"/>
      <c r="AB108" s="566"/>
      <c r="AC108" s="566"/>
      <c r="AD108" s="566"/>
      <c r="AE108" s="566"/>
    </row>
    <row r="109" spans="1:31" s="517" customFormat="1" ht="14.25" customHeight="1">
      <c r="A109" s="514"/>
      <c r="B109" s="515"/>
      <c r="C109" s="556" t="s">
        <v>607</v>
      </c>
      <c r="D109" s="557"/>
      <c r="E109" s="558"/>
      <c r="F109" s="558"/>
      <c r="G109" s="558"/>
      <c r="H109" s="559"/>
      <c r="I109" s="559"/>
      <c r="J109" s="559"/>
      <c r="K109" s="560"/>
      <c r="L109" s="559"/>
      <c r="M109" s="561"/>
      <c r="N109" s="561"/>
      <c r="O109" s="561"/>
      <c r="P109" s="561"/>
      <c r="Q109" s="562"/>
      <c r="R109" s="562"/>
      <c r="S109" s="559"/>
      <c r="T109" s="563"/>
      <c r="U109" s="564"/>
      <c r="V109" s="564"/>
      <c r="W109" s="564"/>
      <c r="X109" s="564"/>
      <c r="Y109" s="565"/>
      <c r="Z109" s="566"/>
      <c r="AA109" s="566" t="s">
        <v>594</v>
      </c>
      <c r="AB109" s="566"/>
      <c r="AC109" s="566"/>
      <c r="AD109" s="566"/>
      <c r="AE109" s="566"/>
    </row>
    <row r="110" spans="1:31" s="517" customFormat="1" ht="14.25" customHeight="1">
      <c r="A110" s="514"/>
      <c r="B110" s="515"/>
      <c r="C110" s="1088" t="s">
        <v>608</v>
      </c>
      <c r="D110" s="1088"/>
      <c r="E110" s="1088"/>
      <c r="F110" s="1088"/>
      <c r="G110" s="1088"/>
      <c r="H110" s="1088"/>
      <c r="I110" s="1088"/>
      <c r="J110" s="1088"/>
      <c r="K110" s="1088"/>
      <c r="L110" s="1088"/>
      <c r="M110" s="1088"/>
      <c r="N110" s="1088"/>
      <c r="O110" s="1088"/>
      <c r="P110" s="1088"/>
      <c r="Q110" s="1088"/>
      <c r="R110" s="1088"/>
      <c r="S110" s="1089"/>
      <c r="T110" s="563"/>
      <c r="U110" s="564"/>
      <c r="V110" s="564"/>
      <c r="W110" s="564"/>
      <c r="X110" s="564"/>
      <c r="Y110" s="565"/>
      <c r="Z110" s="566"/>
      <c r="AA110" s="566"/>
      <c r="AB110" s="566"/>
      <c r="AC110" s="566"/>
      <c r="AD110" s="566"/>
      <c r="AE110" s="566"/>
    </row>
    <row r="111" spans="1:31" s="517" customFormat="1" ht="14.25" customHeight="1">
      <c r="A111" s="514"/>
      <c r="B111" s="515"/>
      <c r="C111" s="567"/>
      <c r="D111" s="568" t="s">
        <v>252</v>
      </c>
      <c r="E111" s="1090"/>
      <c r="F111" s="1090"/>
      <c r="G111" s="1090"/>
      <c r="H111" s="573" t="s">
        <v>259</v>
      </c>
      <c r="I111" s="572"/>
      <c r="J111" s="572"/>
      <c r="K111" s="569" t="s">
        <v>26</v>
      </c>
      <c r="L111" s="572"/>
      <c r="M111" s="1091" t="s">
        <v>609</v>
      </c>
      <c r="N111" s="1091"/>
      <c r="O111" s="1091"/>
      <c r="P111" s="1091"/>
      <c r="Q111" s="1092" t="e">
        <f>IF($U$42&lt;0.5,K48,"0")</f>
        <v>#DIV/0!</v>
      </c>
      <c r="R111" s="1092"/>
      <c r="S111" s="572" t="s">
        <v>44</v>
      </c>
      <c r="T111" s="570" t="s">
        <v>252</v>
      </c>
      <c r="U111" s="1086" t="e">
        <f>IF(Q111&gt;0,E111*Q111*0.5,"")</f>
        <v>#DIV/0!</v>
      </c>
      <c r="V111" s="1086"/>
      <c r="W111" s="1086"/>
      <c r="X111" s="1086"/>
      <c r="Y111" s="571" t="s">
        <v>101</v>
      </c>
      <c r="Z111" s="566"/>
      <c r="AA111" s="566"/>
      <c r="AB111" s="566" t="e">
        <f>IF($U$42&gt;=0.5,"50％以上","50％未満")</f>
        <v>#DIV/0!</v>
      </c>
      <c r="AC111" s="566"/>
      <c r="AD111" s="566"/>
      <c r="AE111" s="566"/>
    </row>
    <row r="112" spans="1:31" s="97" customFormat="1" ht="14.25" customHeight="1">
      <c r="A112" s="228"/>
      <c r="B112" s="259"/>
      <c r="C112" s="260"/>
      <c r="D112" s="532"/>
      <c r="E112" s="552"/>
      <c r="F112" s="552"/>
      <c r="G112" s="552"/>
      <c r="H112" s="536"/>
      <c r="I112" s="536"/>
      <c r="J112" s="536"/>
      <c r="K112" s="530"/>
      <c r="L112" s="536"/>
      <c r="M112" s="536"/>
      <c r="N112" s="536"/>
      <c r="O112" s="536"/>
      <c r="P112" s="536"/>
      <c r="Q112" s="551"/>
      <c r="R112" s="551"/>
      <c r="S112" s="536"/>
      <c r="T112" s="256"/>
      <c r="U112" s="547"/>
      <c r="V112" s="547"/>
      <c r="W112" s="547"/>
      <c r="X112" s="547"/>
      <c r="Y112" s="257"/>
    </row>
    <row r="113" spans="1:32" s="97" customFormat="1" ht="15" customHeight="1" thickBot="1">
      <c r="A113" s="228"/>
      <c r="B113" s="595"/>
      <c r="C113" s="609" t="s">
        <v>592</v>
      </c>
      <c r="D113" s="596"/>
      <c r="E113" s="596"/>
      <c r="F113" s="596"/>
      <c r="G113" s="596"/>
      <c r="H113" s="608" t="s">
        <v>109</v>
      </c>
      <c r="I113" s="596"/>
      <c r="J113" s="596"/>
      <c r="K113" s="596"/>
      <c r="L113" s="596"/>
      <c r="M113" s="596"/>
      <c r="N113" s="596"/>
      <c r="O113" s="596"/>
      <c r="P113" s="596"/>
      <c r="Q113" s="596"/>
      <c r="R113" s="596"/>
      <c r="S113" s="596"/>
      <c r="T113" s="607"/>
      <c r="U113" s="1119"/>
      <c r="V113" s="1119"/>
      <c r="W113" s="1119"/>
      <c r="X113" s="1119"/>
      <c r="Y113" s="606"/>
    </row>
    <row r="114" spans="1:32" s="97" customFormat="1" ht="15" customHeight="1" thickBot="1">
      <c r="A114" s="228"/>
      <c r="B114" s="595"/>
      <c r="C114" s="605"/>
      <c r="D114" s="596" t="s">
        <v>110</v>
      </c>
      <c r="E114" s="596"/>
      <c r="F114" s="596"/>
      <c r="G114" s="596"/>
      <c r="H114" s="596"/>
      <c r="I114" s="596"/>
      <c r="J114" s="596"/>
      <c r="K114" s="598" t="s">
        <v>262</v>
      </c>
      <c r="L114" s="603" t="s">
        <v>112</v>
      </c>
      <c r="M114" s="596"/>
      <c r="N114" s="596"/>
      <c r="O114" s="596"/>
      <c r="P114" s="596"/>
      <c r="Q114" s="840">
        <f>U30</f>
        <v>0</v>
      </c>
      <c r="R114" s="841"/>
      <c r="S114" s="596" t="s">
        <v>44</v>
      </c>
      <c r="T114" s="601"/>
      <c r="U114" s="1120"/>
      <c r="V114" s="1120"/>
      <c r="W114" s="1120"/>
      <c r="X114" s="1120"/>
      <c r="Y114" s="593"/>
      <c r="AB114" s="262"/>
      <c r="AC114" s="262"/>
      <c r="AF114" s="262"/>
    </row>
    <row r="115" spans="1:32" s="97" customFormat="1" ht="15" customHeight="1" thickBot="1">
      <c r="A115" s="228"/>
      <c r="B115" s="595"/>
      <c r="C115" s="596"/>
      <c r="D115" s="599" t="s">
        <v>197</v>
      </c>
      <c r="E115" s="1121"/>
      <c r="F115" s="1121"/>
      <c r="G115" s="1121"/>
      <c r="H115" s="596" t="s">
        <v>31</v>
      </c>
      <c r="I115" s="596"/>
      <c r="J115" s="596"/>
      <c r="K115" s="1122"/>
      <c r="L115" s="1122"/>
      <c r="M115" s="1122"/>
      <c r="N115" s="1122"/>
      <c r="O115" s="1122"/>
      <c r="P115" s="1122"/>
      <c r="Q115" s="1122"/>
      <c r="R115" s="1122"/>
      <c r="S115" s="1123"/>
      <c r="T115" s="595"/>
      <c r="U115" s="594"/>
      <c r="V115" s="594"/>
      <c r="W115" s="594"/>
      <c r="X115" s="594"/>
      <c r="Y115" s="593"/>
      <c r="AB115" s="12"/>
      <c r="AC115" s="12"/>
      <c r="AD115" s="12"/>
      <c r="AE115" s="262"/>
      <c r="AF115" s="262"/>
    </row>
    <row r="116" spans="1:32" s="97" customFormat="1" ht="15" customHeight="1" thickBot="1">
      <c r="A116" s="228"/>
      <c r="B116" s="595"/>
      <c r="C116" s="604"/>
      <c r="D116" s="596" t="s">
        <v>111</v>
      </c>
      <c r="E116" s="596"/>
      <c r="F116" s="596"/>
      <c r="G116" s="596"/>
      <c r="H116" s="596"/>
      <c r="I116" s="596"/>
      <c r="J116" s="596"/>
      <c r="K116" s="598" t="s">
        <v>26</v>
      </c>
      <c r="L116" s="603" t="s">
        <v>112</v>
      </c>
      <c r="M116" s="602"/>
      <c r="N116" s="602"/>
      <c r="O116" s="602"/>
      <c r="P116" s="602"/>
      <c r="Q116" s="1081">
        <f>U30</f>
        <v>0</v>
      </c>
      <c r="R116" s="1081"/>
      <c r="S116" s="596" t="s">
        <v>27</v>
      </c>
      <c r="T116" s="601" t="s">
        <v>198</v>
      </c>
      <c r="U116" s="851">
        <f>IF(C116="○",AA117,IF(C114="○",AA116,0))</f>
        <v>0</v>
      </c>
      <c r="V116" s="851"/>
      <c r="W116" s="851"/>
      <c r="X116" s="851"/>
      <c r="Y116" s="593" t="s">
        <v>30</v>
      </c>
      <c r="AA116" s="839">
        <f>IF(Q116=0,0,ROUNDDOWN((40000*M117/Q117*Q116),0))</f>
        <v>0</v>
      </c>
      <c r="AB116" s="839"/>
      <c r="AC116" s="839"/>
      <c r="AD116" s="839"/>
      <c r="AE116" s="839"/>
    </row>
    <row r="117" spans="1:32" s="97" customFormat="1" ht="15" customHeight="1">
      <c r="A117" s="228"/>
      <c r="B117" s="595"/>
      <c r="C117" s="596"/>
      <c r="D117" s="599" t="s">
        <v>197</v>
      </c>
      <c r="E117" s="1121"/>
      <c r="F117" s="1121"/>
      <c r="G117" s="1121"/>
      <c r="H117" s="596" t="s">
        <v>31</v>
      </c>
      <c r="I117" s="596"/>
      <c r="J117" s="596"/>
      <c r="K117" s="599" t="s">
        <v>197</v>
      </c>
      <c r="L117" s="598" t="s">
        <v>264</v>
      </c>
      <c r="M117" s="840">
        <f>+V18</f>
        <v>0</v>
      </c>
      <c r="N117" s="841"/>
      <c r="O117" s="598" t="s">
        <v>8</v>
      </c>
      <c r="P117" s="598" t="s">
        <v>266</v>
      </c>
      <c r="Q117" s="840" t="e">
        <f>+#REF!</f>
        <v>#REF!</v>
      </c>
      <c r="R117" s="841"/>
      <c r="S117" s="596" t="s">
        <v>267</v>
      </c>
      <c r="T117" s="601"/>
      <c r="U117" s="600"/>
      <c r="V117" s="600"/>
      <c r="W117" s="600"/>
      <c r="X117" s="600"/>
      <c r="Y117" s="593"/>
      <c r="AA117" s="839" t="e">
        <f>IF(C114="○","0",ROUNDDOWN((97000*M117/Q117*Q116),0))</f>
        <v>#REF!</v>
      </c>
      <c r="AB117" s="839"/>
      <c r="AC117" s="839"/>
      <c r="AD117" s="839"/>
      <c r="AE117" s="839"/>
    </row>
    <row r="118" spans="1:32" s="97" customFormat="1" ht="8.25" customHeight="1">
      <c r="A118" s="228"/>
      <c r="B118" s="595"/>
      <c r="C118" s="596"/>
      <c r="D118" s="596"/>
      <c r="E118" s="596"/>
      <c r="F118" s="596"/>
      <c r="G118" s="596"/>
      <c r="H118" s="596"/>
      <c r="I118" s="596"/>
      <c r="J118" s="596"/>
      <c r="K118" s="596"/>
      <c r="L118" s="596"/>
      <c r="M118" s="599"/>
      <c r="N118" s="596"/>
      <c r="O118" s="596"/>
      <c r="P118" s="598"/>
      <c r="Q118" s="597"/>
      <c r="R118" s="597"/>
      <c r="S118" s="596"/>
      <c r="T118" s="595"/>
      <c r="U118" s="594"/>
      <c r="V118" s="594"/>
      <c r="W118" s="594"/>
      <c r="X118" s="594"/>
      <c r="Y118" s="593"/>
    </row>
    <row r="119" spans="1:32" s="97" customFormat="1" ht="13.5" hidden="1" customHeight="1" thickBot="1">
      <c r="A119" s="228"/>
      <c r="B119" s="581"/>
      <c r="C119" s="590"/>
      <c r="D119" s="592" t="s">
        <v>616</v>
      </c>
      <c r="E119" s="578"/>
      <c r="F119" s="578"/>
      <c r="G119" s="578"/>
      <c r="H119" s="578"/>
      <c r="I119" s="578"/>
      <c r="J119" s="578"/>
      <c r="K119" s="578"/>
      <c r="L119" s="578"/>
      <c r="M119" s="589"/>
      <c r="N119" s="578"/>
      <c r="O119" s="578"/>
      <c r="P119" s="588"/>
      <c r="Q119" s="580"/>
      <c r="R119" s="580"/>
      <c r="S119" s="578"/>
      <c r="T119" s="581"/>
      <c r="U119" s="584"/>
      <c r="V119" s="584"/>
      <c r="W119" s="584"/>
      <c r="X119" s="584"/>
      <c r="Y119" s="575"/>
    </row>
    <row r="120" spans="1:32" s="97" customFormat="1" ht="15" hidden="1" customHeight="1" thickBot="1">
      <c r="A120" s="228"/>
      <c r="B120" s="581"/>
      <c r="C120" s="591"/>
      <c r="D120" s="590" t="s">
        <v>113</v>
      </c>
      <c r="E120" s="578"/>
      <c r="F120" s="578"/>
      <c r="G120" s="578"/>
      <c r="H120" s="578"/>
      <c r="I120" s="578"/>
      <c r="J120" s="578"/>
      <c r="K120" s="578"/>
      <c r="L120" s="578"/>
      <c r="M120" s="589"/>
      <c r="N120" s="578"/>
      <c r="O120" s="578"/>
      <c r="P120" s="588"/>
      <c r="Q120" s="580"/>
      <c r="R120" s="580"/>
      <c r="S120" s="578"/>
      <c r="T120" s="581"/>
      <c r="U120" s="584"/>
      <c r="V120" s="584"/>
      <c r="W120" s="584"/>
      <c r="X120" s="584"/>
      <c r="Y120" s="575"/>
    </row>
    <row r="121" spans="1:32" s="97" customFormat="1" ht="15" hidden="1" customHeight="1">
      <c r="A121" s="228"/>
      <c r="B121" s="581"/>
      <c r="C121" s="583" t="s">
        <v>596</v>
      </c>
      <c r="D121" s="578"/>
      <c r="E121" s="578"/>
      <c r="F121" s="578"/>
      <c r="G121" s="578"/>
      <c r="H121" s="578"/>
      <c r="I121" s="578"/>
      <c r="J121" s="578"/>
      <c r="K121" s="578"/>
      <c r="L121" s="585"/>
      <c r="M121" s="585"/>
      <c r="N121" s="585"/>
      <c r="O121" s="585"/>
      <c r="P121" s="585"/>
      <c r="Q121" s="578"/>
      <c r="R121" s="578"/>
      <c r="S121" s="578"/>
      <c r="T121" s="581"/>
      <c r="U121" s="584"/>
      <c r="V121" s="584"/>
      <c r="W121" s="584"/>
      <c r="X121" s="584"/>
      <c r="Y121" s="575"/>
    </row>
    <row r="122" spans="1:32" s="97" customFormat="1" ht="15" hidden="1" customHeight="1" thickBot="1">
      <c r="A122" s="228"/>
      <c r="B122" s="581"/>
      <c r="C122" s="578"/>
      <c r="D122" s="586"/>
      <c r="E122" s="1124"/>
      <c r="F122" s="1124"/>
      <c r="G122" s="1124"/>
      <c r="H122" s="1124"/>
      <c r="I122" s="578"/>
      <c r="J122" s="578"/>
      <c r="K122" s="1125" t="s">
        <v>115</v>
      </c>
      <c r="L122" s="1125"/>
      <c r="M122" s="1125"/>
      <c r="N122" s="1125"/>
      <c r="O122" s="1125"/>
      <c r="P122" s="1125"/>
      <c r="Q122" s="1126"/>
      <c r="R122" s="1126"/>
      <c r="S122" s="578" t="s">
        <v>27</v>
      </c>
      <c r="T122" s="577" t="s">
        <v>198</v>
      </c>
      <c r="U122" s="1127">
        <v>0</v>
      </c>
      <c r="V122" s="1127"/>
      <c r="W122" s="1127"/>
      <c r="X122" s="1127"/>
      <c r="Y122" s="575" t="s">
        <v>30</v>
      </c>
    </row>
    <row r="123" spans="1:32" s="97" customFormat="1" ht="15" hidden="1" customHeight="1" thickBot="1">
      <c r="A123" s="228"/>
      <c r="B123" s="581"/>
      <c r="C123" s="587"/>
      <c r="D123" s="1128" t="s">
        <v>116</v>
      </c>
      <c r="E123" s="1128"/>
      <c r="F123" s="1128"/>
      <c r="G123" s="1128"/>
      <c r="H123" s="1128"/>
      <c r="I123" s="1128"/>
      <c r="J123" s="1128"/>
      <c r="K123" s="1128"/>
      <c r="L123" s="1128"/>
      <c r="M123" s="1128"/>
      <c r="N123" s="1128"/>
      <c r="O123" s="1128"/>
      <c r="P123" s="1128"/>
      <c r="Q123" s="1128"/>
      <c r="R123" s="1128"/>
      <c r="S123" s="1129"/>
      <c r="T123" s="577" t="s">
        <v>198</v>
      </c>
      <c r="U123" s="1127">
        <v>0</v>
      </c>
      <c r="V123" s="1127"/>
      <c r="W123" s="1127"/>
      <c r="X123" s="1127"/>
      <c r="Y123" s="575" t="s">
        <v>30</v>
      </c>
    </row>
    <row r="124" spans="1:32" s="97" customFormat="1" ht="7.5" hidden="1" customHeight="1">
      <c r="A124" s="228"/>
      <c r="B124" s="581"/>
      <c r="C124" s="578"/>
      <c r="D124" s="1128"/>
      <c r="E124" s="1128"/>
      <c r="F124" s="1128"/>
      <c r="G124" s="1128"/>
      <c r="H124" s="1128"/>
      <c r="I124" s="1128"/>
      <c r="J124" s="1128"/>
      <c r="K124" s="1128"/>
      <c r="L124" s="1128"/>
      <c r="M124" s="1128"/>
      <c r="N124" s="1128"/>
      <c r="O124" s="1128"/>
      <c r="P124" s="1128"/>
      <c r="Q124" s="1128"/>
      <c r="R124" s="1128"/>
      <c r="S124" s="1129"/>
      <c r="T124" s="577"/>
      <c r="U124" s="576"/>
      <c r="V124" s="576"/>
      <c r="W124" s="576"/>
      <c r="X124" s="576"/>
      <c r="Y124" s="575"/>
    </row>
    <row r="125" spans="1:32" s="97" customFormat="1" ht="15" hidden="1" customHeight="1">
      <c r="A125" s="228"/>
      <c r="B125" s="581"/>
      <c r="C125" s="578"/>
      <c r="D125" s="586"/>
      <c r="E125" s="585"/>
      <c r="F125" s="580"/>
      <c r="G125" s="580"/>
      <c r="H125" s="580"/>
      <c r="I125" s="578"/>
      <c r="J125" s="578"/>
      <c r="K125" s="578"/>
      <c r="L125" s="578"/>
      <c r="M125" s="578"/>
      <c r="N125" s="578"/>
      <c r="O125" s="578"/>
      <c r="P125" s="578"/>
      <c r="Q125" s="578"/>
      <c r="R125" s="578"/>
      <c r="S125" s="578"/>
      <c r="T125" s="581"/>
      <c r="U125" s="584"/>
      <c r="V125" s="584"/>
      <c r="W125" s="584"/>
      <c r="X125" s="584"/>
      <c r="Y125" s="575"/>
    </row>
    <row r="126" spans="1:32" s="97" customFormat="1" ht="15" hidden="1" customHeight="1">
      <c r="A126" s="228"/>
      <c r="B126" s="581"/>
      <c r="C126" s="583" t="s">
        <v>595</v>
      </c>
      <c r="D126" s="578"/>
      <c r="E126" s="578"/>
      <c r="F126" s="578"/>
      <c r="G126" s="578"/>
      <c r="H126" s="578"/>
      <c r="I126" s="578"/>
      <c r="J126" s="578"/>
      <c r="K126" s="578"/>
      <c r="L126" s="578"/>
      <c r="M126" s="578"/>
      <c r="N126" s="578"/>
      <c r="O126" s="578"/>
      <c r="P126" s="578"/>
      <c r="Q126" s="578"/>
      <c r="R126" s="578"/>
      <c r="S126" s="578"/>
      <c r="T126" s="577" t="s">
        <v>198</v>
      </c>
      <c r="U126" s="1127">
        <v>0</v>
      </c>
      <c r="V126" s="1127"/>
      <c r="W126" s="1127"/>
      <c r="X126" s="1127"/>
      <c r="Y126" s="575" t="s">
        <v>30</v>
      </c>
    </row>
    <row r="127" spans="1:32" s="97" customFormat="1" ht="15" hidden="1" customHeight="1">
      <c r="A127" s="228"/>
      <c r="B127" s="581"/>
      <c r="C127" s="580"/>
      <c r="D127" s="578" t="s">
        <v>118</v>
      </c>
      <c r="E127" s="578"/>
      <c r="F127" s="578"/>
      <c r="G127" s="578"/>
      <c r="H127" s="578"/>
      <c r="I127" s="578"/>
      <c r="J127" s="578"/>
      <c r="K127" s="578"/>
      <c r="L127" s="578"/>
      <c r="M127" s="578"/>
      <c r="N127" s="578"/>
      <c r="O127" s="578"/>
      <c r="P127" s="578"/>
      <c r="Q127" s="578"/>
      <c r="R127" s="578"/>
      <c r="S127" s="578"/>
      <c r="T127" s="577" t="s">
        <v>252</v>
      </c>
      <c r="U127" s="1127">
        <v>0</v>
      </c>
      <c r="V127" s="1127"/>
      <c r="W127" s="1127"/>
      <c r="X127" s="1127"/>
      <c r="Y127" s="575" t="s">
        <v>101</v>
      </c>
    </row>
    <row r="128" spans="1:32" s="97" customFormat="1" ht="15" hidden="1" customHeight="1">
      <c r="A128" s="228"/>
      <c r="B128" s="581"/>
      <c r="C128" s="580"/>
      <c r="D128" s="578" t="s">
        <v>119</v>
      </c>
      <c r="E128" s="578"/>
      <c r="F128" s="578"/>
      <c r="G128" s="578"/>
      <c r="H128" s="578"/>
      <c r="I128" s="578"/>
      <c r="J128" s="578"/>
      <c r="K128" s="578"/>
      <c r="L128" s="578"/>
      <c r="M128" s="578"/>
      <c r="N128" s="578"/>
      <c r="O128" s="578"/>
      <c r="P128" s="578"/>
      <c r="Q128" s="578"/>
      <c r="R128" s="578"/>
      <c r="S128" s="578"/>
      <c r="T128" s="577"/>
      <c r="U128" s="576"/>
      <c r="V128" s="576"/>
      <c r="W128" s="576"/>
      <c r="X128" s="576"/>
      <c r="Y128" s="575"/>
    </row>
    <row r="129" spans="1:39" s="97" customFormat="1" ht="15" hidden="1" customHeight="1">
      <c r="A129" s="228"/>
      <c r="B129" s="581"/>
      <c r="C129" s="580"/>
      <c r="D129" s="578"/>
      <c r="E129" s="582"/>
      <c r="F129" s="582"/>
      <c r="G129" s="1130">
        <v>81000</v>
      </c>
      <c r="H129" s="1130"/>
      <c r="I129" s="1130"/>
      <c r="J129" s="578" t="s">
        <v>61</v>
      </c>
      <c r="K129" s="578" t="s">
        <v>262</v>
      </c>
      <c r="L129" s="1131" t="s">
        <v>203</v>
      </c>
      <c r="M129" s="1131"/>
      <c r="N129" s="1131"/>
      <c r="O129" s="1132">
        <v>0</v>
      </c>
      <c r="P129" s="1132"/>
      <c r="Q129" s="578" t="s">
        <v>120</v>
      </c>
      <c r="R129" s="578"/>
      <c r="S129" s="578"/>
      <c r="T129" s="577" t="s">
        <v>252</v>
      </c>
      <c r="U129" s="1127">
        <v>0</v>
      </c>
      <c r="V129" s="1127"/>
      <c r="W129" s="1127"/>
      <c r="X129" s="1127"/>
      <c r="Y129" s="575" t="s">
        <v>101</v>
      </c>
      <c r="AM129" s="270">
        <v>0</v>
      </c>
    </row>
    <row r="130" spans="1:39" s="97" customFormat="1" ht="15" hidden="1" customHeight="1">
      <c r="A130" s="228"/>
      <c r="B130" s="581"/>
      <c r="C130" s="580"/>
      <c r="D130" s="578"/>
      <c r="E130" s="578"/>
      <c r="F130" s="578"/>
      <c r="G130" s="578"/>
      <c r="H130" s="578"/>
      <c r="I130" s="578"/>
      <c r="J130" s="578"/>
      <c r="K130" s="578"/>
      <c r="L130" s="578"/>
      <c r="M130" s="578"/>
      <c r="N130" s="579" t="s">
        <v>121</v>
      </c>
      <c r="O130" s="578"/>
      <c r="P130" s="578"/>
      <c r="Q130" s="578"/>
      <c r="R130" s="578"/>
      <c r="S130" s="578"/>
      <c r="T130" s="577"/>
      <c r="U130" s="576"/>
      <c r="V130" s="576"/>
      <c r="W130" s="576"/>
      <c r="X130" s="576"/>
      <c r="Y130" s="575"/>
      <c r="AM130" s="270">
        <v>1</v>
      </c>
    </row>
    <row r="131" spans="1:39" ht="15" customHeight="1">
      <c r="A131" s="228"/>
      <c r="B131" s="244"/>
      <c r="C131" s="561" t="s">
        <v>622</v>
      </c>
      <c r="D131" s="559"/>
      <c r="E131" s="559"/>
      <c r="F131" s="559"/>
      <c r="G131" s="559"/>
      <c r="H131" s="559"/>
      <c r="I131" s="559"/>
      <c r="J131" s="559"/>
      <c r="K131" s="559"/>
      <c r="L131" s="559"/>
      <c r="M131" s="559"/>
      <c r="N131" s="559"/>
      <c r="O131" s="559"/>
      <c r="P131" s="559"/>
      <c r="Q131" s="45"/>
      <c r="R131" s="45"/>
      <c r="S131" s="45"/>
      <c r="T131" s="244"/>
      <c r="U131" s="263"/>
      <c r="V131" s="263"/>
      <c r="W131" s="263"/>
      <c r="X131" s="263"/>
      <c r="Y131" s="247"/>
      <c r="AM131" s="234">
        <v>2</v>
      </c>
    </row>
    <row r="132" spans="1:39" ht="15.75" customHeight="1">
      <c r="A132" s="228"/>
      <c r="B132" s="244"/>
      <c r="C132" s="559"/>
      <c r="D132" s="557" t="s">
        <v>197</v>
      </c>
      <c r="E132" s="1133">
        <v>10000</v>
      </c>
      <c r="F132" s="1133"/>
      <c r="G132" s="1133"/>
      <c r="H132" s="559" t="s">
        <v>123</v>
      </c>
      <c r="I132" s="559"/>
      <c r="J132" s="559"/>
      <c r="K132" s="560" t="s">
        <v>26</v>
      </c>
      <c r="L132" s="559"/>
      <c r="M132" s="1134" t="s">
        <v>124</v>
      </c>
      <c r="N132" s="1134"/>
      <c r="O132" s="1134"/>
      <c r="P132" s="641" t="s">
        <v>272</v>
      </c>
      <c r="Q132" s="1096">
        <f>U55</f>
        <v>0</v>
      </c>
      <c r="R132" s="1096"/>
      <c r="S132" s="45" t="s">
        <v>86</v>
      </c>
      <c r="T132" s="246" t="s">
        <v>198</v>
      </c>
      <c r="U132" s="1082">
        <f>+IF(C120=1,0,E132*Q132)</f>
        <v>0</v>
      </c>
      <c r="V132" s="1082"/>
      <c r="W132" s="1082"/>
      <c r="X132" s="1082"/>
      <c r="Y132" s="247" t="s">
        <v>30</v>
      </c>
    </row>
    <row r="133" spans="1:39" ht="15.75" customHeight="1">
      <c r="A133" s="228"/>
      <c r="B133" s="244"/>
      <c r="C133" s="559"/>
      <c r="D133" s="557"/>
      <c r="E133" s="558"/>
      <c r="F133" s="558"/>
      <c r="G133" s="558"/>
      <c r="H133" s="559"/>
      <c r="I133" s="559"/>
      <c r="J133" s="559"/>
      <c r="K133" s="560"/>
      <c r="L133" s="559"/>
      <c r="M133" s="642"/>
      <c r="N133" s="642"/>
      <c r="O133" s="642"/>
      <c r="P133" s="641"/>
      <c r="Q133" s="549"/>
      <c r="R133" s="549"/>
      <c r="S133" s="45"/>
      <c r="T133" s="246"/>
      <c r="U133" s="548"/>
      <c r="V133" s="548"/>
      <c r="W133" s="548"/>
      <c r="X133" s="548"/>
      <c r="Y133" s="247"/>
    </row>
    <row r="134" spans="1:39">
      <c r="A134" s="272"/>
      <c r="B134" s="273"/>
      <c r="C134" s="1135" t="s">
        <v>623</v>
      </c>
      <c r="D134" s="1135"/>
      <c r="E134" s="1135"/>
      <c r="F134" s="1135"/>
      <c r="G134" s="1135"/>
      <c r="H134" s="1135"/>
      <c r="I134" s="1135"/>
      <c r="J134" s="1135"/>
      <c r="K134" s="1135"/>
      <c r="L134" s="1135"/>
      <c r="M134" s="1135"/>
      <c r="N134" s="1135"/>
      <c r="O134" s="1135"/>
      <c r="P134" s="643"/>
      <c r="Q134" s="230"/>
      <c r="R134" s="230"/>
      <c r="S134" s="275"/>
      <c r="T134" s="63"/>
      <c r="U134" s="1082"/>
      <c r="V134" s="1082"/>
      <c r="W134" s="1082"/>
      <c r="X134" s="1082"/>
      <c r="Y134" s="60"/>
    </row>
    <row r="135" spans="1:39" ht="16.5" customHeight="1">
      <c r="A135" s="272"/>
      <c r="B135" s="273"/>
      <c r="C135" s="574"/>
      <c r="D135" s="644" t="s">
        <v>126</v>
      </c>
      <c r="E135" s="644"/>
      <c r="F135" s="574"/>
      <c r="G135" s="574"/>
      <c r="H135" s="574"/>
      <c r="I135" s="574"/>
      <c r="J135" s="574"/>
      <c r="K135" s="574"/>
      <c r="L135" s="574"/>
      <c r="M135" s="574"/>
      <c r="N135" s="574"/>
      <c r="O135" s="574"/>
      <c r="P135" s="643"/>
      <c r="Q135" s="230"/>
      <c r="R135" s="230"/>
      <c r="S135" s="275"/>
      <c r="T135" s="63" t="s">
        <v>198</v>
      </c>
      <c r="U135" s="1082">
        <f>U136+U137</f>
        <v>0</v>
      </c>
      <c r="V135" s="1082"/>
      <c r="W135" s="1082"/>
      <c r="X135" s="1082"/>
      <c r="Y135" s="60" t="s">
        <v>30</v>
      </c>
    </row>
    <row r="136" spans="1:39" ht="25.5" customHeight="1">
      <c r="A136" s="272"/>
      <c r="B136" s="273"/>
      <c r="C136" s="556"/>
      <c r="D136" s="556"/>
      <c r="E136" s="1136"/>
      <c r="F136" s="1136"/>
      <c r="G136" s="645" t="s">
        <v>197</v>
      </c>
      <c r="H136" s="1137"/>
      <c r="I136" s="1137"/>
      <c r="J136" s="556" t="s">
        <v>125</v>
      </c>
      <c r="K136" s="556"/>
      <c r="L136" s="556"/>
      <c r="M136" s="646" t="s">
        <v>274</v>
      </c>
      <c r="N136" s="1138" t="s">
        <v>618</v>
      </c>
      <c r="O136" s="1139"/>
      <c r="P136" s="1139"/>
      <c r="Q136" s="843">
        <f>U65</f>
        <v>0</v>
      </c>
      <c r="R136" s="843"/>
      <c r="S136" s="275" t="s">
        <v>91</v>
      </c>
      <c r="T136" s="276" t="s">
        <v>252</v>
      </c>
      <c r="U136" s="1093">
        <f>H136*Q136</f>
        <v>0</v>
      </c>
      <c r="V136" s="1093"/>
      <c r="W136" s="1093"/>
      <c r="X136" s="1093"/>
      <c r="Y136" s="275" t="s">
        <v>101</v>
      </c>
    </row>
    <row r="137" spans="1:39" ht="25.5" customHeight="1">
      <c r="A137" s="272"/>
      <c r="B137" s="273"/>
      <c r="C137" s="556"/>
      <c r="D137" s="556"/>
      <c r="E137" s="1136"/>
      <c r="F137" s="1136"/>
      <c r="G137" s="645" t="s">
        <v>197</v>
      </c>
      <c r="H137" s="1137"/>
      <c r="I137" s="1137"/>
      <c r="J137" s="556" t="s">
        <v>123</v>
      </c>
      <c r="K137" s="556"/>
      <c r="L137" s="556"/>
      <c r="M137" s="646" t="s">
        <v>274</v>
      </c>
      <c r="N137" s="1138" t="s">
        <v>619</v>
      </c>
      <c r="O137" s="1139"/>
      <c r="P137" s="1139"/>
      <c r="Q137" s="843">
        <f>U66</f>
        <v>0</v>
      </c>
      <c r="R137" s="843"/>
      <c r="S137" s="275" t="s">
        <v>86</v>
      </c>
      <c r="T137" s="276" t="s">
        <v>252</v>
      </c>
      <c r="U137" s="1093">
        <f>H137*Q137</f>
        <v>0</v>
      </c>
      <c r="V137" s="1093"/>
      <c r="W137" s="1093"/>
      <c r="X137" s="1093"/>
      <c r="Y137" s="275" t="s">
        <v>101</v>
      </c>
    </row>
    <row r="138" spans="1:39" ht="12.75" customHeight="1">
      <c r="A138" s="272"/>
      <c r="B138" s="273"/>
      <c r="C138" s="556"/>
      <c r="D138" s="556"/>
      <c r="E138" s="647"/>
      <c r="F138" s="647"/>
      <c r="G138" s="645"/>
      <c r="H138" s="648"/>
      <c r="I138" s="648"/>
      <c r="J138" s="556"/>
      <c r="K138" s="556"/>
      <c r="L138" s="556"/>
      <c r="M138" s="646"/>
      <c r="N138" s="649"/>
      <c r="O138" s="643"/>
      <c r="P138" s="643"/>
      <c r="Q138" s="540"/>
      <c r="R138" s="540"/>
      <c r="S138" s="275"/>
      <c r="T138" s="276"/>
      <c r="U138" s="547"/>
      <c r="V138" s="547"/>
      <c r="W138" s="547"/>
      <c r="X138" s="547"/>
      <c r="Y138" s="275"/>
    </row>
    <row r="139" spans="1:39" ht="15" customHeight="1">
      <c r="A139" s="272"/>
      <c r="B139" s="273"/>
      <c r="C139" s="556"/>
      <c r="D139" s="644" t="s">
        <v>127</v>
      </c>
      <c r="E139" s="644"/>
      <c r="F139" s="574"/>
      <c r="G139" s="574"/>
      <c r="H139" s="574"/>
      <c r="I139" s="574"/>
      <c r="J139" s="574"/>
      <c r="K139" s="574"/>
      <c r="L139" s="574"/>
      <c r="M139" s="574"/>
      <c r="N139" s="574"/>
      <c r="O139" s="574"/>
      <c r="P139" s="643"/>
      <c r="Q139" s="540"/>
      <c r="R139" s="540"/>
      <c r="S139" s="275"/>
      <c r="T139" s="63" t="s">
        <v>198</v>
      </c>
      <c r="U139" s="1082">
        <f>U140+U141</f>
        <v>0</v>
      </c>
      <c r="V139" s="1082"/>
      <c r="W139" s="1082"/>
      <c r="X139" s="1082"/>
      <c r="Y139" s="60" t="s">
        <v>30</v>
      </c>
    </row>
    <row r="140" spans="1:39" ht="27.75" customHeight="1">
      <c r="A140" s="272"/>
      <c r="B140" s="273"/>
      <c r="C140" s="556"/>
      <c r="D140" s="556"/>
      <c r="E140" s="1136"/>
      <c r="F140" s="1136"/>
      <c r="G140" s="645" t="s">
        <v>197</v>
      </c>
      <c r="H140" s="1137"/>
      <c r="I140" s="1137"/>
      <c r="J140" s="556" t="s">
        <v>125</v>
      </c>
      <c r="K140" s="556"/>
      <c r="L140" s="556"/>
      <c r="M140" s="646" t="s">
        <v>274</v>
      </c>
      <c r="N140" s="1138" t="s">
        <v>620</v>
      </c>
      <c r="O140" s="1139"/>
      <c r="P140" s="1139"/>
      <c r="Q140" s="843">
        <f>U67</f>
        <v>0</v>
      </c>
      <c r="R140" s="843"/>
      <c r="S140" s="275" t="s">
        <v>91</v>
      </c>
      <c r="T140" s="276" t="s">
        <v>252</v>
      </c>
      <c r="U140" s="1093">
        <f>H140*Q140</f>
        <v>0</v>
      </c>
      <c r="V140" s="1093"/>
      <c r="W140" s="1093"/>
      <c r="X140" s="1093"/>
      <c r="Y140" s="275" t="s">
        <v>101</v>
      </c>
    </row>
    <row r="141" spans="1:39" ht="27.75" customHeight="1">
      <c r="A141" s="272"/>
      <c r="B141" s="273"/>
      <c r="C141" s="556"/>
      <c r="D141" s="556"/>
      <c r="E141" s="1136"/>
      <c r="F141" s="1136"/>
      <c r="G141" s="645" t="s">
        <v>197</v>
      </c>
      <c r="H141" s="1137"/>
      <c r="I141" s="1137"/>
      <c r="J141" s="556" t="s">
        <v>123</v>
      </c>
      <c r="K141" s="556"/>
      <c r="L141" s="556"/>
      <c r="M141" s="646" t="s">
        <v>274</v>
      </c>
      <c r="N141" s="1138" t="s">
        <v>621</v>
      </c>
      <c r="O141" s="1139"/>
      <c r="P141" s="1139"/>
      <c r="Q141" s="843">
        <f>U68</f>
        <v>0</v>
      </c>
      <c r="R141" s="843"/>
      <c r="S141" s="275" t="s">
        <v>86</v>
      </c>
      <c r="T141" s="276" t="s">
        <v>252</v>
      </c>
      <c r="U141" s="1093">
        <f>H141*Q141</f>
        <v>0</v>
      </c>
      <c r="V141" s="1093"/>
      <c r="W141" s="1093"/>
      <c r="X141" s="1093"/>
      <c r="Y141" s="275" t="s">
        <v>101</v>
      </c>
    </row>
    <row r="142" spans="1:39" ht="13.5" customHeight="1">
      <c r="A142" s="272"/>
      <c r="B142" s="273"/>
      <c r="C142" s="556"/>
      <c r="D142" s="556"/>
      <c r="E142" s="647"/>
      <c r="F142" s="647"/>
      <c r="G142" s="645"/>
      <c r="H142" s="648"/>
      <c r="I142" s="648"/>
      <c r="J142" s="556"/>
      <c r="K142" s="556"/>
      <c r="L142" s="556"/>
      <c r="M142" s="646"/>
      <c r="N142" s="649"/>
      <c r="O142" s="643"/>
      <c r="P142" s="643"/>
      <c r="Q142" s="540"/>
      <c r="R142" s="540"/>
      <c r="S142" s="275"/>
      <c r="T142" s="276"/>
      <c r="U142" s="547"/>
      <c r="V142" s="547"/>
      <c r="W142" s="547"/>
      <c r="X142" s="547"/>
      <c r="Y142" s="275"/>
    </row>
    <row r="143" spans="1:39">
      <c r="A143" s="272"/>
      <c r="B143" s="273"/>
      <c r="C143" s="1135" t="s">
        <v>624</v>
      </c>
      <c r="D143" s="1135"/>
      <c r="E143" s="1135"/>
      <c r="F143" s="1135"/>
      <c r="G143" s="1135"/>
      <c r="H143" s="1135"/>
      <c r="I143" s="1135"/>
      <c r="J143" s="1135"/>
      <c r="K143" s="1135"/>
      <c r="L143" s="1135"/>
      <c r="M143" s="1135"/>
      <c r="N143" s="1135"/>
      <c r="O143" s="1135"/>
      <c r="P143" s="643"/>
      <c r="Q143" s="540"/>
      <c r="R143" s="540"/>
      <c r="S143" s="275"/>
      <c r="T143" s="63"/>
      <c r="U143" s="1082"/>
      <c r="V143" s="1082"/>
      <c r="W143" s="1082"/>
      <c r="X143" s="1082"/>
      <c r="Y143" s="60"/>
    </row>
    <row r="144" spans="1:39" ht="14.25" customHeight="1">
      <c r="A144" s="272"/>
      <c r="B144" s="273"/>
      <c r="C144" s="531"/>
      <c r="D144" s="228" t="s">
        <v>126</v>
      </c>
      <c r="E144" s="228"/>
      <c r="F144" s="531"/>
      <c r="G144" s="531"/>
      <c r="H144" s="531"/>
      <c r="I144" s="531"/>
      <c r="J144" s="531"/>
      <c r="K144" s="531"/>
      <c r="L144" s="531"/>
      <c r="M144" s="531"/>
      <c r="N144" s="531"/>
      <c r="O144" s="531"/>
      <c r="P144" s="545"/>
      <c r="Q144" s="540"/>
      <c r="R144" s="540"/>
      <c r="S144" s="275"/>
      <c r="T144" s="63" t="s">
        <v>198</v>
      </c>
      <c r="U144" s="1082">
        <f>U145+U146</f>
        <v>0</v>
      </c>
      <c r="V144" s="1082"/>
      <c r="W144" s="1082"/>
      <c r="X144" s="1082"/>
      <c r="Y144" s="60" t="s">
        <v>30</v>
      </c>
    </row>
    <row r="145" spans="1:28" ht="25.5" customHeight="1">
      <c r="A145" s="272"/>
      <c r="B145" s="273"/>
      <c r="C145" s="57"/>
      <c r="D145" s="57"/>
      <c r="E145" s="856"/>
      <c r="F145" s="856"/>
      <c r="G145" s="541" t="s">
        <v>197</v>
      </c>
      <c r="H145" s="1097"/>
      <c r="I145" s="1097"/>
      <c r="J145" s="57" t="s">
        <v>125</v>
      </c>
      <c r="K145" s="57"/>
      <c r="L145" s="57"/>
      <c r="M145" s="230" t="s">
        <v>274</v>
      </c>
      <c r="N145" s="727" t="s">
        <v>513</v>
      </c>
      <c r="O145" s="858"/>
      <c r="P145" s="858"/>
      <c r="Q145" s="843">
        <f>U70</f>
        <v>0</v>
      </c>
      <c r="R145" s="843"/>
      <c r="S145" s="275" t="s">
        <v>91</v>
      </c>
      <c r="T145" s="276" t="s">
        <v>252</v>
      </c>
      <c r="U145" s="1093">
        <f>H145*Q145</f>
        <v>0</v>
      </c>
      <c r="V145" s="1093"/>
      <c r="W145" s="1093"/>
      <c r="X145" s="1093"/>
      <c r="Y145" s="275" t="s">
        <v>101</v>
      </c>
    </row>
    <row r="146" spans="1:28" ht="25.5" customHeight="1">
      <c r="A146" s="272"/>
      <c r="B146" s="273"/>
      <c r="C146" s="57"/>
      <c r="D146" s="57"/>
      <c r="E146" s="856"/>
      <c r="F146" s="856"/>
      <c r="G146" s="541" t="s">
        <v>197</v>
      </c>
      <c r="H146" s="1097"/>
      <c r="I146" s="1097"/>
      <c r="J146" s="57" t="s">
        <v>123</v>
      </c>
      <c r="K146" s="57"/>
      <c r="L146" s="57"/>
      <c r="M146" s="230" t="s">
        <v>274</v>
      </c>
      <c r="N146" s="727" t="s">
        <v>514</v>
      </c>
      <c r="O146" s="858"/>
      <c r="P146" s="858"/>
      <c r="Q146" s="843">
        <f>U71</f>
        <v>0</v>
      </c>
      <c r="R146" s="843"/>
      <c r="S146" s="275" t="s">
        <v>86</v>
      </c>
      <c r="T146" s="276" t="s">
        <v>252</v>
      </c>
      <c r="U146" s="1093">
        <f>H146*Q146</f>
        <v>0</v>
      </c>
      <c r="V146" s="1093"/>
      <c r="W146" s="1093"/>
      <c r="X146" s="1093"/>
      <c r="Y146" s="275" t="s">
        <v>101</v>
      </c>
    </row>
    <row r="147" spans="1:28" ht="14.25" customHeight="1">
      <c r="A147" s="272"/>
      <c r="B147" s="273"/>
      <c r="C147" s="57"/>
      <c r="D147" s="57"/>
      <c r="E147" s="544"/>
      <c r="F147" s="544"/>
      <c r="G147" s="541"/>
      <c r="H147" s="546"/>
      <c r="I147" s="546"/>
      <c r="J147" s="57"/>
      <c r="K147" s="57"/>
      <c r="L147" s="57"/>
      <c r="M147" s="230"/>
      <c r="N147" s="525"/>
      <c r="O147" s="545"/>
      <c r="P147" s="545"/>
      <c r="Q147" s="540"/>
      <c r="R147" s="540"/>
      <c r="S147" s="275"/>
      <c r="T147" s="276"/>
      <c r="U147" s="547"/>
      <c r="V147" s="547"/>
      <c r="W147" s="547"/>
      <c r="X147" s="547"/>
      <c r="Y147" s="275"/>
    </row>
    <row r="148" spans="1:28" ht="15" customHeight="1">
      <c r="A148" s="272"/>
      <c r="B148" s="273"/>
      <c r="C148" s="57"/>
      <c r="D148" s="228" t="s">
        <v>127</v>
      </c>
      <c r="E148" s="228"/>
      <c r="F148" s="531"/>
      <c r="G148" s="531"/>
      <c r="H148" s="531"/>
      <c r="I148" s="531"/>
      <c r="J148" s="531"/>
      <c r="K148" s="531"/>
      <c r="L148" s="531"/>
      <c r="M148" s="531"/>
      <c r="N148" s="531"/>
      <c r="O148" s="531"/>
      <c r="P148" s="545"/>
      <c r="Q148" s="540"/>
      <c r="R148" s="540"/>
      <c r="S148" s="275"/>
      <c r="T148" s="63" t="s">
        <v>198</v>
      </c>
      <c r="U148" s="1082">
        <f>U149+U150</f>
        <v>0</v>
      </c>
      <c r="V148" s="1082"/>
      <c r="W148" s="1082"/>
      <c r="X148" s="1082"/>
      <c r="Y148" s="60" t="s">
        <v>30</v>
      </c>
    </row>
    <row r="149" spans="1:28" ht="27.75" customHeight="1">
      <c r="A149" s="272"/>
      <c r="B149" s="273"/>
      <c r="C149" s="57"/>
      <c r="D149" s="57"/>
      <c r="E149" s="856"/>
      <c r="F149" s="856"/>
      <c r="G149" s="541" t="s">
        <v>197</v>
      </c>
      <c r="H149" s="1097"/>
      <c r="I149" s="1097"/>
      <c r="J149" s="57" t="s">
        <v>125</v>
      </c>
      <c r="K149" s="57"/>
      <c r="L149" s="57"/>
      <c r="M149" s="230" t="s">
        <v>274</v>
      </c>
      <c r="N149" s="727" t="s">
        <v>515</v>
      </c>
      <c r="O149" s="858"/>
      <c r="P149" s="858"/>
      <c r="Q149" s="843">
        <f>U72</f>
        <v>0</v>
      </c>
      <c r="R149" s="843"/>
      <c r="S149" s="275" t="s">
        <v>91</v>
      </c>
      <c r="T149" s="276" t="s">
        <v>252</v>
      </c>
      <c r="U149" s="1093">
        <f>H149*Q149</f>
        <v>0</v>
      </c>
      <c r="V149" s="1093"/>
      <c r="W149" s="1093"/>
      <c r="X149" s="1093"/>
      <c r="Y149" s="275" t="s">
        <v>101</v>
      </c>
    </row>
    <row r="150" spans="1:28" ht="27.75" customHeight="1">
      <c r="A150" s="272"/>
      <c r="B150" s="273"/>
      <c r="C150" s="57"/>
      <c r="D150" s="57"/>
      <c r="E150" s="856"/>
      <c r="F150" s="856"/>
      <c r="G150" s="541" t="s">
        <v>197</v>
      </c>
      <c r="H150" s="1097"/>
      <c r="I150" s="1097"/>
      <c r="J150" s="57" t="s">
        <v>123</v>
      </c>
      <c r="K150" s="57"/>
      <c r="L150" s="57"/>
      <c r="M150" s="230" t="s">
        <v>274</v>
      </c>
      <c r="N150" s="727" t="s">
        <v>516</v>
      </c>
      <c r="O150" s="858"/>
      <c r="P150" s="858"/>
      <c r="Q150" s="843">
        <f>U73</f>
        <v>0</v>
      </c>
      <c r="R150" s="843"/>
      <c r="S150" s="275" t="s">
        <v>86</v>
      </c>
      <c r="T150" s="276" t="s">
        <v>252</v>
      </c>
      <c r="U150" s="1093">
        <f>H150*Q150</f>
        <v>0</v>
      </c>
      <c r="V150" s="1093"/>
      <c r="W150" s="1093"/>
      <c r="X150" s="1093"/>
      <c r="Y150" s="275" t="s">
        <v>101</v>
      </c>
    </row>
    <row r="151" spans="1:28" ht="8.25" customHeight="1">
      <c r="A151" s="228"/>
      <c r="B151" s="244"/>
      <c r="C151" s="775"/>
      <c r="D151" s="775"/>
      <c r="E151" s="775"/>
      <c r="F151" s="775"/>
      <c r="G151" s="775"/>
      <c r="H151" s="775"/>
      <c r="I151" s="775"/>
      <c r="J151" s="775"/>
      <c r="K151" s="775"/>
      <c r="L151" s="775"/>
      <c r="M151" s="775"/>
      <c r="N151" s="775"/>
      <c r="O151" s="775"/>
      <c r="P151" s="549"/>
      <c r="Q151" s="549"/>
      <c r="R151" s="549"/>
      <c r="S151" s="282"/>
      <c r="T151" s="246"/>
      <c r="U151" s="548"/>
      <c r="V151" s="548"/>
      <c r="W151" s="548"/>
      <c r="X151" s="548"/>
      <c r="Y151" s="282"/>
    </row>
    <row r="152" spans="1:28" ht="9" customHeight="1">
      <c r="A152" s="228"/>
      <c r="B152" s="244"/>
      <c r="C152" s="45"/>
      <c r="D152" s="46"/>
      <c r="E152" s="543"/>
      <c r="F152" s="543"/>
      <c r="G152" s="541"/>
      <c r="H152" s="546"/>
      <c r="I152" s="546"/>
      <c r="J152" s="57"/>
      <c r="K152" s="57"/>
      <c r="L152" s="57"/>
      <c r="M152" s="283"/>
      <c r="N152" s="284"/>
      <c r="O152" s="285"/>
      <c r="P152" s="285"/>
      <c r="Q152" s="230"/>
      <c r="R152" s="230"/>
      <c r="S152" s="45"/>
      <c r="T152" s="276"/>
      <c r="U152" s="547"/>
      <c r="V152" s="547"/>
      <c r="W152" s="547"/>
      <c r="X152" s="547"/>
      <c r="Y152" s="275"/>
    </row>
    <row r="153" spans="1:28" ht="15" customHeight="1">
      <c r="A153" s="228"/>
      <c r="B153" s="244"/>
      <c r="C153" s="45"/>
      <c r="D153" s="45"/>
      <c r="E153" s="45"/>
      <c r="F153" s="45"/>
      <c r="G153" s="45"/>
      <c r="H153" s="45"/>
      <c r="I153" s="45"/>
      <c r="J153" s="45"/>
      <c r="K153" s="45" t="s">
        <v>128</v>
      </c>
      <c r="L153" s="45"/>
      <c r="M153" s="45"/>
      <c r="N153" s="45"/>
      <c r="O153" s="45"/>
      <c r="P153" s="286"/>
      <c r="Q153" s="46"/>
      <c r="R153" s="46"/>
      <c r="S153" s="140"/>
      <c r="T153" s="246" t="s">
        <v>198</v>
      </c>
      <c r="U153" s="1099" t="e">
        <f>U78+U107+U111+U114+U116+U122+U123+U126+U132+U135+U139+U144+U148</f>
        <v>#VALUE!</v>
      </c>
      <c r="V153" s="1099"/>
      <c r="W153" s="1099"/>
      <c r="X153" s="1099"/>
      <c r="Y153" s="247" t="s">
        <v>30</v>
      </c>
      <c r="AB153" s="287"/>
    </row>
    <row r="154" spans="1:28" ht="6" customHeight="1" thickBot="1">
      <c r="A154" s="228"/>
      <c r="B154" s="288"/>
      <c r="C154" s="289"/>
      <c r="D154" s="289"/>
      <c r="E154" s="289"/>
      <c r="F154" s="289"/>
      <c r="G154" s="289"/>
      <c r="H154" s="289"/>
      <c r="I154" s="289"/>
      <c r="J154" s="289"/>
      <c r="K154" s="289"/>
      <c r="L154" s="289"/>
      <c r="M154" s="289"/>
      <c r="N154" s="289"/>
      <c r="O154" s="289"/>
      <c r="P154" s="289"/>
      <c r="Q154" s="289"/>
      <c r="R154" s="289"/>
      <c r="S154" s="290"/>
      <c r="T154" s="288"/>
      <c r="U154" s="289"/>
      <c r="V154" s="289"/>
      <c r="W154" s="289"/>
      <c r="X154" s="289"/>
      <c r="Y154" s="290"/>
    </row>
    <row r="155" spans="1:28" ht="30" customHeight="1" thickTop="1">
      <c r="A155" s="228"/>
      <c r="B155" s="860" t="s">
        <v>129</v>
      </c>
      <c r="C155" s="861"/>
      <c r="D155" s="861"/>
      <c r="E155" s="861"/>
      <c r="F155" s="861"/>
      <c r="G155" s="861"/>
      <c r="H155" s="861"/>
      <c r="I155" s="864"/>
      <c r="J155" s="864"/>
      <c r="K155" s="864"/>
      <c r="L155" s="864"/>
      <c r="M155" s="864"/>
      <c r="N155" s="865"/>
      <c r="O155" s="865"/>
      <c r="P155" s="865"/>
      <c r="Q155" s="865"/>
      <c r="R155" s="865"/>
      <c r="S155" s="59"/>
      <c r="T155" s="866" t="s">
        <v>279</v>
      </c>
      <c r="U155" s="867"/>
      <c r="V155" s="867"/>
      <c r="W155" s="867"/>
      <c r="X155" s="867"/>
      <c r="Y155" s="868"/>
    </row>
    <row r="156" spans="1:28" ht="30" customHeight="1" thickBot="1">
      <c r="A156" s="228"/>
      <c r="B156" s="862"/>
      <c r="C156" s="863"/>
      <c r="D156" s="863"/>
      <c r="E156" s="863"/>
      <c r="F156" s="863"/>
      <c r="G156" s="863"/>
      <c r="H156" s="872" t="s">
        <v>130</v>
      </c>
      <c r="I156" s="873"/>
      <c r="J156" s="873"/>
      <c r="K156" s="873"/>
      <c r="L156" s="873"/>
      <c r="M156" s="873"/>
      <c r="N156" s="874"/>
      <c r="O156" s="874"/>
      <c r="P156" s="874"/>
      <c r="Q156" s="874"/>
      <c r="R156" s="874"/>
      <c r="S156" s="60" t="s">
        <v>61</v>
      </c>
      <c r="T156" s="869"/>
      <c r="U156" s="870"/>
      <c r="V156" s="870"/>
      <c r="W156" s="870"/>
      <c r="X156" s="870"/>
      <c r="Y156" s="871"/>
      <c r="AB156" s="291" t="e">
        <f>U153</f>
        <v>#VALUE!</v>
      </c>
    </row>
    <row r="157" spans="1:28" ht="17.25" customHeight="1">
      <c r="A157" s="228"/>
      <c r="B157" s="61"/>
      <c r="C157" s="62"/>
      <c r="D157" s="62"/>
      <c r="E157" s="62"/>
      <c r="F157" s="62"/>
      <c r="G157" s="62"/>
      <c r="H157" s="62"/>
      <c r="I157" s="62"/>
      <c r="J157" s="147" t="s">
        <v>585</v>
      </c>
      <c r="K157" s="57"/>
      <c r="L157" s="57"/>
      <c r="M157" s="57"/>
      <c r="N157" s="57"/>
      <c r="O157" s="57"/>
      <c r="P157" s="57"/>
      <c r="Q157" s="57"/>
      <c r="R157" s="57"/>
      <c r="S157" s="60"/>
      <c r="T157" s="63" t="s">
        <v>198</v>
      </c>
      <c r="U157" s="1099">
        <f>ROUNDDOWN(IF(N156&gt;7200000,U153*0.8,0),0)</f>
        <v>0</v>
      </c>
      <c r="V157" s="1099"/>
      <c r="W157" s="1099"/>
      <c r="X157" s="1099"/>
      <c r="Y157" s="60" t="s">
        <v>30</v>
      </c>
      <c r="AB157" s="291">
        <f>U157</f>
        <v>0</v>
      </c>
    </row>
    <row r="158" spans="1:28" ht="28.5" customHeight="1">
      <c r="A158" s="228"/>
      <c r="B158" s="64"/>
      <c r="C158" s="65"/>
      <c r="D158" s="65"/>
      <c r="E158" s="65"/>
      <c r="F158" s="65"/>
      <c r="G158" s="65"/>
      <c r="H158" s="877" t="s">
        <v>586</v>
      </c>
      <c r="I158" s="877"/>
      <c r="J158" s="877"/>
      <c r="K158" s="877"/>
      <c r="L158" s="877"/>
      <c r="M158" s="877"/>
      <c r="N158" s="877"/>
      <c r="O158" s="877"/>
      <c r="P158" s="877"/>
      <c r="Q158" s="877"/>
      <c r="R158" s="877"/>
      <c r="S158" s="878"/>
      <c r="T158" s="869" t="s">
        <v>164</v>
      </c>
      <c r="U158" s="870"/>
      <c r="V158" s="870"/>
      <c r="W158" s="870"/>
      <c r="X158" s="870"/>
      <c r="Y158" s="871"/>
      <c r="AB158" s="287">
        <f>U160</f>
        <v>0</v>
      </c>
    </row>
    <row r="159" spans="1:28" ht="30" customHeight="1">
      <c r="A159" s="228"/>
      <c r="B159" s="879" t="s">
        <v>165</v>
      </c>
      <c r="C159" s="880"/>
      <c r="D159" s="880"/>
      <c r="E159" s="880"/>
      <c r="F159" s="880"/>
      <c r="G159" s="880"/>
      <c r="H159" s="883"/>
      <c r="I159" s="883"/>
      <c r="J159" s="883"/>
      <c r="K159" s="66"/>
      <c r="L159" s="66"/>
      <c r="M159" s="66"/>
      <c r="N159" s="67"/>
      <c r="O159" s="67"/>
      <c r="P159" s="67"/>
      <c r="Q159" s="67"/>
      <c r="R159" s="67"/>
      <c r="S159" s="68"/>
      <c r="T159" s="869"/>
      <c r="U159" s="870"/>
      <c r="V159" s="870"/>
      <c r="W159" s="870"/>
      <c r="X159" s="870"/>
      <c r="Y159" s="871"/>
    </row>
    <row r="160" spans="1:28" ht="30" customHeight="1" thickBot="1">
      <c r="A160" s="228"/>
      <c r="B160" s="881"/>
      <c r="C160" s="882"/>
      <c r="D160" s="882"/>
      <c r="E160" s="882"/>
      <c r="F160" s="882"/>
      <c r="G160" s="882"/>
      <c r="H160" s="884"/>
      <c r="I160" s="885"/>
      <c r="J160" s="885"/>
      <c r="K160" s="885"/>
      <c r="L160" s="885"/>
      <c r="M160" s="885"/>
      <c r="N160" s="886"/>
      <c r="O160" s="886"/>
      <c r="P160" s="886"/>
      <c r="Q160" s="886"/>
      <c r="R160" s="886"/>
      <c r="S160" s="60" t="s">
        <v>44</v>
      </c>
      <c r="T160" s="63" t="s">
        <v>198</v>
      </c>
      <c r="U160" s="1099">
        <f>ROUNDDOWN(IF(AND(N156&gt;6300000,N156&lt;=7200000),U153*0.9,0),0)</f>
        <v>0</v>
      </c>
      <c r="V160" s="1099"/>
      <c r="W160" s="1099"/>
      <c r="X160" s="1099"/>
      <c r="Y160" s="60" t="s">
        <v>30</v>
      </c>
    </row>
    <row r="161" spans="1:25" ht="43.5" customHeight="1">
      <c r="A161" s="228"/>
      <c r="B161" s="875" t="s">
        <v>283</v>
      </c>
      <c r="C161" s="727"/>
      <c r="D161" s="727"/>
      <c r="E161" s="727"/>
      <c r="F161" s="727"/>
      <c r="G161" s="727"/>
      <c r="H161" s="727"/>
      <c r="I161" s="727"/>
      <c r="J161" s="727"/>
      <c r="K161" s="727"/>
      <c r="L161" s="727"/>
      <c r="M161" s="727"/>
      <c r="N161" s="727"/>
      <c r="O161" s="727"/>
      <c r="P161" s="727"/>
      <c r="Q161" s="727"/>
      <c r="R161" s="727"/>
      <c r="S161" s="876"/>
      <c r="T161" s="63"/>
      <c r="U161" s="508"/>
      <c r="V161" s="508"/>
      <c r="W161" s="508"/>
      <c r="X161" s="508"/>
      <c r="Y161" s="60"/>
    </row>
    <row r="162" spans="1:25" ht="6" customHeight="1">
      <c r="A162" s="228"/>
      <c r="B162" s="70"/>
      <c r="C162" s="71"/>
      <c r="D162" s="71"/>
      <c r="E162" s="71"/>
      <c r="F162" s="71"/>
      <c r="G162" s="71"/>
      <c r="H162" s="71"/>
      <c r="I162" s="71"/>
      <c r="J162" s="71"/>
      <c r="K162" s="71"/>
      <c r="L162" s="71"/>
      <c r="M162" s="71"/>
      <c r="N162" s="71"/>
      <c r="O162" s="71"/>
      <c r="P162" s="71"/>
      <c r="Q162" s="71"/>
      <c r="R162" s="71"/>
      <c r="S162" s="72"/>
      <c r="T162" s="64"/>
      <c r="U162" s="65"/>
      <c r="V162" s="65"/>
      <c r="W162" s="65"/>
      <c r="X162" s="65"/>
      <c r="Y162" s="73"/>
    </row>
    <row r="163" spans="1:25" ht="15.75" customHeight="1">
      <c r="A163" s="272"/>
      <c r="B163" s="292" t="s">
        <v>131</v>
      </c>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row>
    <row r="164" spans="1:25" ht="11.1" customHeight="1">
      <c r="A164" s="228"/>
      <c r="B164" s="294"/>
      <c r="C164" s="294"/>
      <c r="D164" s="294"/>
      <c r="E164" s="294"/>
      <c r="F164" s="294"/>
      <c r="G164" s="294"/>
      <c r="H164" s="294"/>
      <c r="I164" s="294"/>
      <c r="J164" s="294"/>
      <c r="K164" s="294"/>
      <c r="L164" s="294"/>
      <c r="M164" s="294"/>
      <c r="N164" s="294"/>
      <c r="O164" s="294"/>
      <c r="P164" s="294"/>
      <c r="Q164" s="294"/>
      <c r="R164" s="294"/>
      <c r="S164" s="294"/>
      <c r="T164" s="294"/>
      <c r="U164" s="294"/>
      <c r="V164" s="294"/>
      <c r="W164" s="294"/>
      <c r="X164" s="294"/>
      <c r="Y164" s="294"/>
    </row>
    <row r="165" spans="1:25" ht="11.25" customHeight="1">
      <c r="B165" s="295"/>
      <c r="C165" s="295"/>
      <c r="D165" s="295"/>
      <c r="E165" s="295"/>
      <c r="F165" s="295"/>
      <c r="G165" s="295"/>
      <c r="H165" s="295"/>
      <c r="I165" s="295"/>
      <c r="J165" s="295"/>
      <c r="K165" s="295"/>
      <c r="L165" s="295"/>
      <c r="M165" s="295"/>
      <c r="N165" s="295"/>
      <c r="O165" s="295"/>
      <c r="P165" s="295"/>
      <c r="Q165" s="295"/>
      <c r="R165" s="295"/>
      <c r="S165" s="295"/>
      <c r="T165" s="295"/>
      <c r="U165" s="295"/>
      <c r="V165" s="295"/>
      <c r="W165" s="295"/>
      <c r="X165" s="295"/>
      <c r="Y165" s="295"/>
    </row>
  </sheetData>
  <mergeCells count="241">
    <mergeCell ref="C151:O151"/>
    <mergeCell ref="U153:X153"/>
    <mergeCell ref="B155:G156"/>
    <mergeCell ref="H155:M155"/>
    <mergeCell ref="N155:R155"/>
    <mergeCell ref="T155:Y156"/>
    <mergeCell ref="H156:M156"/>
    <mergeCell ref="N156:R156"/>
    <mergeCell ref="B161:S161"/>
    <mergeCell ref="U157:X157"/>
    <mergeCell ref="H158:S158"/>
    <mergeCell ref="T158:Y159"/>
    <mergeCell ref="B159:G160"/>
    <mergeCell ref="H159:J159"/>
    <mergeCell ref="H160:M160"/>
    <mergeCell ref="N160:R160"/>
    <mergeCell ref="U160:X160"/>
    <mergeCell ref="U148:X148"/>
    <mergeCell ref="E149:F149"/>
    <mergeCell ref="H149:I149"/>
    <mergeCell ref="N149:P149"/>
    <mergeCell ref="Q149:R149"/>
    <mergeCell ref="U149:X149"/>
    <mergeCell ref="E150:F150"/>
    <mergeCell ref="H150:I150"/>
    <mergeCell ref="N150:P150"/>
    <mergeCell ref="Q150:R150"/>
    <mergeCell ref="U150:X150"/>
    <mergeCell ref="C143:O143"/>
    <mergeCell ref="U143:X143"/>
    <mergeCell ref="U144:X144"/>
    <mergeCell ref="E145:F145"/>
    <mergeCell ref="H145:I145"/>
    <mergeCell ref="N145:P145"/>
    <mergeCell ref="Q145:R145"/>
    <mergeCell ref="U145:X145"/>
    <mergeCell ref="E146:F146"/>
    <mergeCell ref="H146:I146"/>
    <mergeCell ref="N146:P146"/>
    <mergeCell ref="Q146:R146"/>
    <mergeCell ref="U146:X146"/>
    <mergeCell ref="U139:X139"/>
    <mergeCell ref="E140:F140"/>
    <mergeCell ref="H140:I140"/>
    <mergeCell ref="N140:P140"/>
    <mergeCell ref="Q140:R140"/>
    <mergeCell ref="U140:X140"/>
    <mergeCell ref="E141:F141"/>
    <mergeCell ref="H141:I141"/>
    <mergeCell ref="N141:P141"/>
    <mergeCell ref="Q141:R141"/>
    <mergeCell ref="U141:X141"/>
    <mergeCell ref="C134:O134"/>
    <mergeCell ref="U134:X134"/>
    <mergeCell ref="U135:X135"/>
    <mergeCell ref="E136:F136"/>
    <mergeCell ref="H136:I136"/>
    <mergeCell ref="N136:P136"/>
    <mergeCell ref="Q136:R136"/>
    <mergeCell ref="U136:X136"/>
    <mergeCell ref="E137:F137"/>
    <mergeCell ref="H137:I137"/>
    <mergeCell ref="N137:P137"/>
    <mergeCell ref="Q137:R137"/>
    <mergeCell ref="U137:X137"/>
    <mergeCell ref="D123:S124"/>
    <mergeCell ref="U123:X123"/>
    <mergeCell ref="U126:X126"/>
    <mergeCell ref="U127:X127"/>
    <mergeCell ref="G129:I129"/>
    <mergeCell ref="L129:N129"/>
    <mergeCell ref="O129:P129"/>
    <mergeCell ref="U129:X129"/>
    <mergeCell ref="E132:G132"/>
    <mergeCell ref="M132:O132"/>
    <mergeCell ref="Q132:R132"/>
    <mergeCell ref="U132:X132"/>
    <mergeCell ref="Q116:R116"/>
    <mergeCell ref="U116:X116"/>
    <mergeCell ref="AA116:AE116"/>
    <mergeCell ref="E117:G117"/>
    <mergeCell ref="M117:N117"/>
    <mergeCell ref="Q117:R117"/>
    <mergeCell ref="AA117:AE117"/>
    <mergeCell ref="E122:H122"/>
    <mergeCell ref="K122:P122"/>
    <mergeCell ref="Q122:R122"/>
    <mergeCell ref="U122:X122"/>
    <mergeCell ref="C110:S110"/>
    <mergeCell ref="E111:G111"/>
    <mergeCell ref="M111:P111"/>
    <mergeCell ref="Q111:R111"/>
    <mergeCell ref="U111:X111"/>
    <mergeCell ref="U113:X113"/>
    <mergeCell ref="Q114:R114"/>
    <mergeCell ref="U114:X114"/>
    <mergeCell ref="E115:G115"/>
    <mergeCell ref="K115:S115"/>
    <mergeCell ref="C106:S106"/>
    <mergeCell ref="E107:G107"/>
    <mergeCell ref="M107:P107"/>
    <mergeCell ref="Q107:R107"/>
    <mergeCell ref="U107:X107"/>
    <mergeCell ref="E108:G108"/>
    <mergeCell ref="M108:P108"/>
    <mergeCell ref="Q108:R108"/>
    <mergeCell ref="U108:X108"/>
    <mergeCell ref="E100:G100"/>
    <mergeCell ref="B101:C101"/>
    <mergeCell ref="E101:G101"/>
    <mergeCell ref="M101:P101"/>
    <mergeCell ref="Q101:R101"/>
    <mergeCell ref="E103:G103"/>
    <mergeCell ref="M103:P103"/>
    <mergeCell ref="Q103:R103"/>
    <mergeCell ref="U103:X103"/>
    <mergeCell ref="B97:C97"/>
    <mergeCell ref="E97:G97"/>
    <mergeCell ref="M97:P97"/>
    <mergeCell ref="Q97:R97"/>
    <mergeCell ref="E98:G98"/>
    <mergeCell ref="B99:C99"/>
    <mergeCell ref="E99:G99"/>
    <mergeCell ref="M99:P99"/>
    <mergeCell ref="Q99:R99"/>
    <mergeCell ref="B92:S92"/>
    <mergeCell ref="B93:C93"/>
    <mergeCell ref="E93:G93"/>
    <mergeCell ref="M93:P93"/>
    <mergeCell ref="Q93:R93"/>
    <mergeCell ref="B95:C95"/>
    <mergeCell ref="E95:G95"/>
    <mergeCell ref="M95:P95"/>
    <mergeCell ref="Q95:R95"/>
    <mergeCell ref="B87:C87"/>
    <mergeCell ref="E87:G87"/>
    <mergeCell ref="M87:P87"/>
    <mergeCell ref="Q87:R87"/>
    <mergeCell ref="E88:G88"/>
    <mergeCell ref="B89:C89"/>
    <mergeCell ref="E89:G89"/>
    <mergeCell ref="M89:P89"/>
    <mergeCell ref="Q89:R89"/>
    <mergeCell ref="B83:C83"/>
    <mergeCell ref="E83:G83"/>
    <mergeCell ref="M83:P83"/>
    <mergeCell ref="Q83:R83"/>
    <mergeCell ref="B85:C85"/>
    <mergeCell ref="E85:G85"/>
    <mergeCell ref="M85:P85"/>
    <mergeCell ref="Q85:R85"/>
    <mergeCell ref="E86:G86"/>
    <mergeCell ref="H77:Y77"/>
    <mergeCell ref="I78:J78"/>
    <mergeCell ref="U78:X78"/>
    <mergeCell ref="U79:X79"/>
    <mergeCell ref="B80:S80"/>
    <mergeCell ref="B81:C81"/>
    <mergeCell ref="E81:G81"/>
    <mergeCell ref="M81:P81"/>
    <mergeCell ref="Q81:R81"/>
    <mergeCell ref="A70:M71"/>
    <mergeCell ref="N70:O71"/>
    <mergeCell ref="P70:S70"/>
    <mergeCell ref="U70:X70"/>
    <mergeCell ref="P71:S71"/>
    <mergeCell ref="U71:X71"/>
    <mergeCell ref="A72:M73"/>
    <mergeCell ref="N72:O73"/>
    <mergeCell ref="P72:S72"/>
    <mergeCell ref="U72:X72"/>
    <mergeCell ref="P73:S73"/>
    <mergeCell ref="U73:X73"/>
    <mergeCell ref="A67:M68"/>
    <mergeCell ref="N67:O68"/>
    <mergeCell ref="P67:S67"/>
    <mergeCell ref="U67:X67"/>
    <mergeCell ref="P68:S68"/>
    <mergeCell ref="U68:X68"/>
    <mergeCell ref="V57:W58"/>
    <mergeCell ref="X57:Y58"/>
    <mergeCell ref="B59:B60"/>
    <mergeCell ref="C59:U60"/>
    <mergeCell ref="V59:W60"/>
    <mergeCell ref="X59:Y60"/>
    <mergeCell ref="F47:I47"/>
    <mergeCell ref="J47:N47"/>
    <mergeCell ref="B61:B62"/>
    <mergeCell ref="C61:U62"/>
    <mergeCell ref="V61:W62"/>
    <mergeCell ref="X61:Y62"/>
    <mergeCell ref="A65:M66"/>
    <mergeCell ref="N65:O66"/>
    <mergeCell ref="P65:S65"/>
    <mergeCell ref="U65:X65"/>
    <mergeCell ref="P66:S66"/>
    <mergeCell ref="U66:X66"/>
    <mergeCell ref="J26:M26"/>
    <mergeCell ref="T26:X26"/>
    <mergeCell ref="U27:X27"/>
    <mergeCell ref="U28:X28"/>
    <mergeCell ref="J31:M31"/>
    <mergeCell ref="T31:X31"/>
    <mergeCell ref="Q55:S55"/>
    <mergeCell ref="U55:X55"/>
    <mergeCell ref="J32:M32"/>
    <mergeCell ref="T32:X32"/>
    <mergeCell ref="B33:Y34"/>
    <mergeCell ref="B35:Y36"/>
    <mergeCell ref="J39:M39"/>
    <mergeCell ref="U39:X39"/>
    <mergeCell ref="B51:Y51"/>
    <mergeCell ref="B47:E47"/>
    <mergeCell ref="J40:M40"/>
    <mergeCell ref="U40:X40"/>
    <mergeCell ref="U41:X41"/>
    <mergeCell ref="U42:X42"/>
    <mergeCell ref="B44:Y44"/>
    <mergeCell ref="B48:D48"/>
    <mergeCell ref="F48:H48"/>
    <mergeCell ref="K48:M48"/>
    <mergeCell ref="B19:Y19"/>
    <mergeCell ref="J25:M25"/>
    <mergeCell ref="T25:X25"/>
    <mergeCell ref="A3:Y3"/>
    <mergeCell ref="N6:Y6"/>
    <mergeCell ref="B8:Y9"/>
    <mergeCell ref="B13:L14"/>
    <mergeCell ref="M13:Y13"/>
    <mergeCell ref="M14:P14"/>
    <mergeCell ref="Q14:T14"/>
    <mergeCell ref="U14:Y14"/>
    <mergeCell ref="M15:O15"/>
    <mergeCell ref="Q15:S15"/>
    <mergeCell ref="V15:X15"/>
    <mergeCell ref="M16:O16"/>
    <mergeCell ref="Q16:S16"/>
    <mergeCell ref="V16:X16"/>
    <mergeCell ref="M17:O17"/>
    <mergeCell ref="Q17:S17"/>
    <mergeCell ref="V17:X17"/>
  </mergeCells>
  <phoneticPr fontId="3"/>
  <conditionalFormatting sqref="B48 F48">
    <cfRule type="containsBlanks" dxfId="12" priority="1">
      <formula>LEN(TRIM(B48))=0</formula>
    </cfRule>
  </conditionalFormatting>
  <conditionalFormatting sqref="N6:Y6">
    <cfRule type="containsBlanks" dxfId="11" priority="11" stopIfTrue="1">
      <formula>LEN(TRIM(N6))=0</formula>
    </cfRule>
    <cfRule type="containsBlanks" dxfId="10" priority="12" stopIfTrue="1">
      <formula>LEN(TRIM(N6))=0</formula>
    </cfRule>
  </conditionalFormatting>
  <conditionalFormatting sqref="I7">
    <cfRule type="containsBlanks" dxfId="9" priority="10" stopIfTrue="1">
      <formula>LEN(TRIM(I7))=0</formula>
    </cfRule>
  </conditionalFormatting>
  <conditionalFormatting sqref="V59:Y62">
    <cfRule type="containsBlanks" dxfId="8" priority="9" stopIfTrue="1">
      <formula>LEN(TRIM(V59))=0</formula>
    </cfRule>
  </conditionalFormatting>
  <conditionalFormatting sqref="K78 N78">
    <cfRule type="containsBlanks" dxfId="7" priority="8" stopIfTrue="1">
      <formula>LEN(TRIM(K78))=0</formula>
    </cfRule>
  </conditionalFormatting>
  <conditionalFormatting sqref="C114">
    <cfRule type="containsBlanks" dxfId="6" priority="7">
      <formula>LEN(TRIM(C114))=0</formula>
    </cfRule>
  </conditionalFormatting>
  <conditionalFormatting sqref="C116">
    <cfRule type="containsBlanks" dxfId="5" priority="6">
      <formula>LEN(TRIM(C116))=0</formula>
    </cfRule>
  </conditionalFormatting>
  <conditionalFormatting sqref="C120">
    <cfRule type="containsBlanks" dxfId="4" priority="5">
      <formula>LEN(TRIM(C120))=0</formula>
    </cfRule>
  </conditionalFormatting>
  <conditionalFormatting sqref="C123">
    <cfRule type="containsBlanks" dxfId="3" priority="4">
      <formula>LEN(TRIM(C123))=0</formula>
    </cfRule>
  </conditionalFormatting>
  <conditionalFormatting sqref="O129:P129">
    <cfRule type="containsBlanks" dxfId="2" priority="3">
      <formula>LEN(TRIM(O129))=0</formula>
    </cfRule>
  </conditionalFormatting>
  <conditionalFormatting sqref="N160:R160">
    <cfRule type="containsBlanks" dxfId="1" priority="2">
      <formula>LEN(TRIM(N160))=0</formula>
    </cfRule>
  </conditionalFormatting>
  <conditionalFormatting sqref="J39:M40 U39:X40">
    <cfRule type="containsBlanks" dxfId="0" priority="13">
      <formula>LEN(TRIM(J39))=0</formula>
    </cfRule>
  </conditionalFormatting>
  <dataValidations count="5">
    <dataValidation type="list" allowBlank="1" showInputMessage="1" showErrorMessage="1" sqref="O129:P129 JK129:JL129 TG129:TH129 ADC129:ADD129 AMY129:AMZ129 AWU129:AWV129 BGQ129:BGR129 BQM129:BQN129 CAI129:CAJ129 CKE129:CKF129 CUA129:CUB129 DDW129:DDX129 DNS129:DNT129 DXO129:DXP129 EHK129:EHL129 ERG129:ERH129 FBC129:FBD129 FKY129:FKZ129 FUU129:FUV129 GEQ129:GER129 GOM129:GON129 GYI129:GYJ129 HIE129:HIF129 HSA129:HSB129 IBW129:IBX129 ILS129:ILT129 IVO129:IVP129 JFK129:JFL129 JPG129:JPH129 JZC129:JZD129 KIY129:KIZ129 KSU129:KSV129 LCQ129:LCR129 LMM129:LMN129 LWI129:LWJ129 MGE129:MGF129 MQA129:MQB129 MZW129:MZX129 NJS129:NJT129 NTO129:NTP129 ODK129:ODL129 ONG129:ONH129 OXC129:OXD129 PGY129:PGZ129 PQU129:PQV129 QAQ129:QAR129 QKM129:QKN129 QUI129:QUJ129 REE129:REF129 ROA129:ROB129 RXW129:RXX129 SHS129:SHT129 SRO129:SRP129 TBK129:TBL129 TLG129:TLH129 TVC129:TVD129 UEY129:UEZ129 UOU129:UOV129 UYQ129:UYR129 VIM129:VIN129 VSI129:VSJ129 WCE129:WCF129 WMA129:WMB129 WVW129:WVX129 O65665:P65665 JK65665:JL65665 TG65665:TH65665 ADC65665:ADD65665 AMY65665:AMZ65665 AWU65665:AWV65665 BGQ65665:BGR65665 BQM65665:BQN65665 CAI65665:CAJ65665 CKE65665:CKF65665 CUA65665:CUB65665 DDW65665:DDX65665 DNS65665:DNT65665 DXO65665:DXP65665 EHK65665:EHL65665 ERG65665:ERH65665 FBC65665:FBD65665 FKY65665:FKZ65665 FUU65665:FUV65665 GEQ65665:GER65665 GOM65665:GON65665 GYI65665:GYJ65665 HIE65665:HIF65665 HSA65665:HSB65665 IBW65665:IBX65665 ILS65665:ILT65665 IVO65665:IVP65665 JFK65665:JFL65665 JPG65665:JPH65665 JZC65665:JZD65665 KIY65665:KIZ65665 KSU65665:KSV65665 LCQ65665:LCR65665 LMM65665:LMN65665 LWI65665:LWJ65665 MGE65665:MGF65665 MQA65665:MQB65665 MZW65665:MZX65665 NJS65665:NJT65665 NTO65665:NTP65665 ODK65665:ODL65665 ONG65665:ONH65665 OXC65665:OXD65665 PGY65665:PGZ65665 PQU65665:PQV65665 QAQ65665:QAR65665 QKM65665:QKN65665 QUI65665:QUJ65665 REE65665:REF65665 ROA65665:ROB65665 RXW65665:RXX65665 SHS65665:SHT65665 SRO65665:SRP65665 TBK65665:TBL65665 TLG65665:TLH65665 TVC65665:TVD65665 UEY65665:UEZ65665 UOU65665:UOV65665 UYQ65665:UYR65665 VIM65665:VIN65665 VSI65665:VSJ65665 WCE65665:WCF65665 WMA65665:WMB65665 WVW65665:WVX65665 O131201:P131201 JK131201:JL131201 TG131201:TH131201 ADC131201:ADD131201 AMY131201:AMZ131201 AWU131201:AWV131201 BGQ131201:BGR131201 BQM131201:BQN131201 CAI131201:CAJ131201 CKE131201:CKF131201 CUA131201:CUB131201 DDW131201:DDX131201 DNS131201:DNT131201 DXO131201:DXP131201 EHK131201:EHL131201 ERG131201:ERH131201 FBC131201:FBD131201 FKY131201:FKZ131201 FUU131201:FUV131201 GEQ131201:GER131201 GOM131201:GON131201 GYI131201:GYJ131201 HIE131201:HIF131201 HSA131201:HSB131201 IBW131201:IBX131201 ILS131201:ILT131201 IVO131201:IVP131201 JFK131201:JFL131201 JPG131201:JPH131201 JZC131201:JZD131201 KIY131201:KIZ131201 KSU131201:KSV131201 LCQ131201:LCR131201 LMM131201:LMN131201 LWI131201:LWJ131201 MGE131201:MGF131201 MQA131201:MQB131201 MZW131201:MZX131201 NJS131201:NJT131201 NTO131201:NTP131201 ODK131201:ODL131201 ONG131201:ONH131201 OXC131201:OXD131201 PGY131201:PGZ131201 PQU131201:PQV131201 QAQ131201:QAR131201 QKM131201:QKN131201 QUI131201:QUJ131201 REE131201:REF131201 ROA131201:ROB131201 RXW131201:RXX131201 SHS131201:SHT131201 SRO131201:SRP131201 TBK131201:TBL131201 TLG131201:TLH131201 TVC131201:TVD131201 UEY131201:UEZ131201 UOU131201:UOV131201 UYQ131201:UYR131201 VIM131201:VIN131201 VSI131201:VSJ131201 WCE131201:WCF131201 WMA131201:WMB131201 WVW131201:WVX131201 O196737:P196737 JK196737:JL196737 TG196737:TH196737 ADC196737:ADD196737 AMY196737:AMZ196737 AWU196737:AWV196737 BGQ196737:BGR196737 BQM196737:BQN196737 CAI196737:CAJ196737 CKE196737:CKF196737 CUA196737:CUB196737 DDW196737:DDX196737 DNS196737:DNT196737 DXO196737:DXP196737 EHK196737:EHL196737 ERG196737:ERH196737 FBC196737:FBD196737 FKY196737:FKZ196737 FUU196737:FUV196737 GEQ196737:GER196737 GOM196737:GON196737 GYI196737:GYJ196737 HIE196737:HIF196737 HSA196737:HSB196737 IBW196737:IBX196737 ILS196737:ILT196737 IVO196737:IVP196737 JFK196737:JFL196737 JPG196737:JPH196737 JZC196737:JZD196737 KIY196737:KIZ196737 KSU196737:KSV196737 LCQ196737:LCR196737 LMM196737:LMN196737 LWI196737:LWJ196737 MGE196737:MGF196737 MQA196737:MQB196737 MZW196737:MZX196737 NJS196737:NJT196737 NTO196737:NTP196737 ODK196737:ODL196737 ONG196737:ONH196737 OXC196737:OXD196737 PGY196737:PGZ196737 PQU196737:PQV196737 QAQ196737:QAR196737 QKM196737:QKN196737 QUI196737:QUJ196737 REE196737:REF196737 ROA196737:ROB196737 RXW196737:RXX196737 SHS196737:SHT196737 SRO196737:SRP196737 TBK196737:TBL196737 TLG196737:TLH196737 TVC196737:TVD196737 UEY196737:UEZ196737 UOU196737:UOV196737 UYQ196737:UYR196737 VIM196737:VIN196737 VSI196737:VSJ196737 WCE196737:WCF196737 WMA196737:WMB196737 WVW196737:WVX196737 O262273:P262273 JK262273:JL262273 TG262273:TH262273 ADC262273:ADD262273 AMY262273:AMZ262273 AWU262273:AWV262273 BGQ262273:BGR262273 BQM262273:BQN262273 CAI262273:CAJ262273 CKE262273:CKF262273 CUA262273:CUB262273 DDW262273:DDX262273 DNS262273:DNT262273 DXO262273:DXP262273 EHK262273:EHL262273 ERG262273:ERH262273 FBC262273:FBD262273 FKY262273:FKZ262273 FUU262273:FUV262273 GEQ262273:GER262273 GOM262273:GON262273 GYI262273:GYJ262273 HIE262273:HIF262273 HSA262273:HSB262273 IBW262273:IBX262273 ILS262273:ILT262273 IVO262273:IVP262273 JFK262273:JFL262273 JPG262273:JPH262273 JZC262273:JZD262273 KIY262273:KIZ262273 KSU262273:KSV262273 LCQ262273:LCR262273 LMM262273:LMN262273 LWI262273:LWJ262273 MGE262273:MGF262273 MQA262273:MQB262273 MZW262273:MZX262273 NJS262273:NJT262273 NTO262273:NTP262273 ODK262273:ODL262273 ONG262273:ONH262273 OXC262273:OXD262273 PGY262273:PGZ262273 PQU262273:PQV262273 QAQ262273:QAR262273 QKM262273:QKN262273 QUI262273:QUJ262273 REE262273:REF262273 ROA262273:ROB262273 RXW262273:RXX262273 SHS262273:SHT262273 SRO262273:SRP262273 TBK262273:TBL262273 TLG262273:TLH262273 TVC262273:TVD262273 UEY262273:UEZ262273 UOU262273:UOV262273 UYQ262273:UYR262273 VIM262273:VIN262273 VSI262273:VSJ262273 WCE262273:WCF262273 WMA262273:WMB262273 WVW262273:WVX262273 O327809:P327809 JK327809:JL327809 TG327809:TH327809 ADC327809:ADD327809 AMY327809:AMZ327809 AWU327809:AWV327809 BGQ327809:BGR327809 BQM327809:BQN327809 CAI327809:CAJ327809 CKE327809:CKF327809 CUA327809:CUB327809 DDW327809:DDX327809 DNS327809:DNT327809 DXO327809:DXP327809 EHK327809:EHL327809 ERG327809:ERH327809 FBC327809:FBD327809 FKY327809:FKZ327809 FUU327809:FUV327809 GEQ327809:GER327809 GOM327809:GON327809 GYI327809:GYJ327809 HIE327809:HIF327809 HSA327809:HSB327809 IBW327809:IBX327809 ILS327809:ILT327809 IVO327809:IVP327809 JFK327809:JFL327809 JPG327809:JPH327809 JZC327809:JZD327809 KIY327809:KIZ327809 KSU327809:KSV327809 LCQ327809:LCR327809 LMM327809:LMN327809 LWI327809:LWJ327809 MGE327809:MGF327809 MQA327809:MQB327809 MZW327809:MZX327809 NJS327809:NJT327809 NTO327809:NTP327809 ODK327809:ODL327809 ONG327809:ONH327809 OXC327809:OXD327809 PGY327809:PGZ327809 PQU327809:PQV327809 QAQ327809:QAR327809 QKM327809:QKN327809 QUI327809:QUJ327809 REE327809:REF327809 ROA327809:ROB327809 RXW327809:RXX327809 SHS327809:SHT327809 SRO327809:SRP327809 TBK327809:TBL327809 TLG327809:TLH327809 TVC327809:TVD327809 UEY327809:UEZ327809 UOU327809:UOV327809 UYQ327809:UYR327809 VIM327809:VIN327809 VSI327809:VSJ327809 WCE327809:WCF327809 WMA327809:WMB327809 WVW327809:WVX327809 O393345:P393345 JK393345:JL393345 TG393345:TH393345 ADC393345:ADD393345 AMY393345:AMZ393345 AWU393345:AWV393345 BGQ393345:BGR393345 BQM393345:BQN393345 CAI393345:CAJ393345 CKE393345:CKF393345 CUA393345:CUB393345 DDW393345:DDX393345 DNS393345:DNT393345 DXO393345:DXP393345 EHK393345:EHL393345 ERG393345:ERH393345 FBC393345:FBD393345 FKY393345:FKZ393345 FUU393345:FUV393345 GEQ393345:GER393345 GOM393345:GON393345 GYI393345:GYJ393345 HIE393345:HIF393345 HSA393345:HSB393345 IBW393345:IBX393345 ILS393345:ILT393345 IVO393345:IVP393345 JFK393345:JFL393345 JPG393345:JPH393345 JZC393345:JZD393345 KIY393345:KIZ393345 KSU393345:KSV393345 LCQ393345:LCR393345 LMM393345:LMN393345 LWI393345:LWJ393345 MGE393345:MGF393345 MQA393345:MQB393345 MZW393345:MZX393345 NJS393345:NJT393345 NTO393345:NTP393345 ODK393345:ODL393345 ONG393345:ONH393345 OXC393345:OXD393345 PGY393345:PGZ393345 PQU393345:PQV393345 QAQ393345:QAR393345 QKM393345:QKN393345 QUI393345:QUJ393345 REE393345:REF393345 ROA393345:ROB393345 RXW393345:RXX393345 SHS393345:SHT393345 SRO393345:SRP393345 TBK393345:TBL393345 TLG393345:TLH393345 TVC393345:TVD393345 UEY393345:UEZ393345 UOU393345:UOV393345 UYQ393345:UYR393345 VIM393345:VIN393345 VSI393345:VSJ393345 WCE393345:WCF393345 WMA393345:WMB393345 WVW393345:WVX393345 O458881:P458881 JK458881:JL458881 TG458881:TH458881 ADC458881:ADD458881 AMY458881:AMZ458881 AWU458881:AWV458881 BGQ458881:BGR458881 BQM458881:BQN458881 CAI458881:CAJ458881 CKE458881:CKF458881 CUA458881:CUB458881 DDW458881:DDX458881 DNS458881:DNT458881 DXO458881:DXP458881 EHK458881:EHL458881 ERG458881:ERH458881 FBC458881:FBD458881 FKY458881:FKZ458881 FUU458881:FUV458881 GEQ458881:GER458881 GOM458881:GON458881 GYI458881:GYJ458881 HIE458881:HIF458881 HSA458881:HSB458881 IBW458881:IBX458881 ILS458881:ILT458881 IVO458881:IVP458881 JFK458881:JFL458881 JPG458881:JPH458881 JZC458881:JZD458881 KIY458881:KIZ458881 KSU458881:KSV458881 LCQ458881:LCR458881 LMM458881:LMN458881 LWI458881:LWJ458881 MGE458881:MGF458881 MQA458881:MQB458881 MZW458881:MZX458881 NJS458881:NJT458881 NTO458881:NTP458881 ODK458881:ODL458881 ONG458881:ONH458881 OXC458881:OXD458881 PGY458881:PGZ458881 PQU458881:PQV458881 QAQ458881:QAR458881 QKM458881:QKN458881 QUI458881:QUJ458881 REE458881:REF458881 ROA458881:ROB458881 RXW458881:RXX458881 SHS458881:SHT458881 SRO458881:SRP458881 TBK458881:TBL458881 TLG458881:TLH458881 TVC458881:TVD458881 UEY458881:UEZ458881 UOU458881:UOV458881 UYQ458881:UYR458881 VIM458881:VIN458881 VSI458881:VSJ458881 WCE458881:WCF458881 WMA458881:WMB458881 WVW458881:WVX458881 O524417:P524417 JK524417:JL524417 TG524417:TH524417 ADC524417:ADD524417 AMY524417:AMZ524417 AWU524417:AWV524417 BGQ524417:BGR524417 BQM524417:BQN524417 CAI524417:CAJ524417 CKE524417:CKF524417 CUA524417:CUB524417 DDW524417:DDX524417 DNS524417:DNT524417 DXO524417:DXP524417 EHK524417:EHL524417 ERG524417:ERH524417 FBC524417:FBD524417 FKY524417:FKZ524417 FUU524417:FUV524417 GEQ524417:GER524417 GOM524417:GON524417 GYI524417:GYJ524417 HIE524417:HIF524417 HSA524417:HSB524417 IBW524417:IBX524417 ILS524417:ILT524417 IVO524417:IVP524417 JFK524417:JFL524417 JPG524417:JPH524417 JZC524417:JZD524417 KIY524417:KIZ524417 KSU524417:KSV524417 LCQ524417:LCR524417 LMM524417:LMN524417 LWI524417:LWJ524417 MGE524417:MGF524417 MQA524417:MQB524417 MZW524417:MZX524417 NJS524417:NJT524417 NTO524417:NTP524417 ODK524417:ODL524417 ONG524417:ONH524417 OXC524417:OXD524417 PGY524417:PGZ524417 PQU524417:PQV524417 QAQ524417:QAR524417 QKM524417:QKN524417 QUI524417:QUJ524417 REE524417:REF524417 ROA524417:ROB524417 RXW524417:RXX524417 SHS524417:SHT524417 SRO524417:SRP524417 TBK524417:TBL524417 TLG524417:TLH524417 TVC524417:TVD524417 UEY524417:UEZ524417 UOU524417:UOV524417 UYQ524417:UYR524417 VIM524417:VIN524417 VSI524417:VSJ524417 WCE524417:WCF524417 WMA524417:WMB524417 WVW524417:WVX524417 O589953:P589953 JK589953:JL589953 TG589953:TH589953 ADC589953:ADD589953 AMY589953:AMZ589953 AWU589953:AWV589953 BGQ589953:BGR589953 BQM589953:BQN589953 CAI589953:CAJ589953 CKE589953:CKF589953 CUA589953:CUB589953 DDW589953:DDX589953 DNS589953:DNT589953 DXO589953:DXP589953 EHK589953:EHL589953 ERG589953:ERH589953 FBC589953:FBD589953 FKY589953:FKZ589953 FUU589953:FUV589953 GEQ589953:GER589953 GOM589953:GON589953 GYI589953:GYJ589953 HIE589953:HIF589953 HSA589953:HSB589953 IBW589953:IBX589953 ILS589953:ILT589953 IVO589953:IVP589953 JFK589953:JFL589953 JPG589953:JPH589953 JZC589953:JZD589953 KIY589953:KIZ589953 KSU589953:KSV589953 LCQ589953:LCR589953 LMM589953:LMN589953 LWI589953:LWJ589953 MGE589953:MGF589953 MQA589953:MQB589953 MZW589953:MZX589953 NJS589953:NJT589953 NTO589953:NTP589953 ODK589953:ODL589953 ONG589953:ONH589953 OXC589953:OXD589953 PGY589953:PGZ589953 PQU589953:PQV589953 QAQ589953:QAR589953 QKM589953:QKN589953 QUI589953:QUJ589953 REE589953:REF589953 ROA589953:ROB589953 RXW589953:RXX589953 SHS589953:SHT589953 SRO589953:SRP589953 TBK589953:TBL589953 TLG589953:TLH589953 TVC589953:TVD589953 UEY589953:UEZ589953 UOU589953:UOV589953 UYQ589953:UYR589953 VIM589953:VIN589953 VSI589953:VSJ589953 WCE589953:WCF589953 WMA589953:WMB589953 WVW589953:WVX589953 O655489:P655489 JK655489:JL655489 TG655489:TH655489 ADC655489:ADD655489 AMY655489:AMZ655489 AWU655489:AWV655489 BGQ655489:BGR655489 BQM655489:BQN655489 CAI655489:CAJ655489 CKE655489:CKF655489 CUA655489:CUB655489 DDW655489:DDX655489 DNS655489:DNT655489 DXO655489:DXP655489 EHK655489:EHL655489 ERG655489:ERH655489 FBC655489:FBD655489 FKY655489:FKZ655489 FUU655489:FUV655489 GEQ655489:GER655489 GOM655489:GON655489 GYI655489:GYJ655489 HIE655489:HIF655489 HSA655489:HSB655489 IBW655489:IBX655489 ILS655489:ILT655489 IVO655489:IVP655489 JFK655489:JFL655489 JPG655489:JPH655489 JZC655489:JZD655489 KIY655489:KIZ655489 KSU655489:KSV655489 LCQ655489:LCR655489 LMM655489:LMN655489 LWI655489:LWJ655489 MGE655489:MGF655489 MQA655489:MQB655489 MZW655489:MZX655489 NJS655489:NJT655489 NTO655489:NTP655489 ODK655489:ODL655489 ONG655489:ONH655489 OXC655489:OXD655489 PGY655489:PGZ655489 PQU655489:PQV655489 QAQ655489:QAR655489 QKM655489:QKN655489 QUI655489:QUJ655489 REE655489:REF655489 ROA655489:ROB655489 RXW655489:RXX655489 SHS655489:SHT655489 SRO655489:SRP655489 TBK655489:TBL655489 TLG655489:TLH655489 TVC655489:TVD655489 UEY655489:UEZ655489 UOU655489:UOV655489 UYQ655489:UYR655489 VIM655489:VIN655489 VSI655489:VSJ655489 WCE655489:WCF655489 WMA655489:WMB655489 WVW655489:WVX655489 O721025:P721025 JK721025:JL721025 TG721025:TH721025 ADC721025:ADD721025 AMY721025:AMZ721025 AWU721025:AWV721025 BGQ721025:BGR721025 BQM721025:BQN721025 CAI721025:CAJ721025 CKE721025:CKF721025 CUA721025:CUB721025 DDW721025:DDX721025 DNS721025:DNT721025 DXO721025:DXP721025 EHK721025:EHL721025 ERG721025:ERH721025 FBC721025:FBD721025 FKY721025:FKZ721025 FUU721025:FUV721025 GEQ721025:GER721025 GOM721025:GON721025 GYI721025:GYJ721025 HIE721025:HIF721025 HSA721025:HSB721025 IBW721025:IBX721025 ILS721025:ILT721025 IVO721025:IVP721025 JFK721025:JFL721025 JPG721025:JPH721025 JZC721025:JZD721025 KIY721025:KIZ721025 KSU721025:KSV721025 LCQ721025:LCR721025 LMM721025:LMN721025 LWI721025:LWJ721025 MGE721025:MGF721025 MQA721025:MQB721025 MZW721025:MZX721025 NJS721025:NJT721025 NTO721025:NTP721025 ODK721025:ODL721025 ONG721025:ONH721025 OXC721025:OXD721025 PGY721025:PGZ721025 PQU721025:PQV721025 QAQ721025:QAR721025 QKM721025:QKN721025 QUI721025:QUJ721025 REE721025:REF721025 ROA721025:ROB721025 RXW721025:RXX721025 SHS721025:SHT721025 SRO721025:SRP721025 TBK721025:TBL721025 TLG721025:TLH721025 TVC721025:TVD721025 UEY721025:UEZ721025 UOU721025:UOV721025 UYQ721025:UYR721025 VIM721025:VIN721025 VSI721025:VSJ721025 WCE721025:WCF721025 WMA721025:WMB721025 WVW721025:WVX721025 O786561:P786561 JK786561:JL786561 TG786561:TH786561 ADC786561:ADD786561 AMY786561:AMZ786561 AWU786561:AWV786561 BGQ786561:BGR786561 BQM786561:BQN786561 CAI786561:CAJ786561 CKE786561:CKF786561 CUA786561:CUB786561 DDW786561:DDX786561 DNS786561:DNT786561 DXO786561:DXP786561 EHK786561:EHL786561 ERG786561:ERH786561 FBC786561:FBD786561 FKY786561:FKZ786561 FUU786561:FUV786561 GEQ786561:GER786561 GOM786561:GON786561 GYI786561:GYJ786561 HIE786561:HIF786561 HSA786561:HSB786561 IBW786561:IBX786561 ILS786561:ILT786561 IVO786561:IVP786561 JFK786561:JFL786561 JPG786561:JPH786561 JZC786561:JZD786561 KIY786561:KIZ786561 KSU786561:KSV786561 LCQ786561:LCR786561 LMM786561:LMN786561 LWI786561:LWJ786561 MGE786561:MGF786561 MQA786561:MQB786561 MZW786561:MZX786561 NJS786561:NJT786561 NTO786561:NTP786561 ODK786561:ODL786561 ONG786561:ONH786561 OXC786561:OXD786561 PGY786561:PGZ786561 PQU786561:PQV786561 QAQ786561:QAR786561 QKM786561:QKN786561 QUI786561:QUJ786561 REE786561:REF786561 ROA786561:ROB786561 RXW786561:RXX786561 SHS786561:SHT786561 SRO786561:SRP786561 TBK786561:TBL786561 TLG786561:TLH786561 TVC786561:TVD786561 UEY786561:UEZ786561 UOU786561:UOV786561 UYQ786561:UYR786561 VIM786561:VIN786561 VSI786561:VSJ786561 WCE786561:WCF786561 WMA786561:WMB786561 WVW786561:WVX786561 O852097:P852097 JK852097:JL852097 TG852097:TH852097 ADC852097:ADD852097 AMY852097:AMZ852097 AWU852097:AWV852097 BGQ852097:BGR852097 BQM852097:BQN852097 CAI852097:CAJ852097 CKE852097:CKF852097 CUA852097:CUB852097 DDW852097:DDX852097 DNS852097:DNT852097 DXO852097:DXP852097 EHK852097:EHL852097 ERG852097:ERH852097 FBC852097:FBD852097 FKY852097:FKZ852097 FUU852097:FUV852097 GEQ852097:GER852097 GOM852097:GON852097 GYI852097:GYJ852097 HIE852097:HIF852097 HSA852097:HSB852097 IBW852097:IBX852097 ILS852097:ILT852097 IVO852097:IVP852097 JFK852097:JFL852097 JPG852097:JPH852097 JZC852097:JZD852097 KIY852097:KIZ852097 KSU852097:KSV852097 LCQ852097:LCR852097 LMM852097:LMN852097 LWI852097:LWJ852097 MGE852097:MGF852097 MQA852097:MQB852097 MZW852097:MZX852097 NJS852097:NJT852097 NTO852097:NTP852097 ODK852097:ODL852097 ONG852097:ONH852097 OXC852097:OXD852097 PGY852097:PGZ852097 PQU852097:PQV852097 QAQ852097:QAR852097 QKM852097:QKN852097 QUI852097:QUJ852097 REE852097:REF852097 ROA852097:ROB852097 RXW852097:RXX852097 SHS852097:SHT852097 SRO852097:SRP852097 TBK852097:TBL852097 TLG852097:TLH852097 TVC852097:TVD852097 UEY852097:UEZ852097 UOU852097:UOV852097 UYQ852097:UYR852097 VIM852097:VIN852097 VSI852097:VSJ852097 WCE852097:WCF852097 WMA852097:WMB852097 WVW852097:WVX852097 O917633:P917633 JK917633:JL917633 TG917633:TH917633 ADC917633:ADD917633 AMY917633:AMZ917633 AWU917633:AWV917633 BGQ917633:BGR917633 BQM917633:BQN917633 CAI917633:CAJ917633 CKE917633:CKF917633 CUA917633:CUB917633 DDW917633:DDX917633 DNS917633:DNT917633 DXO917633:DXP917633 EHK917633:EHL917633 ERG917633:ERH917633 FBC917633:FBD917633 FKY917633:FKZ917633 FUU917633:FUV917633 GEQ917633:GER917633 GOM917633:GON917633 GYI917633:GYJ917633 HIE917633:HIF917633 HSA917633:HSB917633 IBW917633:IBX917633 ILS917633:ILT917633 IVO917633:IVP917633 JFK917633:JFL917633 JPG917633:JPH917633 JZC917633:JZD917633 KIY917633:KIZ917633 KSU917633:KSV917633 LCQ917633:LCR917633 LMM917633:LMN917633 LWI917633:LWJ917633 MGE917633:MGF917633 MQA917633:MQB917633 MZW917633:MZX917633 NJS917633:NJT917633 NTO917633:NTP917633 ODK917633:ODL917633 ONG917633:ONH917633 OXC917633:OXD917633 PGY917633:PGZ917633 PQU917633:PQV917633 QAQ917633:QAR917633 QKM917633:QKN917633 QUI917633:QUJ917633 REE917633:REF917633 ROA917633:ROB917633 RXW917633:RXX917633 SHS917633:SHT917633 SRO917633:SRP917633 TBK917633:TBL917633 TLG917633:TLH917633 TVC917633:TVD917633 UEY917633:UEZ917633 UOU917633:UOV917633 UYQ917633:UYR917633 VIM917633:VIN917633 VSI917633:VSJ917633 WCE917633:WCF917633 WMA917633:WMB917633 WVW917633:WVX917633 O983169:P983169 JK983169:JL983169 TG983169:TH983169 ADC983169:ADD983169 AMY983169:AMZ983169 AWU983169:AWV983169 BGQ983169:BGR983169 BQM983169:BQN983169 CAI983169:CAJ983169 CKE983169:CKF983169 CUA983169:CUB983169 DDW983169:DDX983169 DNS983169:DNT983169 DXO983169:DXP983169 EHK983169:EHL983169 ERG983169:ERH983169 FBC983169:FBD983169 FKY983169:FKZ983169 FUU983169:FUV983169 GEQ983169:GER983169 GOM983169:GON983169 GYI983169:GYJ983169 HIE983169:HIF983169 HSA983169:HSB983169 IBW983169:IBX983169 ILS983169:ILT983169 IVO983169:IVP983169 JFK983169:JFL983169 JPG983169:JPH983169 JZC983169:JZD983169 KIY983169:KIZ983169 KSU983169:KSV983169 LCQ983169:LCR983169 LMM983169:LMN983169 LWI983169:LWJ983169 MGE983169:MGF983169 MQA983169:MQB983169 MZW983169:MZX983169 NJS983169:NJT983169 NTO983169:NTP983169 ODK983169:ODL983169 ONG983169:ONH983169 OXC983169:OXD983169 PGY983169:PGZ983169 PQU983169:PQV983169 QAQ983169:QAR983169 QKM983169:QKN983169 QUI983169:QUJ983169 REE983169:REF983169 ROA983169:ROB983169 RXW983169:RXX983169 SHS983169:SHT983169 SRO983169:SRP983169 TBK983169:TBL983169 TLG983169:TLH983169 TVC983169:TVD983169 UEY983169:UEZ983169 UOU983169:UOV983169 UYQ983169:UYR983169 VIM983169:VIN983169 VSI983169:VSJ983169 WCE983169:WCF983169 WMA983169:WMB983169 WVW983169:WVX983169" xr:uid="{00000000-0002-0000-1100-000000000000}">
      <formula1>$AM$129:$AM$131</formula1>
    </dataValidation>
    <dataValidation type="list" allowBlank="1" showInputMessage="1" showErrorMessage="1" sqref="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xr:uid="{00000000-0002-0000-1100-000001000000}">
      <formula1>$AN$66:$AN$68</formula1>
    </dataValidation>
    <dataValidation type="list" allowBlank="1" showInputMessage="1" showErrorMessage="1"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1 JG65611 TC65611 ACY65611 AMU65611 AWQ65611 BGM65611 BQI65611 CAE65611 CKA65611 CTW65611 DDS65611 DNO65611 DXK65611 EHG65611 ERC65611 FAY65611 FKU65611 FUQ65611 GEM65611 GOI65611 GYE65611 HIA65611 HRW65611 IBS65611 ILO65611 IVK65611 JFG65611 JPC65611 JYY65611 KIU65611 KSQ65611 LCM65611 LMI65611 LWE65611 MGA65611 MPW65611 MZS65611 NJO65611 NTK65611 ODG65611 ONC65611 OWY65611 PGU65611 PQQ65611 QAM65611 QKI65611 QUE65611 REA65611 RNW65611 RXS65611 SHO65611 SRK65611 TBG65611 TLC65611 TUY65611 UEU65611 UOQ65611 UYM65611 VII65611 VSE65611 WCA65611 WLW65611 WVS65611 K131147 JG131147 TC131147 ACY131147 AMU131147 AWQ131147 BGM131147 BQI131147 CAE131147 CKA131147 CTW131147 DDS131147 DNO131147 DXK131147 EHG131147 ERC131147 FAY131147 FKU131147 FUQ131147 GEM131147 GOI131147 GYE131147 HIA131147 HRW131147 IBS131147 ILO131147 IVK131147 JFG131147 JPC131147 JYY131147 KIU131147 KSQ131147 LCM131147 LMI131147 LWE131147 MGA131147 MPW131147 MZS131147 NJO131147 NTK131147 ODG131147 ONC131147 OWY131147 PGU131147 PQQ131147 QAM131147 QKI131147 QUE131147 REA131147 RNW131147 RXS131147 SHO131147 SRK131147 TBG131147 TLC131147 TUY131147 UEU131147 UOQ131147 UYM131147 VII131147 VSE131147 WCA131147 WLW131147 WVS131147 K196683 JG196683 TC196683 ACY196683 AMU196683 AWQ196683 BGM196683 BQI196683 CAE196683 CKA196683 CTW196683 DDS196683 DNO196683 DXK196683 EHG196683 ERC196683 FAY196683 FKU196683 FUQ196683 GEM196683 GOI196683 GYE196683 HIA196683 HRW196683 IBS196683 ILO196683 IVK196683 JFG196683 JPC196683 JYY196683 KIU196683 KSQ196683 LCM196683 LMI196683 LWE196683 MGA196683 MPW196683 MZS196683 NJO196683 NTK196683 ODG196683 ONC196683 OWY196683 PGU196683 PQQ196683 QAM196683 QKI196683 QUE196683 REA196683 RNW196683 RXS196683 SHO196683 SRK196683 TBG196683 TLC196683 TUY196683 UEU196683 UOQ196683 UYM196683 VII196683 VSE196683 WCA196683 WLW196683 WVS196683 K262219 JG262219 TC262219 ACY262219 AMU262219 AWQ262219 BGM262219 BQI262219 CAE262219 CKA262219 CTW262219 DDS262219 DNO262219 DXK262219 EHG262219 ERC262219 FAY262219 FKU262219 FUQ262219 GEM262219 GOI262219 GYE262219 HIA262219 HRW262219 IBS262219 ILO262219 IVK262219 JFG262219 JPC262219 JYY262219 KIU262219 KSQ262219 LCM262219 LMI262219 LWE262219 MGA262219 MPW262219 MZS262219 NJO262219 NTK262219 ODG262219 ONC262219 OWY262219 PGU262219 PQQ262219 QAM262219 QKI262219 QUE262219 REA262219 RNW262219 RXS262219 SHO262219 SRK262219 TBG262219 TLC262219 TUY262219 UEU262219 UOQ262219 UYM262219 VII262219 VSE262219 WCA262219 WLW262219 WVS262219 K327755 JG327755 TC327755 ACY327755 AMU327755 AWQ327755 BGM327755 BQI327755 CAE327755 CKA327755 CTW327755 DDS327755 DNO327755 DXK327755 EHG327755 ERC327755 FAY327755 FKU327755 FUQ327755 GEM327755 GOI327755 GYE327755 HIA327755 HRW327755 IBS327755 ILO327755 IVK327755 JFG327755 JPC327755 JYY327755 KIU327755 KSQ327755 LCM327755 LMI327755 LWE327755 MGA327755 MPW327755 MZS327755 NJO327755 NTK327755 ODG327755 ONC327755 OWY327755 PGU327755 PQQ327755 QAM327755 QKI327755 QUE327755 REA327755 RNW327755 RXS327755 SHO327755 SRK327755 TBG327755 TLC327755 TUY327755 UEU327755 UOQ327755 UYM327755 VII327755 VSE327755 WCA327755 WLW327755 WVS327755 K393291 JG393291 TC393291 ACY393291 AMU393291 AWQ393291 BGM393291 BQI393291 CAE393291 CKA393291 CTW393291 DDS393291 DNO393291 DXK393291 EHG393291 ERC393291 FAY393291 FKU393291 FUQ393291 GEM393291 GOI393291 GYE393291 HIA393291 HRW393291 IBS393291 ILO393291 IVK393291 JFG393291 JPC393291 JYY393291 KIU393291 KSQ393291 LCM393291 LMI393291 LWE393291 MGA393291 MPW393291 MZS393291 NJO393291 NTK393291 ODG393291 ONC393291 OWY393291 PGU393291 PQQ393291 QAM393291 QKI393291 QUE393291 REA393291 RNW393291 RXS393291 SHO393291 SRK393291 TBG393291 TLC393291 TUY393291 UEU393291 UOQ393291 UYM393291 VII393291 VSE393291 WCA393291 WLW393291 WVS393291 K458827 JG458827 TC458827 ACY458827 AMU458827 AWQ458827 BGM458827 BQI458827 CAE458827 CKA458827 CTW458827 DDS458827 DNO458827 DXK458827 EHG458827 ERC458827 FAY458827 FKU458827 FUQ458827 GEM458827 GOI458827 GYE458827 HIA458827 HRW458827 IBS458827 ILO458827 IVK458827 JFG458827 JPC458827 JYY458827 KIU458827 KSQ458827 LCM458827 LMI458827 LWE458827 MGA458827 MPW458827 MZS458827 NJO458827 NTK458827 ODG458827 ONC458827 OWY458827 PGU458827 PQQ458827 QAM458827 QKI458827 QUE458827 REA458827 RNW458827 RXS458827 SHO458827 SRK458827 TBG458827 TLC458827 TUY458827 UEU458827 UOQ458827 UYM458827 VII458827 VSE458827 WCA458827 WLW458827 WVS458827 K524363 JG524363 TC524363 ACY524363 AMU524363 AWQ524363 BGM524363 BQI524363 CAE524363 CKA524363 CTW524363 DDS524363 DNO524363 DXK524363 EHG524363 ERC524363 FAY524363 FKU524363 FUQ524363 GEM524363 GOI524363 GYE524363 HIA524363 HRW524363 IBS524363 ILO524363 IVK524363 JFG524363 JPC524363 JYY524363 KIU524363 KSQ524363 LCM524363 LMI524363 LWE524363 MGA524363 MPW524363 MZS524363 NJO524363 NTK524363 ODG524363 ONC524363 OWY524363 PGU524363 PQQ524363 QAM524363 QKI524363 QUE524363 REA524363 RNW524363 RXS524363 SHO524363 SRK524363 TBG524363 TLC524363 TUY524363 UEU524363 UOQ524363 UYM524363 VII524363 VSE524363 WCA524363 WLW524363 WVS524363 K589899 JG589899 TC589899 ACY589899 AMU589899 AWQ589899 BGM589899 BQI589899 CAE589899 CKA589899 CTW589899 DDS589899 DNO589899 DXK589899 EHG589899 ERC589899 FAY589899 FKU589899 FUQ589899 GEM589899 GOI589899 GYE589899 HIA589899 HRW589899 IBS589899 ILO589899 IVK589899 JFG589899 JPC589899 JYY589899 KIU589899 KSQ589899 LCM589899 LMI589899 LWE589899 MGA589899 MPW589899 MZS589899 NJO589899 NTK589899 ODG589899 ONC589899 OWY589899 PGU589899 PQQ589899 QAM589899 QKI589899 QUE589899 REA589899 RNW589899 RXS589899 SHO589899 SRK589899 TBG589899 TLC589899 TUY589899 UEU589899 UOQ589899 UYM589899 VII589899 VSE589899 WCA589899 WLW589899 WVS589899 K655435 JG655435 TC655435 ACY655435 AMU655435 AWQ655435 BGM655435 BQI655435 CAE655435 CKA655435 CTW655435 DDS655435 DNO655435 DXK655435 EHG655435 ERC655435 FAY655435 FKU655435 FUQ655435 GEM655435 GOI655435 GYE655435 HIA655435 HRW655435 IBS655435 ILO655435 IVK655435 JFG655435 JPC655435 JYY655435 KIU655435 KSQ655435 LCM655435 LMI655435 LWE655435 MGA655435 MPW655435 MZS655435 NJO655435 NTK655435 ODG655435 ONC655435 OWY655435 PGU655435 PQQ655435 QAM655435 QKI655435 QUE655435 REA655435 RNW655435 RXS655435 SHO655435 SRK655435 TBG655435 TLC655435 TUY655435 UEU655435 UOQ655435 UYM655435 VII655435 VSE655435 WCA655435 WLW655435 WVS655435 K720971 JG720971 TC720971 ACY720971 AMU720971 AWQ720971 BGM720971 BQI720971 CAE720971 CKA720971 CTW720971 DDS720971 DNO720971 DXK720971 EHG720971 ERC720971 FAY720971 FKU720971 FUQ720971 GEM720971 GOI720971 GYE720971 HIA720971 HRW720971 IBS720971 ILO720971 IVK720971 JFG720971 JPC720971 JYY720971 KIU720971 KSQ720971 LCM720971 LMI720971 LWE720971 MGA720971 MPW720971 MZS720971 NJO720971 NTK720971 ODG720971 ONC720971 OWY720971 PGU720971 PQQ720971 QAM720971 QKI720971 QUE720971 REA720971 RNW720971 RXS720971 SHO720971 SRK720971 TBG720971 TLC720971 TUY720971 UEU720971 UOQ720971 UYM720971 VII720971 VSE720971 WCA720971 WLW720971 WVS720971 K786507 JG786507 TC786507 ACY786507 AMU786507 AWQ786507 BGM786507 BQI786507 CAE786507 CKA786507 CTW786507 DDS786507 DNO786507 DXK786507 EHG786507 ERC786507 FAY786507 FKU786507 FUQ786507 GEM786507 GOI786507 GYE786507 HIA786507 HRW786507 IBS786507 ILO786507 IVK786507 JFG786507 JPC786507 JYY786507 KIU786507 KSQ786507 LCM786507 LMI786507 LWE786507 MGA786507 MPW786507 MZS786507 NJO786507 NTK786507 ODG786507 ONC786507 OWY786507 PGU786507 PQQ786507 QAM786507 QKI786507 QUE786507 REA786507 RNW786507 RXS786507 SHO786507 SRK786507 TBG786507 TLC786507 TUY786507 UEU786507 UOQ786507 UYM786507 VII786507 VSE786507 WCA786507 WLW786507 WVS786507 K852043 JG852043 TC852043 ACY852043 AMU852043 AWQ852043 BGM852043 BQI852043 CAE852043 CKA852043 CTW852043 DDS852043 DNO852043 DXK852043 EHG852043 ERC852043 FAY852043 FKU852043 FUQ852043 GEM852043 GOI852043 GYE852043 HIA852043 HRW852043 IBS852043 ILO852043 IVK852043 JFG852043 JPC852043 JYY852043 KIU852043 KSQ852043 LCM852043 LMI852043 LWE852043 MGA852043 MPW852043 MZS852043 NJO852043 NTK852043 ODG852043 ONC852043 OWY852043 PGU852043 PQQ852043 QAM852043 QKI852043 QUE852043 REA852043 RNW852043 RXS852043 SHO852043 SRK852043 TBG852043 TLC852043 TUY852043 UEU852043 UOQ852043 UYM852043 VII852043 VSE852043 WCA852043 WLW852043 WVS852043 K917579 JG917579 TC917579 ACY917579 AMU917579 AWQ917579 BGM917579 BQI917579 CAE917579 CKA917579 CTW917579 DDS917579 DNO917579 DXK917579 EHG917579 ERC917579 FAY917579 FKU917579 FUQ917579 GEM917579 GOI917579 GYE917579 HIA917579 HRW917579 IBS917579 ILO917579 IVK917579 JFG917579 JPC917579 JYY917579 KIU917579 KSQ917579 LCM917579 LMI917579 LWE917579 MGA917579 MPW917579 MZS917579 NJO917579 NTK917579 ODG917579 ONC917579 OWY917579 PGU917579 PQQ917579 QAM917579 QKI917579 QUE917579 REA917579 RNW917579 RXS917579 SHO917579 SRK917579 TBG917579 TLC917579 TUY917579 UEU917579 UOQ917579 UYM917579 VII917579 VSE917579 WCA917579 WLW917579 WVS917579 K983115 JG983115 TC983115 ACY983115 AMU983115 AWQ983115 BGM983115 BQI983115 CAE983115 CKA983115 CTW983115 DDS983115 DNO983115 DXK983115 EHG983115 ERC983115 FAY983115 FKU983115 FUQ983115 GEM983115 GOI983115 GYE983115 HIA983115 HRW983115 IBS983115 ILO983115 IVK983115 JFG983115 JPC983115 JYY983115 KIU983115 KSQ983115 LCM983115 LMI983115 LWE983115 MGA983115 MPW983115 MZS983115 NJO983115 NTK983115 ODG983115 ONC983115 OWY983115 PGU983115 PQQ983115 QAM983115 QKI983115 QUE983115 REA983115 RNW983115 RXS983115 SHO983115 SRK983115 TBG983115 TLC983115 TUY983115 UEU983115 UOQ983115 UYM983115 VII983115 VSE983115 WCA983115 WLW983115 WVS983115" xr:uid="{00000000-0002-0000-1100-000002000000}">
      <formula1>$AM$66:$AM$71</formula1>
    </dataValidation>
    <dataValidation type="list" allowBlank="1" showInputMessage="1" showErrorMessage="1" sqref="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65650 IY65650 SU65650 ACQ65650 AMM65650 AWI65650 BGE65650 BQA65650 BZW65650 CJS65650 CTO65650 DDK65650 DNG65650 DXC65650 EGY65650 EQU65650 FAQ65650 FKM65650 FUI65650 GEE65650 GOA65650 GXW65650 HHS65650 HRO65650 IBK65650 ILG65650 IVC65650 JEY65650 JOU65650 JYQ65650 KIM65650 KSI65650 LCE65650 LMA65650 LVW65650 MFS65650 MPO65650 MZK65650 NJG65650 NTC65650 OCY65650 OMU65650 OWQ65650 PGM65650 PQI65650 QAE65650 QKA65650 QTW65650 RDS65650 RNO65650 RXK65650 SHG65650 SRC65650 TAY65650 TKU65650 TUQ65650 UEM65650 UOI65650 UYE65650 VIA65650 VRW65650 WBS65650 WLO65650 WVK65650 C131186 IY131186 SU131186 ACQ131186 AMM131186 AWI131186 BGE131186 BQA131186 BZW131186 CJS131186 CTO131186 DDK131186 DNG131186 DXC131186 EGY131186 EQU131186 FAQ131186 FKM131186 FUI131186 GEE131186 GOA131186 GXW131186 HHS131186 HRO131186 IBK131186 ILG131186 IVC131186 JEY131186 JOU131186 JYQ131186 KIM131186 KSI131186 LCE131186 LMA131186 LVW131186 MFS131186 MPO131186 MZK131186 NJG131186 NTC131186 OCY131186 OMU131186 OWQ131186 PGM131186 PQI131186 QAE131186 QKA131186 QTW131186 RDS131186 RNO131186 RXK131186 SHG131186 SRC131186 TAY131186 TKU131186 TUQ131186 UEM131186 UOI131186 UYE131186 VIA131186 VRW131186 WBS131186 WLO131186 WVK131186 C196722 IY196722 SU196722 ACQ196722 AMM196722 AWI196722 BGE196722 BQA196722 BZW196722 CJS196722 CTO196722 DDK196722 DNG196722 DXC196722 EGY196722 EQU196722 FAQ196722 FKM196722 FUI196722 GEE196722 GOA196722 GXW196722 HHS196722 HRO196722 IBK196722 ILG196722 IVC196722 JEY196722 JOU196722 JYQ196722 KIM196722 KSI196722 LCE196722 LMA196722 LVW196722 MFS196722 MPO196722 MZK196722 NJG196722 NTC196722 OCY196722 OMU196722 OWQ196722 PGM196722 PQI196722 QAE196722 QKA196722 QTW196722 RDS196722 RNO196722 RXK196722 SHG196722 SRC196722 TAY196722 TKU196722 TUQ196722 UEM196722 UOI196722 UYE196722 VIA196722 VRW196722 WBS196722 WLO196722 WVK196722 C262258 IY262258 SU262258 ACQ262258 AMM262258 AWI262258 BGE262258 BQA262258 BZW262258 CJS262258 CTO262258 DDK262258 DNG262258 DXC262258 EGY262258 EQU262258 FAQ262258 FKM262258 FUI262258 GEE262258 GOA262258 GXW262258 HHS262258 HRO262258 IBK262258 ILG262258 IVC262258 JEY262258 JOU262258 JYQ262258 KIM262258 KSI262258 LCE262258 LMA262258 LVW262258 MFS262258 MPO262258 MZK262258 NJG262258 NTC262258 OCY262258 OMU262258 OWQ262258 PGM262258 PQI262258 QAE262258 QKA262258 QTW262258 RDS262258 RNO262258 RXK262258 SHG262258 SRC262258 TAY262258 TKU262258 TUQ262258 UEM262258 UOI262258 UYE262258 VIA262258 VRW262258 WBS262258 WLO262258 WVK262258 C327794 IY327794 SU327794 ACQ327794 AMM327794 AWI327794 BGE327794 BQA327794 BZW327794 CJS327794 CTO327794 DDK327794 DNG327794 DXC327794 EGY327794 EQU327794 FAQ327794 FKM327794 FUI327794 GEE327794 GOA327794 GXW327794 HHS327794 HRO327794 IBK327794 ILG327794 IVC327794 JEY327794 JOU327794 JYQ327794 KIM327794 KSI327794 LCE327794 LMA327794 LVW327794 MFS327794 MPO327794 MZK327794 NJG327794 NTC327794 OCY327794 OMU327794 OWQ327794 PGM327794 PQI327794 QAE327794 QKA327794 QTW327794 RDS327794 RNO327794 RXK327794 SHG327794 SRC327794 TAY327794 TKU327794 TUQ327794 UEM327794 UOI327794 UYE327794 VIA327794 VRW327794 WBS327794 WLO327794 WVK327794 C393330 IY393330 SU393330 ACQ393330 AMM393330 AWI393330 BGE393330 BQA393330 BZW393330 CJS393330 CTO393330 DDK393330 DNG393330 DXC393330 EGY393330 EQU393330 FAQ393330 FKM393330 FUI393330 GEE393330 GOA393330 GXW393330 HHS393330 HRO393330 IBK393330 ILG393330 IVC393330 JEY393330 JOU393330 JYQ393330 KIM393330 KSI393330 LCE393330 LMA393330 LVW393330 MFS393330 MPO393330 MZK393330 NJG393330 NTC393330 OCY393330 OMU393330 OWQ393330 PGM393330 PQI393330 QAE393330 QKA393330 QTW393330 RDS393330 RNO393330 RXK393330 SHG393330 SRC393330 TAY393330 TKU393330 TUQ393330 UEM393330 UOI393330 UYE393330 VIA393330 VRW393330 WBS393330 WLO393330 WVK393330 C458866 IY458866 SU458866 ACQ458866 AMM458866 AWI458866 BGE458866 BQA458866 BZW458866 CJS458866 CTO458866 DDK458866 DNG458866 DXC458866 EGY458866 EQU458866 FAQ458866 FKM458866 FUI458866 GEE458866 GOA458866 GXW458866 HHS458866 HRO458866 IBK458866 ILG458866 IVC458866 JEY458866 JOU458866 JYQ458866 KIM458866 KSI458866 LCE458866 LMA458866 LVW458866 MFS458866 MPO458866 MZK458866 NJG458866 NTC458866 OCY458866 OMU458866 OWQ458866 PGM458866 PQI458866 QAE458866 QKA458866 QTW458866 RDS458866 RNO458866 RXK458866 SHG458866 SRC458866 TAY458866 TKU458866 TUQ458866 UEM458866 UOI458866 UYE458866 VIA458866 VRW458866 WBS458866 WLO458866 WVK458866 C524402 IY524402 SU524402 ACQ524402 AMM524402 AWI524402 BGE524402 BQA524402 BZW524402 CJS524402 CTO524402 DDK524402 DNG524402 DXC524402 EGY524402 EQU524402 FAQ524402 FKM524402 FUI524402 GEE524402 GOA524402 GXW524402 HHS524402 HRO524402 IBK524402 ILG524402 IVC524402 JEY524402 JOU524402 JYQ524402 KIM524402 KSI524402 LCE524402 LMA524402 LVW524402 MFS524402 MPO524402 MZK524402 NJG524402 NTC524402 OCY524402 OMU524402 OWQ524402 PGM524402 PQI524402 QAE524402 QKA524402 QTW524402 RDS524402 RNO524402 RXK524402 SHG524402 SRC524402 TAY524402 TKU524402 TUQ524402 UEM524402 UOI524402 UYE524402 VIA524402 VRW524402 WBS524402 WLO524402 WVK524402 C589938 IY589938 SU589938 ACQ589938 AMM589938 AWI589938 BGE589938 BQA589938 BZW589938 CJS589938 CTO589938 DDK589938 DNG589938 DXC589938 EGY589938 EQU589938 FAQ589938 FKM589938 FUI589938 GEE589938 GOA589938 GXW589938 HHS589938 HRO589938 IBK589938 ILG589938 IVC589938 JEY589938 JOU589938 JYQ589938 KIM589938 KSI589938 LCE589938 LMA589938 LVW589938 MFS589938 MPO589938 MZK589938 NJG589938 NTC589938 OCY589938 OMU589938 OWQ589938 PGM589938 PQI589938 QAE589938 QKA589938 QTW589938 RDS589938 RNO589938 RXK589938 SHG589938 SRC589938 TAY589938 TKU589938 TUQ589938 UEM589938 UOI589938 UYE589938 VIA589938 VRW589938 WBS589938 WLO589938 WVK589938 C655474 IY655474 SU655474 ACQ655474 AMM655474 AWI655474 BGE655474 BQA655474 BZW655474 CJS655474 CTO655474 DDK655474 DNG655474 DXC655474 EGY655474 EQU655474 FAQ655474 FKM655474 FUI655474 GEE655474 GOA655474 GXW655474 HHS655474 HRO655474 IBK655474 ILG655474 IVC655474 JEY655474 JOU655474 JYQ655474 KIM655474 KSI655474 LCE655474 LMA655474 LVW655474 MFS655474 MPO655474 MZK655474 NJG655474 NTC655474 OCY655474 OMU655474 OWQ655474 PGM655474 PQI655474 QAE655474 QKA655474 QTW655474 RDS655474 RNO655474 RXK655474 SHG655474 SRC655474 TAY655474 TKU655474 TUQ655474 UEM655474 UOI655474 UYE655474 VIA655474 VRW655474 WBS655474 WLO655474 WVK655474 C721010 IY721010 SU721010 ACQ721010 AMM721010 AWI721010 BGE721010 BQA721010 BZW721010 CJS721010 CTO721010 DDK721010 DNG721010 DXC721010 EGY721010 EQU721010 FAQ721010 FKM721010 FUI721010 GEE721010 GOA721010 GXW721010 HHS721010 HRO721010 IBK721010 ILG721010 IVC721010 JEY721010 JOU721010 JYQ721010 KIM721010 KSI721010 LCE721010 LMA721010 LVW721010 MFS721010 MPO721010 MZK721010 NJG721010 NTC721010 OCY721010 OMU721010 OWQ721010 PGM721010 PQI721010 QAE721010 QKA721010 QTW721010 RDS721010 RNO721010 RXK721010 SHG721010 SRC721010 TAY721010 TKU721010 TUQ721010 UEM721010 UOI721010 UYE721010 VIA721010 VRW721010 WBS721010 WLO721010 WVK721010 C786546 IY786546 SU786546 ACQ786546 AMM786546 AWI786546 BGE786546 BQA786546 BZW786546 CJS786546 CTO786546 DDK786546 DNG786546 DXC786546 EGY786546 EQU786546 FAQ786546 FKM786546 FUI786546 GEE786546 GOA786546 GXW786546 HHS786546 HRO786546 IBK786546 ILG786546 IVC786546 JEY786546 JOU786546 JYQ786546 KIM786546 KSI786546 LCE786546 LMA786546 LVW786546 MFS786546 MPO786546 MZK786546 NJG786546 NTC786546 OCY786546 OMU786546 OWQ786546 PGM786546 PQI786546 QAE786546 QKA786546 QTW786546 RDS786546 RNO786546 RXK786546 SHG786546 SRC786546 TAY786546 TKU786546 TUQ786546 UEM786546 UOI786546 UYE786546 VIA786546 VRW786546 WBS786546 WLO786546 WVK786546 C852082 IY852082 SU852082 ACQ852082 AMM852082 AWI852082 BGE852082 BQA852082 BZW852082 CJS852082 CTO852082 DDK852082 DNG852082 DXC852082 EGY852082 EQU852082 FAQ852082 FKM852082 FUI852082 GEE852082 GOA852082 GXW852082 HHS852082 HRO852082 IBK852082 ILG852082 IVC852082 JEY852082 JOU852082 JYQ852082 KIM852082 KSI852082 LCE852082 LMA852082 LVW852082 MFS852082 MPO852082 MZK852082 NJG852082 NTC852082 OCY852082 OMU852082 OWQ852082 PGM852082 PQI852082 QAE852082 QKA852082 QTW852082 RDS852082 RNO852082 RXK852082 SHG852082 SRC852082 TAY852082 TKU852082 TUQ852082 UEM852082 UOI852082 UYE852082 VIA852082 VRW852082 WBS852082 WLO852082 WVK852082 C917618 IY917618 SU917618 ACQ917618 AMM917618 AWI917618 BGE917618 BQA917618 BZW917618 CJS917618 CTO917618 DDK917618 DNG917618 DXC917618 EGY917618 EQU917618 FAQ917618 FKM917618 FUI917618 GEE917618 GOA917618 GXW917618 HHS917618 HRO917618 IBK917618 ILG917618 IVC917618 JEY917618 JOU917618 JYQ917618 KIM917618 KSI917618 LCE917618 LMA917618 LVW917618 MFS917618 MPO917618 MZK917618 NJG917618 NTC917618 OCY917618 OMU917618 OWQ917618 PGM917618 PQI917618 QAE917618 QKA917618 QTW917618 RDS917618 RNO917618 RXK917618 SHG917618 SRC917618 TAY917618 TKU917618 TUQ917618 UEM917618 UOI917618 UYE917618 VIA917618 VRW917618 WBS917618 WLO917618 WVK917618 C983154 IY983154 SU983154 ACQ983154 AMM983154 AWI983154 BGE983154 BQA983154 BZW983154 CJS983154 CTO983154 DDK983154 DNG983154 DXC983154 EGY983154 EQU983154 FAQ983154 FKM983154 FUI983154 GEE983154 GOA983154 GXW983154 HHS983154 HRO983154 IBK983154 ILG983154 IVC983154 JEY983154 JOU983154 JYQ983154 KIM983154 KSI983154 LCE983154 LMA983154 LVW983154 MFS983154 MPO983154 MZK983154 NJG983154 NTC983154 OCY983154 OMU983154 OWQ983154 PGM983154 PQI983154 QAE983154 QKA983154 QTW983154 RDS983154 RNO983154 RXK983154 SHG983154 SRC983154 TAY983154 TKU983154 TUQ983154 UEM983154 UOI983154 UYE983154 VIA983154 VRW983154 WBS983154 WLO983154 WVK983154 C116 IY116 SU116 ACQ116 AMM116 AWI116 BGE116 BQA116 BZW116 CJS116 CTO116 DDK116 DNG116 DXC116 EGY116 EQU116 FAQ116 FKM116 FUI116 GEE116 GOA116 GXW116 HHS116 HRO116 IBK116 ILG116 IVC116 JEY116 JOU116 JYQ116 KIM116 KSI116 LCE116 LMA116 LVW116 MFS116 MPO116 MZK116 NJG116 NTC116 OCY116 OMU116 OWQ116 PGM116 PQI116 QAE116 QKA116 QTW116 RDS116 RNO116 RXK116 SHG116 SRC116 TAY116 TKU116 TUQ116 UEM116 UOI116 UYE116 VIA116 VRW116 WBS116 WLO116 WVK116 C65652 IY65652 SU65652 ACQ65652 AMM65652 AWI65652 BGE65652 BQA65652 BZW65652 CJS65652 CTO65652 DDK65652 DNG65652 DXC65652 EGY65652 EQU65652 FAQ65652 FKM65652 FUI65652 GEE65652 GOA65652 GXW65652 HHS65652 HRO65652 IBK65652 ILG65652 IVC65652 JEY65652 JOU65652 JYQ65652 KIM65652 KSI65652 LCE65652 LMA65652 LVW65652 MFS65652 MPO65652 MZK65652 NJG65652 NTC65652 OCY65652 OMU65652 OWQ65652 PGM65652 PQI65652 QAE65652 QKA65652 QTW65652 RDS65652 RNO65652 RXK65652 SHG65652 SRC65652 TAY65652 TKU65652 TUQ65652 UEM65652 UOI65652 UYE65652 VIA65652 VRW65652 WBS65652 WLO65652 WVK65652 C131188 IY131188 SU131188 ACQ131188 AMM131188 AWI131188 BGE131188 BQA131188 BZW131188 CJS131188 CTO131188 DDK131188 DNG131188 DXC131188 EGY131188 EQU131188 FAQ131188 FKM131188 FUI131188 GEE131188 GOA131188 GXW131188 HHS131188 HRO131188 IBK131188 ILG131188 IVC131188 JEY131188 JOU131188 JYQ131188 KIM131188 KSI131188 LCE131188 LMA131188 LVW131188 MFS131188 MPO131188 MZK131188 NJG131188 NTC131188 OCY131188 OMU131188 OWQ131188 PGM131188 PQI131188 QAE131188 QKA131188 QTW131188 RDS131188 RNO131188 RXK131188 SHG131188 SRC131188 TAY131188 TKU131188 TUQ131188 UEM131188 UOI131188 UYE131188 VIA131188 VRW131188 WBS131188 WLO131188 WVK131188 C196724 IY196724 SU196724 ACQ196724 AMM196724 AWI196724 BGE196724 BQA196724 BZW196724 CJS196724 CTO196724 DDK196724 DNG196724 DXC196724 EGY196724 EQU196724 FAQ196724 FKM196724 FUI196724 GEE196724 GOA196724 GXW196724 HHS196724 HRO196724 IBK196724 ILG196724 IVC196724 JEY196724 JOU196724 JYQ196724 KIM196724 KSI196724 LCE196724 LMA196724 LVW196724 MFS196724 MPO196724 MZK196724 NJG196724 NTC196724 OCY196724 OMU196724 OWQ196724 PGM196724 PQI196724 QAE196724 QKA196724 QTW196724 RDS196724 RNO196724 RXK196724 SHG196724 SRC196724 TAY196724 TKU196724 TUQ196724 UEM196724 UOI196724 UYE196724 VIA196724 VRW196724 WBS196724 WLO196724 WVK196724 C262260 IY262260 SU262260 ACQ262260 AMM262260 AWI262260 BGE262260 BQA262260 BZW262260 CJS262260 CTO262260 DDK262260 DNG262260 DXC262260 EGY262260 EQU262260 FAQ262260 FKM262260 FUI262260 GEE262260 GOA262260 GXW262260 HHS262260 HRO262260 IBK262260 ILG262260 IVC262260 JEY262260 JOU262260 JYQ262260 KIM262260 KSI262260 LCE262260 LMA262260 LVW262260 MFS262260 MPO262260 MZK262260 NJG262260 NTC262260 OCY262260 OMU262260 OWQ262260 PGM262260 PQI262260 QAE262260 QKA262260 QTW262260 RDS262260 RNO262260 RXK262260 SHG262260 SRC262260 TAY262260 TKU262260 TUQ262260 UEM262260 UOI262260 UYE262260 VIA262260 VRW262260 WBS262260 WLO262260 WVK262260 C327796 IY327796 SU327796 ACQ327796 AMM327796 AWI327796 BGE327796 BQA327796 BZW327796 CJS327796 CTO327796 DDK327796 DNG327796 DXC327796 EGY327796 EQU327796 FAQ327796 FKM327796 FUI327796 GEE327796 GOA327796 GXW327796 HHS327796 HRO327796 IBK327796 ILG327796 IVC327796 JEY327796 JOU327796 JYQ327796 KIM327796 KSI327796 LCE327796 LMA327796 LVW327796 MFS327796 MPO327796 MZK327796 NJG327796 NTC327796 OCY327796 OMU327796 OWQ327796 PGM327796 PQI327796 QAE327796 QKA327796 QTW327796 RDS327796 RNO327796 RXK327796 SHG327796 SRC327796 TAY327796 TKU327796 TUQ327796 UEM327796 UOI327796 UYE327796 VIA327796 VRW327796 WBS327796 WLO327796 WVK327796 C393332 IY393332 SU393332 ACQ393332 AMM393332 AWI393332 BGE393332 BQA393332 BZW393332 CJS393332 CTO393332 DDK393332 DNG393332 DXC393332 EGY393332 EQU393332 FAQ393332 FKM393332 FUI393332 GEE393332 GOA393332 GXW393332 HHS393332 HRO393332 IBK393332 ILG393332 IVC393332 JEY393332 JOU393332 JYQ393332 KIM393332 KSI393332 LCE393332 LMA393332 LVW393332 MFS393332 MPO393332 MZK393332 NJG393332 NTC393332 OCY393332 OMU393332 OWQ393332 PGM393332 PQI393332 QAE393332 QKA393332 QTW393332 RDS393332 RNO393332 RXK393332 SHG393332 SRC393332 TAY393332 TKU393332 TUQ393332 UEM393332 UOI393332 UYE393332 VIA393332 VRW393332 WBS393332 WLO393332 WVK393332 C458868 IY458868 SU458868 ACQ458868 AMM458868 AWI458868 BGE458868 BQA458868 BZW458868 CJS458868 CTO458868 DDK458868 DNG458868 DXC458868 EGY458868 EQU458868 FAQ458868 FKM458868 FUI458868 GEE458868 GOA458868 GXW458868 HHS458868 HRO458868 IBK458868 ILG458868 IVC458868 JEY458868 JOU458868 JYQ458868 KIM458868 KSI458868 LCE458868 LMA458868 LVW458868 MFS458868 MPO458868 MZK458868 NJG458868 NTC458868 OCY458868 OMU458868 OWQ458868 PGM458868 PQI458868 QAE458868 QKA458868 QTW458868 RDS458868 RNO458868 RXK458868 SHG458868 SRC458868 TAY458868 TKU458868 TUQ458868 UEM458868 UOI458868 UYE458868 VIA458868 VRW458868 WBS458868 WLO458868 WVK458868 C524404 IY524404 SU524404 ACQ524404 AMM524404 AWI524404 BGE524404 BQA524404 BZW524404 CJS524404 CTO524404 DDK524404 DNG524404 DXC524404 EGY524404 EQU524404 FAQ524404 FKM524404 FUI524404 GEE524404 GOA524404 GXW524404 HHS524404 HRO524404 IBK524404 ILG524404 IVC524404 JEY524404 JOU524404 JYQ524404 KIM524404 KSI524404 LCE524404 LMA524404 LVW524404 MFS524404 MPO524404 MZK524404 NJG524404 NTC524404 OCY524404 OMU524404 OWQ524404 PGM524404 PQI524404 QAE524404 QKA524404 QTW524404 RDS524404 RNO524404 RXK524404 SHG524404 SRC524404 TAY524404 TKU524404 TUQ524404 UEM524404 UOI524404 UYE524404 VIA524404 VRW524404 WBS524404 WLO524404 WVK524404 C589940 IY589940 SU589940 ACQ589940 AMM589940 AWI589940 BGE589940 BQA589940 BZW589940 CJS589940 CTO589940 DDK589940 DNG589940 DXC589940 EGY589940 EQU589940 FAQ589940 FKM589940 FUI589940 GEE589940 GOA589940 GXW589940 HHS589940 HRO589940 IBK589940 ILG589940 IVC589940 JEY589940 JOU589940 JYQ589940 KIM589940 KSI589940 LCE589940 LMA589940 LVW589940 MFS589940 MPO589940 MZK589940 NJG589940 NTC589940 OCY589940 OMU589940 OWQ589940 PGM589940 PQI589940 QAE589940 QKA589940 QTW589940 RDS589940 RNO589940 RXK589940 SHG589940 SRC589940 TAY589940 TKU589940 TUQ589940 UEM589940 UOI589940 UYE589940 VIA589940 VRW589940 WBS589940 WLO589940 WVK589940 C655476 IY655476 SU655476 ACQ655476 AMM655476 AWI655476 BGE655476 BQA655476 BZW655476 CJS655476 CTO655476 DDK655476 DNG655476 DXC655476 EGY655476 EQU655476 FAQ655476 FKM655476 FUI655476 GEE655476 GOA655476 GXW655476 HHS655476 HRO655476 IBK655476 ILG655476 IVC655476 JEY655476 JOU655476 JYQ655476 KIM655476 KSI655476 LCE655476 LMA655476 LVW655476 MFS655476 MPO655476 MZK655476 NJG655476 NTC655476 OCY655476 OMU655476 OWQ655476 PGM655476 PQI655476 QAE655476 QKA655476 QTW655476 RDS655476 RNO655476 RXK655476 SHG655476 SRC655476 TAY655476 TKU655476 TUQ655476 UEM655476 UOI655476 UYE655476 VIA655476 VRW655476 WBS655476 WLO655476 WVK655476 C721012 IY721012 SU721012 ACQ721012 AMM721012 AWI721012 BGE721012 BQA721012 BZW721012 CJS721012 CTO721012 DDK721012 DNG721012 DXC721012 EGY721012 EQU721012 FAQ721012 FKM721012 FUI721012 GEE721012 GOA721012 GXW721012 HHS721012 HRO721012 IBK721012 ILG721012 IVC721012 JEY721012 JOU721012 JYQ721012 KIM721012 KSI721012 LCE721012 LMA721012 LVW721012 MFS721012 MPO721012 MZK721012 NJG721012 NTC721012 OCY721012 OMU721012 OWQ721012 PGM721012 PQI721012 QAE721012 QKA721012 QTW721012 RDS721012 RNO721012 RXK721012 SHG721012 SRC721012 TAY721012 TKU721012 TUQ721012 UEM721012 UOI721012 UYE721012 VIA721012 VRW721012 WBS721012 WLO721012 WVK721012 C786548 IY786548 SU786548 ACQ786548 AMM786548 AWI786548 BGE786548 BQA786548 BZW786548 CJS786548 CTO786548 DDK786548 DNG786548 DXC786548 EGY786548 EQU786548 FAQ786548 FKM786548 FUI786548 GEE786548 GOA786548 GXW786548 HHS786548 HRO786548 IBK786548 ILG786548 IVC786548 JEY786548 JOU786548 JYQ786548 KIM786548 KSI786548 LCE786548 LMA786548 LVW786548 MFS786548 MPO786548 MZK786548 NJG786548 NTC786548 OCY786548 OMU786548 OWQ786548 PGM786548 PQI786548 QAE786548 QKA786548 QTW786548 RDS786548 RNO786548 RXK786548 SHG786548 SRC786548 TAY786548 TKU786548 TUQ786548 UEM786548 UOI786548 UYE786548 VIA786548 VRW786548 WBS786548 WLO786548 WVK786548 C852084 IY852084 SU852084 ACQ852084 AMM852084 AWI852084 BGE852084 BQA852084 BZW852084 CJS852084 CTO852084 DDK852084 DNG852084 DXC852084 EGY852084 EQU852084 FAQ852084 FKM852084 FUI852084 GEE852084 GOA852084 GXW852084 HHS852084 HRO852084 IBK852084 ILG852084 IVC852084 JEY852084 JOU852084 JYQ852084 KIM852084 KSI852084 LCE852084 LMA852084 LVW852084 MFS852084 MPO852084 MZK852084 NJG852084 NTC852084 OCY852084 OMU852084 OWQ852084 PGM852084 PQI852084 QAE852084 QKA852084 QTW852084 RDS852084 RNO852084 RXK852084 SHG852084 SRC852084 TAY852084 TKU852084 TUQ852084 UEM852084 UOI852084 UYE852084 VIA852084 VRW852084 WBS852084 WLO852084 WVK852084 C917620 IY917620 SU917620 ACQ917620 AMM917620 AWI917620 BGE917620 BQA917620 BZW917620 CJS917620 CTO917620 DDK917620 DNG917620 DXC917620 EGY917620 EQU917620 FAQ917620 FKM917620 FUI917620 GEE917620 GOA917620 GXW917620 HHS917620 HRO917620 IBK917620 ILG917620 IVC917620 JEY917620 JOU917620 JYQ917620 KIM917620 KSI917620 LCE917620 LMA917620 LVW917620 MFS917620 MPO917620 MZK917620 NJG917620 NTC917620 OCY917620 OMU917620 OWQ917620 PGM917620 PQI917620 QAE917620 QKA917620 QTW917620 RDS917620 RNO917620 RXK917620 SHG917620 SRC917620 TAY917620 TKU917620 TUQ917620 UEM917620 UOI917620 UYE917620 VIA917620 VRW917620 WBS917620 WLO917620 WVK917620 C983156 IY983156 SU983156 ACQ983156 AMM983156 AWI983156 BGE983156 BQA983156 BZW983156 CJS983156 CTO983156 DDK983156 DNG983156 DXC983156 EGY983156 EQU983156 FAQ983156 FKM983156 FUI983156 GEE983156 GOA983156 GXW983156 HHS983156 HRO983156 IBK983156 ILG983156 IVC983156 JEY983156 JOU983156 JYQ983156 KIM983156 KSI983156 LCE983156 LMA983156 LVW983156 MFS983156 MPO983156 MZK983156 NJG983156 NTC983156 OCY983156 OMU983156 OWQ983156 PGM983156 PQI983156 QAE983156 QKA983156 QTW983156 RDS983156 RNO983156 RXK983156 SHG983156 SRC983156 TAY983156 TKU983156 TUQ983156 UEM983156 UOI983156 UYE983156 VIA983156 VRW983156 WBS983156 WLO983156 WVK983156 C123 IY123 SU123 ACQ123 AMM123 AWI123 BGE123 BQA123 BZW123 CJS123 CTO123 DDK123 DNG123 DXC123 EGY123 EQU123 FAQ123 FKM123 FUI123 GEE123 GOA123 GXW123 HHS123 HRO123 IBK123 ILG123 IVC123 JEY123 JOU123 JYQ123 KIM123 KSI123 LCE123 LMA123 LVW123 MFS123 MPO123 MZK123 NJG123 NTC123 OCY123 OMU123 OWQ123 PGM123 PQI123 QAE123 QKA123 QTW123 RDS123 RNO123 RXK123 SHG123 SRC123 TAY123 TKU123 TUQ123 UEM123 UOI123 UYE123 VIA123 VRW123 WBS123 WLO123 WVK123 C65659 IY65659 SU65659 ACQ65659 AMM65659 AWI65659 BGE65659 BQA65659 BZW65659 CJS65659 CTO65659 DDK65659 DNG65659 DXC65659 EGY65659 EQU65659 FAQ65659 FKM65659 FUI65659 GEE65659 GOA65659 GXW65659 HHS65659 HRO65659 IBK65659 ILG65659 IVC65659 JEY65659 JOU65659 JYQ65659 KIM65659 KSI65659 LCE65659 LMA65659 LVW65659 MFS65659 MPO65659 MZK65659 NJG65659 NTC65659 OCY65659 OMU65659 OWQ65659 PGM65659 PQI65659 QAE65659 QKA65659 QTW65659 RDS65659 RNO65659 RXK65659 SHG65659 SRC65659 TAY65659 TKU65659 TUQ65659 UEM65659 UOI65659 UYE65659 VIA65659 VRW65659 WBS65659 WLO65659 WVK65659 C131195 IY131195 SU131195 ACQ131195 AMM131195 AWI131195 BGE131195 BQA131195 BZW131195 CJS131195 CTO131195 DDK131195 DNG131195 DXC131195 EGY131195 EQU131195 FAQ131195 FKM131195 FUI131195 GEE131195 GOA131195 GXW131195 HHS131195 HRO131195 IBK131195 ILG131195 IVC131195 JEY131195 JOU131195 JYQ131195 KIM131195 KSI131195 LCE131195 LMA131195 LVW131195 MFS131195 MPO131195 MZK131195 NJG131195 NTC131195 OCY131195 OMU131195 OWQ131195 PGM131195 PQI131195 QAE131195 QKA131195 QTW131195 RDS131195 RNO131195 RXK131195 SHG131195 SRC131195 TAY131195 TKU131195 TUQ131195 UEM131195 UOI131195 UYE131195 VIA131195 VRW131195 WBS131195 WLO131195 WVK131195 C196731 IY196731 SU196731 ACQ196731 AMM196731 AWI196731 BGE196731 BQA196731 BZW196731 CJS196731 CTO196731 DDK196731 DNG196731 DXC196731 EGY196731 EQU196731 FAQ196731 FKM196731 FUI196731 GEE196731 GOA196731 GXW196731 HHS196731 HRO196731 IBK196731 ILG196731 IVC196731 JEY196731 JOU196731 JYQ196731 KIM196731 KSI196731 LCE196731 LMA196731 LVW196731 MFS196731 MPO196731 MZK196731 NJG196731 NTC196731 OCY196731 OMU196731 OWQ196731 PGM196731 PQI196731 QAE196731 QKA196731 QTW196731 RDS196731 RNO196731 RXK196731 SHG196731 SRC196731 TAY196731 TKU196731 TUQ196731 UEM196731 UOI196731 UYE196731 VIA196731 VRW196731 WBS196731 WLO196731 WVK196731 C262267 IY262267 SU262267 ACQ262267 AMM262267 AWI262267 BGE262267 BQA262267 BZW262267 CJS262267 CTO262267 DDK262267 DNG262267 DXC262267 EGY262267 EQU262267 FAQ262267 FKM262267 FUI262267 GEE262267 GOA262267 GXW262267 HHS262267 HRO262267 IBK262267 ILG262267 IVC262267 JEY262267 JOU262267 JYQ262267 KIM262267 KSI262267 LCE262267 LMA262267 LVW262267 MFS262267 MPO262267 MZK262267 NJG262267 NTC262267 OCY262267 OMU262267 OWQ262267 PGM262267 PQI262267 QAE262267 QKA262267 QTW262267 RDS262267 RNO262267 RXK262267 SHG262267 SRC262267 TAY262267 TKU262267 TUQ262267 UEM262267 UOI262267 UYE262267 VIA262267 VRW262267 WBS262267 WLO262267 WVK262267 C327803 IY327803 SU327803 ACQ327803 AMM327803 AWI327803 BGE327803 BQA327803 BZW327803 CJS327803 CTO327803 DDK327803 DNG327803 DXC327803 EGY327803 EQU327803 FAQ327803 FKM327803 FUI327803 GEE327803 GOA327803 GXW327803 HHS327803 HRO327803 IBK327803 ILG327803 IVC327803 JEY327803 JOU327803 JYQ327803 KIM327803 KSI327803 LCE327803 LMA327803 LVW327803 MFS327803 MPO327803 MZK327803 NJG327803 NTC327803 OCY327803 OMU327803 OWQ327803 PGM327803 PQI327803 QAE327803 QKA327803 QTW327803 RDS327803 RNO327803 RXK327803 SHG327803 SRC327803 TAY327803 TKU327803 TUQ327803 UEM327803 UOI327803 UYE327803 VIA327803 VRW327803 WBS327803 WLO327803 WVK327803 C393339 IY393339 SU393339 ACQ393339 AMM393339 AWI393339 BGE393339 BQA393339 BZW393339 CJS393339 CTO393339 DDK393339 DNG393339 DXC393339 EGY393339 EQU393339 FAQ393339 FKM393339 FUI393339 GEE393339 GOA393339 GXW393339 HHS393339 HRO393339 IBK393339 ILG393339 IVC393339 JEY393339 JOU393339 JYQ393339 KIM393339 KSI393339 LCE393339 LMA393339 LVW393339 MFS393339 MPO393339 MZK393339 NJG393339 NTC393339 OCY393339 OMU393339 OWQ393339 PGM393339 PQI393339 QAE393339 QKA393339 QTW393339 RDS393339 RNO393339 RXK393339 SHG393339 SRC393339 TAY393339 TKU393339 TUQ393339 UEM393339 UOI393339 UYE393339 VIA393339 VRW393339 WBS393339 WLO393339 WVK393339 C458875 IY458875 SU458875 ACQ458875 AMM458875 AWI458875 BGE458875 BQA458875 BZW458875 CJS458875 CTO458875 DDK458875 DNG458875 DXC458875 EGY458875 EQU458875 FAQ458875 FKM458875 FUI458875 GEE458875 GOA458875 GXW458875 HHS458875 HRO458875 IBK458875 ILG458875 IVC458875 JEY458875 JOU458875 JYQ458875 KIM458875 KSI458875 LCE458875 LMA458875 LVW458875 MFS458875 MPO458875 MZK458875 NJG458875 NTC458875 OCY458875 OMU458875 OWQ458875 PGM458875 PQI458875 QAE458875 QKA458875 QTW458875 RDS458875 RNO458875 RXK458875 SHG458875 SRC458875 TAY458875 TKU458875 TUQ458875 UEM458875 UOI458875 UYE458875 VIA458875 VRW458875 WBS458875 WLO458875 WVK458875 C524411 IY524411 SU524411 ACQ524411 AMM524411 AWI524411 BGE524411 BQA524411 BZW524411 CJS524411 CTO524411 DDK524411 DNG524411 DXC524411 EGY524411 EQU524411 FAQ524411 FKM524411 FUI524411 GEE524411 GOA524411 GXW524411 HHS524411 HRO524411 IBK524411 ILG524411 IVC524411 JEY524411 JOU524411 JYQ524411 KIM524411 KSI524411 LCE524411 LMA524411 LVW524411 MFS524411 MPO524411 MZK524411 NJG524411 NTC524411 OCY524411 OMU524411 OWQ524411 PGM524411 PQI524411 QAE524411 QKA524411 QTW524411 RDS524411 RNO524411 RXK524411 SHG524411 SRC524411 TAY524411 TKU524411 TUQ524411 UEM524411 UOI524411 UYE524411 VIA524411 VRW524411 WBS524411 WLO524411 WVK524411 C589947 IY589947 SU589947 ACQ589947 AMM589947 AWI589947 BGE589947 BQA589947 BZW589947 CJS589947 CTO589947 DDK589947 DNG589947 DXC589947 EGY589947 EQU589947 FAQ589947 FKM589947 FUI589947 GEE589947 GOA589947 GXW589947 HHS589947 HRO589947 IBK589947 ILG589947 IVC589947 JEY589947 JOU589947 JYQ589947 KIM589947 KSI589947 LCE589947 LMA589947 LVW589947 MFS589947 MPO589947 MZK589947 NJG589947 NTC589947 OCY589947 OMU589947 OWQ589947 PGM589947 PQI589947 QAE589947 QKA589947 QTW589947 RDS589947 RNO589947 RXK589947 SHG589947 SRC589947 TAY589947 TKU589947 TUQ589947 UEM589947 UOI589947 UYE589947 VIA589947 VRW589947 WBS589947 WLO589947 WVK589947 C655483 IY655483 SU655483 ACQ655483 AMM655483 AWI655483 BGE655483 BQA655483 BZW655483 CJS655483 CTO655483 DDK655483 DNG655483 DXC655483 EGY655483 EQU655483 FAQ655483 FKM655483 FUI655483 GEE655483 GOA655483 GXW655483 HHS655483 HRO655483 IBK655483 ILG655483 IVC655483 JEY655483 JOU655483 JYQ655483 KIM655483 KSI655483 LCE655483 LMA655483 LVW655483 MFS655483 MPO655483 MZK655483 NJG655483 NTC655483 OCY655483 OMU655483 OWQ655483 PGM655483 PQI655483 QAE655483 QKA655483 QTW655483 RDS655483 RNO655483 RXK655483 SHG655483 SRC655483 TAY655483 TKU655483 TUQ655483 UEM655483 UOI655483 UYE655483 VIA655483 VRW655483 WBS655483 WLO655483 WVK655483 C721019 IY721019 SU721019 ACQ721019 AMM721019 AWI721019 BGE721019 BQA721019 BZW721019 CJS721019 CTO721019 DDK721019 DNG721019 DXC721019 EGY721019 EQU721019 FAQ721019 FKM721019 FUI721019 GEE721019 GOA721019 GXW721019 HHS721019 HRO721019 IBK721019 ILG721019 IVC721019 JEY721019 JOU721019 JYQ721019 KIM721019 KSI721019 LCE721019 LMA721019 LVW721019 MFS721019 MPO721019 MZK721019 NJG721019 NTC721019 OCY721019 OMU721019 OWQ721019 PGM721019 PQI721019 QAE721019 QKA721019 QTW721019 RDS721019 RNO721019 RXK721019 SHG721019 SRC721019 TAY721019 TKU721019 TUQ721019 UEM721019 UOI721019 UYE721019 VIA721019 VRW721019 WBS721019 WLO721019 WVK721019 C786555 IY786555 SU786555 ACQ786555 AMM786555 AWI786555 BGE786555 BQA786555 BZW786555 CJS786555 CTO786555 DDK786555 DNG786555 DXC786555 EGY786555 EQU786555 FAQ786555 FKM786555 FUI786555 GEE786555 GOA786555 GXW786555 HHS786555 HRO786555 IBK786555 ILG786555 IVC786555 JEY786555 JOU786555 JYQ786555 KIM786555 KSI786555 LCE786555 LMA786555 LVW786555 MFS786555 MPO786555 MZK786555 NJG786555 NTC786555 OCY786555 OMU786555 OWQ786555 PGM786555 PQI786555 QAE786555 QKA786555 QTW786555 RDS786555 RNO786555 RXK786555 SHG786555 SRC786555 TAY786555 TKU786555 TUQ786555 UEM786555 UOI786555 UYE786555 VIA786555 VRW786555 WBS786555 WLO786555 WVK786555 C852091 IY852091 SU852091 ACQ852091 AMM852091 AWI852091 BGE852091 BQA852091 BZW852091 CJS852091 CTO852091 DDK852091 DNG852091 DXC852091 EGY852091 EQU852091 FAQ852091 FKM852091 FUI852091 GEE852091 GOA852091 GXW852091 HHS852091 HRO852091 IBK852091 ILG852091 IVC852091 JEY852091 JOU852091 JYQ852091 KIM852091 KSI852091 LCE852091 LMA852091 LVW852091 MFS852091 MPO852091 MZK852091 NJG852091 NTC852091 OCY852091 OMU852091 OWQ852091 PGM852091 PQI852091 QAE852091 QKA852091 QTW852091 RDS852091 RNO852091 RXK852091 SHG852091 SRC852091 TAY852091 TKU852091 TUQ852091 UEM852091 UOI852091 UYE852091 VIA852091 VRW852091 WBS852091 WLO852091 WVK852091 C917627 IY917627 SU917627 ACQ917627 AMM917627 AWI917627 BGE917627 BQA917627 BZW917627 CJS917627 CTO917627 DDK917627 DNG917627 DXC917627 EGY917627 EQU917627 FAQ917627 FKM917627 FUI917627 GEE917627 GOA917627 GXW917627 HHS917627 HRO917627 IBK917627 ILG917627 IVC917627 JEY917627 JOU917627 JYQ917627 KIM917627 KSI917627 LCE917627 LMA917627 LVW917627 MFS917627 MPO917627 MZK917627 NJG917627 NTC917627 OCY917627 OMU917627 OWQ917627 PGM917627 PQI917627 QAE917627 QKA917627 QTW917627 RDS917627 RNO917627 RXK917627 SHG917627 SRC917627 TAY917627 TKU917627 TUQ917627 UEM917627 UOI917627 UYE917627 VIA917627 VRW917627 WBS917627 WLO917627 WVK917627 C983163 IY983163 SU983163 ACQ983163 AMM983163 AWI983163 BGE983163 BQA983163 BZW983163 CJS983163 CTO983163 DDK983163 DNG983163 DXC983163 EGY983163 EQU983163 FAQ983163 FKM983163 FUI983163 GEE983163 GOA983163 GXW983163 HHS983163 HRO983163 IBK983163 ILG983163 IVC983163 JEY983163 JOU983163 JYQ983163 KIM983163 KSI983163 LCE983163 LMA983163 LVW983163 MFS983163 MPO983163 MZK983163 NJG983163 NTC983163 OCY983163 OMU983163 OWQ983163 PGM983163 PQI983163 QAE983163 QKA983163 QTW983163 RDS983163 RNO983163 RXK983163 SHG983163 SRC983163 TAY983163 TKU983163 TUQ983163 UEM983163 UOI983163 UYE983163 VIA983163 VRW983163 WBS983163 WLO983163 WVK983163" xr:uid="{00000000-0002-0000-1100-000003000000}">
      <formula1>$AA$3</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2:Y65595 JR65592:JU65595 TN65592:TQ65595 ADJ65592:ADM65595 ANF65592:ANI65595 AXB65592:AXE65595 BGX65592:BHA65595 BQT65592:BQW65595 CAP65592:CAS65595 CKL65592:CKO65595 CUH65592:CUK65595 DED65592:DEG65595 DNZ65592:DOC65595 DXV65592:DXY65595 EHR65592:EHU65595 ERN65592:ERQ65595 FBJ65592:FBM65595 FLF65592:FLI65595 FVB65592:FVE65595 GEX65592:GFA65595 GOT65592:GOW65595 GYP65592:GYS65595 HIL65592:HIO65595 HSH65592:HSK65595 ICD65592:ICG65595 ILZ65592:IMC65595 IVV65592:IVY65595 JFR65592:JFU65595 JPN65592:JPQ65595 JZJ65592:JZM65595 KJF65592:KJI65595 KTB65592:KTE65595 LCX65592:LDA65595 LMT65592:LMW65595 LWP65592:LWS65595 MGL65592:MGO65595 MQH65592:MQK65595 NAD65592:NAG65595 NJZ65592:NKC65595 NTV65592:NTY65595 ODR65592:ODU65595 ONN65592:ONQ65595 OXJ65592:OXM65595 PHF65592:PHI65595 PRB65592:PRE65595 QAX65592:QBA65595 QKT65592:QKW65595 QUP65592:QUS65595 REL65592:REO65595 ROH65592:ROK65595 RYD65592:RYG65595 SHZ65592:SIC65595 SRV65592:SRY65595 TBR65592:TBU65595 TLN65592:TLQ65595 TVJ65592:TVM65595 UFF65592:UFI65595 UPB65592:UPE65595 UYX65592:UZA65595 VIT65592:VIW65595 VSP65592:VSS65595 WCL65592:WCO65595 WMH65592:WMK65595 WWD65592:WWG65595 V131128:Y131131 JR131128:JU131131 TN131128:TQ131131 ADJ131128:ADM131131 ANF131128:ANI131131 AXB131128:AXE131131 BGX131128:BHA131131 BQT131128:BQW131131 CAP131128:CAS131131 CKL131128:CKO131131 CUH131128:CUK131131 DED131128:DEG131131 DNZ131128:DOC131131 DXV131128:DXY131131 EHR131128:EHU131131 ERN131128:ERQ131131 FBJ131128:FBM131131 FLF131128:FLI131131 FVB131128:FVE131131 GEX131128:GFA131131 GOT131128:GOW131131 GYP131128:GYS131131 HIL131128:HIO131131 HSH131128:HSK131131 ICD131128:ICG131131 ILZ131128:IMC131131 IVV131128:IVY131131 JFR131128:JFU131131 JPN131128:JPQ131131 JZJ131128:JZM131131 KJF131128:KJI131131 KTB131128:KTE131131 LCX131128:LDA131131 LMT131128:LMW131131 LWP131128:LWS131131 MGL131128:MGO131131 MQH131128:MQK131131 NAD131128:NAG131131 NJZ131128:NKC131131 NTV131128:NTY131131 ODR131128:ODU131131 ONN131128:ONQ131131 OXJ131128:OXM131131 PHF131128:PHI131131 PRB131128:PRE131131 QAX131128:QBA131131 QKT131128:QKW131131 QUP131128:QUS131131 REL131128:REO131131 ROH131128:ROK131131 RYD131128:RYG131131 SHZ131128:SIC131131 SRV131128:SRY131131 TBR131128:TBU131131 TLN131128:TLQ131131 TVJ131128:TVM131131 UFF131128:UFI131131 UPB131128:UPE131131 UYX131128:UZA131131 VIT131128:VIW131131 VSP131128:VSS131131 WCL131128:WCO131131 WMH131128:WMK131131 WWD131128:WWG131131 V196664:Y196667 JR196664:JU196667 TN196664:TQ196667 ADJ196664:ADM196667 ANF196664:ANI196667 AXB196664:AXE196667 BGX196664:BHA196667 BQT196664:BQW196667 CAP196664:CAS196667 CKL196664:CKO196667 CUH196664:CUK196667 DED196664:DEG196667 DNZ196664:DOC196667 DXV196664:DXY196667 EHR196664:EHU196667 ERN196664:ERQ196667 FBJ196664:FBM196667 FLF196664:FLI196667 FVB196664:FVE196667 GEX196664:GFA196667 GOT196664:GOW196667 GYP196664:GYS196667 HIL196664:HIO196667 HSH196664:HSK196667 ICD196664:ICG196667 ILZ196664:IMC196667 IVV196664:IVY196667 JFR196664:JFU196667 JPN196664:JPQ196667 JZJ196664:JZM196667 KJF196664:KJI196667 KTB196664:KTE196667 LCX196664:LDA196667 LMT196664:LMW196667 LWP196664:LWS196667 MGL196664:MGO196667 MQH196664:MQK196667 NAD196664:NAG196667 NJZ196664:NKC196667 NTV196664:NTY196667 ODR196664:ODU196667 ONN196664:ONQ196667 OXJ196664:OXM196667 PHF196664:PHI196667 PRB196664:PRE196667 QAX196664:QBA196667 QKT196664:QKW196667 QUP196664:QUS196667 REL196664:REO196667 ROH196664:ROK196667 RYD196664:RYG196667 SHZ196664:SIC196667 SRV196664:SRY196667 TBR196664:TBU196667 TLN196664:TLQ196667 TVJ196664:TVM196667 UFF196664:UFI196667 UPB196664:UPE196667 UYX196664:UZA196667 VIT196664:VIW196667 VSP196664:VSS196667 WCL196664:WCO196667 WMH196664:WMK196667 WWD196664:WWG196667 V262200:Y262203 JR262200:JU262203 TN262200:TQ262203 ADJ262200:ADM262203 ANF262200:ANI262203 AXB262200:AXE262203 BGX262200:BHA262203 BQT262200:BQW262203 CAP262200:CAS262203 CKL262200:CKO262203 CUH262200:CUK262203 DED262200:DEG262203 DNZ262200:DOC262203 DXV262200:DXY262203 EHR262200:EHU262203 ERN262200:ERQ262203 FBJ262200:FBM262203 FLF262200:FLI262203 FVB262200:FVE262203 GEX262200:GFA262203 GOT262200:GOW262203 GYP262200:GYS262203 HIL262200:HIO262203 HSH262200:HSK262203 ICD262200:ICG262203 ILZ262200:IMC262203 IVV262200:IVY262203 JFR262200:JFU262203 JPN262200:JPQ262203 JZJ262200:JZM262203 KJF262200:KJI262203 KTB262200:KTE262203 LCX262200:LDA262203 LMT262200:LMW262203 LWP262200:LWS262203 MGL262200:MGO262203 MQH262200:MQK262203 NAD262200:NAG262203 NJZ262200:NKC262203 NTV262200:NTY262203 ODR262200:ODU262203 ONN262200:ONQ262203 OXJ262200:OXM262203 PHF262200:PHI262203 PRB262200:PRE262203 QAX262200:QBA262203 QKT262200:QKW262203 QUP262200:QUS262203 REL262200:REO262203 ROH262200:ROK262203 RYD262200:RYG262203 SHZ262200:SIC262203 SRV262200:SRY262203 TBR262200:TBU262203 TLN262200:TLQ262203 TVJ262200:TVM262203 UFF262200:UFI262203 UPB262200:UPE262203 UYX262200:UZA262203 VIT262200:VIW262203 VSP262200:VSS262203 WCL262200:WCO262203 WMH262200:WMK262203 WWD262200:WWG262203 V327736:Y327739 JR327736:JU327739 TN327736:TQ327739 ADJ327736:ADM327739 ANF327736:ANI327739 AXB327736:AXE327739 BGX327736:BHA327739 BQT327736:BQW327739 CAP327736:CAS327739 CKL327736:CKO327739 CUH327736:CUK327739 DED327736:DEG327739 DNZ327736:DOC327739 DXV327736:DXY327739 EHR327736:EHU327739 ERN327736:ERQ327739 FBJ327736:FBM327739 FLF327736:FLI327739 FVB327736:FVE327739 GEX327736:GFA327739 GOT327736:GOW327739 GYP327736:GYS327739 HIL327736:HIO327739 HSH327736:HSK327739 ICD327736:ICG327739 ILZ327736:IMC327739 IVV327736:IVY327739 JFR327736:JFU327739 JPN327736:JPQ327739 JZJ327736:JZM327739 KJF327736:KJI327739 KTB327736:KTE327739 LCX327736:LDA327739 LMT327736:LMW327739 LWP327736:LWS327739 MGL327736:MGO327739 MQH327736:MQK327739 NAD327736:NAG327739 NJZ327736:NKC327739 NTV327736:NTY327739 ODR327736:ODU327739 ONN327736:ONQ327739 OXJ327736:OXM327739 PHF327736:PHI327739 PRB327736:PRE327739 QAX327736:QBA327739 QKT327736:QKW327739 QUP327736:QUS327739 REL327736:REO327739 ROH327736:ROK327739 RYD327736:RYG327739 SHZ327736:SIC327739 SRV327736:SRY327739 TBR327736:TBU327739 TLN327736:TLQ327739 TVJ327736:TVM327739 UFF327736:UFI327739 UPB327736:UPE327739 UYX327736:UZA327739 VIT327736:VIW327739 VSP327736:VSS327739 WCL327736:WCO327739 WMH327736:WMK327739 WWD327736:WWG327739 V393272:Y393275 JR393272:JU393275 TN393272:TQ393275 ADJ393272:ADM393275 ANF393272:ANI393275 AXB393272:AXE393275 BGX393272:BHA393275 BQT393272:BQW393275 CAP393272:CAS393275 CKL393272:CKO393275 CUH393272:CUK393275 DED393272:DEG393275 DNZ393272:DOC393275 DXV393272:DXY393275 EHR393272:EHU393275 ERN393272:ERQ393275 FBJ393272:FBM393275 FLF393272:FLI393275 FVB393272:FVE393275 GEX393272:GFA393275 GOT393272:GOW393275 GYP393272:GYS393275 HIL393272:HIO393275 HSH393272:HSK393275 ICD393272:ICG393275 ILZ393272:IMC393275 IVV393272:IVY393275 JFR393272:JFU393275 JPN393272:JPQ393275 JZJ393272:JZM393275 KJF393272:KJI393275 KTB393272:KTE393275 LCX393272:LDA393275 LMT393272:LMW393275 LWP393272:LWS393275 MGL393272:MGO393275 MQH393272:MQK393275 NAD393272:NAG393275 NJZ393272:NKC393275 NTV393272:NTY393275 ODR393272:ODU393275 ONN393272:ONQ393275 OXJ393272:OXM393275 PHF393272:PHI393275 PRB393272:PRE393275 QAX393272:QBA393275 QKT393272:QKW393275 QUP393272:QUS393275 REL393272:REO393275 ROH393272:ROK393275 RYD393272:RYG393275 SHZ393272:SIC393275 SRV393272:SRY393275 TBR393272:TBU393275 TLN393272:TLQ393275 TVJ393272:TVM393275 UFF393272:UFI393275 UPB393272:UPE393275 UYX393272:UZA393275 VIT393272:VIW393275 VSP393272:VSS393275 WCL393272:WCO393275 WMH393272:WMK393275 WWD393272:WWG393275 V458808:Y458811 JR458808:JU458811 TN458808:TQ458811 ADJ458808:ADM458811 ANF458808:ANI458811 AXB458808:AXE458811 BGX458808:BHA458811 BQT458808:BQW458811 CAP458808:CAS458811 CKL458808:CKO458811 CUH458808:CUK458811 DED458808:DEG458811 DNZ458808:DOC458811 DXV458808:DXY458811 EHR458808:EHU458811 ERN458808:ERQ458811 FBJ458808:FBM458811 FLF458808:FLI458811 FVB458808:FVE458811 GEX458808:GFA458811 GOT458808:GOW458811 GYP458808:GYS458811 HIL458808:HIO458811 HSH458808:HSK458811 ICD458808:ICG458811 ILZ458808:IMC458811 IVV458808:IVY458811 JFR458808:JFU458811 JPN458808:JPQ458811 JZJ458808:JZM458811 KJF458808:KJI458811 KTB458808:KTE458811 LCX458808:LDA458811 LMT458808:LMW458811 LWP458808:LWS458811 MGL458808:MGO458811 MQH458808:MQK458811 NAD458808:NAG458811 NJZ458808:NKC458811 NTV458808:NTY458811 ODR458808:ODU458811 ONN458808:ONQ458811 OXJ458808:OXM458811 PHF458808:PHI458811 PRB458808:PRE458811 QAX458808:QBA458811 QKT458808:QKW458811 QUP458808:QUS458811 REL458808:REO458811 ROH458808:ROK458811 RYD458808:RYG458811 SHZ458808:SIC458811 SRV458808:SRY458811 TBR458808:TBU458811 TLN458808:TLQ458811 TVJ458808:TVM458811 UFF458808:UFI458811 UPB458808:UPE458811 UYX458808:UZA458811 VIT458808:VIW458811 VSP458808:VSS458811 WCL458808:WCO458811 WMH458808:WMK458811 WWD458808:WWG458811 V524344:Y524347 JR524344:JU524347 TN524344:TQ524347 ADJ524344:ADM524347 ANF524344:ANI524347 AXB524344:AXE524347 BGX524344:BHA524347 BQT524344:BQW524347 CAP524344:CAS524347 CKL524344:CKO524347 CUH524344:CUK524347 DED524344:DEG524347 DNZ524344:DOC524347 DXV524344:DXY524347 EHR524344:EHU524347 ERN524344:ERQ524347 FBJ524344:FBM524347 FLF524344:FLI524347 FVB524344:FVE524347 GEX524344:GFA524347 GOT524344:GOW524347 GYP524344:GYS524347 HIL524344:HIO524347 HSH524344:HSK524347 ICD524344:ICG524347 ILZ524344:IMC524347 IVV524344:IVY524347 JFR524344:JFU524347 JPN524344:JPQ524347 JZJ524344:JZM524347 KJF524344:KJI524347 KTB524344:KTE524347 LCX524344:LDA524347 LMT524344:LMW524347 LWP524344:LWS524347 MGL524344:MGO524347 MQH524344:MQK524347 NAD524344:NAG524347 NJZ524344:NKC524347 NTV524344:NTY524347 ODR524344:ODU524347 ONN524344:ONQ524347 OXJ524344:OXM524347 PHF524344:PHI524347 PRB524344:PRE524347 QAX524344:QBA524347 QKT524344:QKW524347 QUP524344:QUS524347 REL524344:REO524347 ROH524344:ROK524347 RYD524344:RYG524347 SHZ524344:SIC524347 SRV524344:SRY524347 TBR524344:TBU524347 TLN524344:TLQ524347 TVJ524344:TVM524347 UFF524344:UFI524347 UPB524344:UPE524347 UYX524344:UZA524347 VIT524344:VIW524347 VSP524344:VSS524347 WCL524344:WCO524347 WMH524344:WMK524347 WWD524344:WWG524347 V589880:Y589883 JR589880:JU589883 TN589880:TQ589883 ADJ589880:ADM589883 ANF589880:ANI589883 AXB589880:AXE589883 BGX589880:BHA589883 BQT589880:BQW589883 CAP589880:CAS589883 CKL589880:CKO589883 CUH589880:CUK589883 DED589880:DEG589883 DNZ589880:DOC589883 DXV589880:DXY589883 EHR589880:EHU589883 ERN589880:ERQ589883 FBJ589880:FBM589883 FLF589880:FLI589883 FVB589880:FVE589883 GEX589880:GFA589883 GOT589880:GOW589883 GYP589880:GYS589883 HIL589880:HIO589883 HSH589880:HSK589883 ICD589880:ICG589883 ILZ589880:IMC589883 IVV589880:IVY589883 JFR589880:JFU589883 JPN589880:JPQ589883 JZJ589880:JZM589883 KJF589880:KJI589883 KTB589880:KTE589883 LCX589880:LDA589883 LMT589880:LMW589883 LWP589880:LWS589883 MGL589880:MGO589883 MQH589880:MQK589883 NAD589880:NAG589883 NJZ589880:NKC589883 NTV589880:NTY589883 ODR589880:ODU589883 ONN589880:ONQ589883 OXJ589880:OXM589883 PHF589880:PHI589883 PRB589880:PRE589883 QAX589880:QBA589883 QKT589880:QKW589883 QUP589880:QUS589883 REL589880:REO589883 ROH589880:ROK589883 RYD589880:RYG589883 SHZ589880:SIC589883 SRV589880:SRY589883 TBR589880:TBU589883 TLN589880:TLQ589883 TVJ589880:TVM589883 UFF589880:UFI589883 UPB589880:UPE589883 UYX589880:UZA589883 VIT589880:VIW589883 VSP589880:VSS589883 WCL589880:WCO589883 WMH589880:WMK589883 WWD589880:WWG589883 V655416:Y655419 JR655416:JU655419 TN655416:TQ655419 ADJ655416:ADM655419 ANF655416:ANI655419 AXB655416:AXE655419 BGX655416:BHA655419 BQT655416:BQW655419 CAP655416:CAS655419 CKL655416:CKO655419 CUH655416:CUK655419 DED655416:DEG655419 DNZ655416:DOC655419 DXV655416:DXY655419 EHR655416:EHU655419 ERN655416:ERQ655419 FBJ655416:FBM655419 FLF655416:FLI655419 FVB655416:FVE655419 GEX655416:GFA655419 GOT655416:GOW655419 GYP655416:GYS655419 HIL655416:HIO655419 HSH655416:HSK655419 ICD655416:ICG655419 ILZ655416:IMC655419 IVV655416:IVY655419 JFR655416:JFU655419 JPN655416:JPQ655419 JZJ655416:JZM655419 KJF655416:KJI655419 KTB655416:KTE655419 LCX655416:LDA655419 LMT655416:LMW655419 LWP655416:LWS655419 MGL655416:MGO655419 MQH655416:MQK655419 NAD655416:NAG655419 NJZ655416:NKC655419 NTV655416:NTY655419 ODR655416:ODU655419 ONN655416:ONQ655419 OXJ655416:OXM655419 PHF655416:PHI655419 PRB655416:PRE655419 QAX655416:QBA655419 QKT655416:QKW655419 QUP655416:QUS655419 REL655416:REO655419 ROH655416:ROK655419 RYD655416:RYG655419 SHZ655416:SIC655419 SRV655416:SRY655419 TBR655416:TBU655419 TLN655416:TLQ655419 TVJ655416:TVM655419 UFF655416:UFI655419 UPB655416:UPE655419 UYX655416:UZA655419 VIT655416:VIW655419 VSP655416:VSS655419 WCL655416:WCO655419 WMH655416:WMK655419 WWD655416:WWG655419 V720952:Y720955 JR720952:JU720955 TN720952:TQ720955 ADJ720952:ADM720955 ANF720952:ANI720955 AXB720952:AXE720955 BGX720952:BHA720955 BQT720952:BQW720955 CAP720952:CAS720955 CKL720952:CKO720955 CUH720952:CUK720955 DED720952:DEG720955 DNZ720952:DOC720955 DXV720952:DXY720955 EHR720952:EHU720955 ERN720952:ERQ720955 FBJ720952:FBM720955 FLF720952:FLI720955 FVB720952:FVE720955 GEX720952:GFA720955 GOT720952:GOW720955 GYP720952:GYS720955 HIL720952:HIO720955 HSH720952:HSK720955 ICD720952:ICG720955 ILZ720952:IMC720955 IVV720952:IVY720955 JFR720952:JFU720955 JPN720952:JPQ720955 JZJ720952:JZM720955 KJF720952:KJI720955 KTB720952:KTE720955 LCX720952:LDA720955 LMT720952:LMW720955 LWP720952:LWS720955 MGL720952:MGO720955 MQH720952:MQK720955 NAD720952:NAG720955 NJZ720952:NKC720955 NTV720952:NTY720955 ODR720952:ODU720955 ONN720952:ONQ720955 OXJ720952:OXM720955 PHF720952:PHI720955 PRB720952:PRE720955 QAX720952:QBA720955 QKT720952:QKW720955 QUP720952:QUS720955 REL720952:REO720955 ROH720952:ROK720955 RYD720952:RYG720955 SHZ720952:SIC720955 SRV720952:SRY720955 TBR720952:TBU720955 TLN720952:TLQ720955 TVJ720952:TVM720955 UFF720952:UFI720955 UPB720952:UPE720955 UYX720952:UZA720955 VIT720952:VIW720955 VSP720952:VSS720955 WCL720952:WCO720955 WMH720952:WMK720955 WWD720952:WWG720955 V786488:Y786491 JR786488:JU786491 TN786488:TQ786491 ADJ786488:ADM786491 ANF786488:ANI786491 AXB786488:AXE786491 BGX786488:BHA786491 BQT786488:BQW786491 CAP786488:CAS786491 CKL786488:CKO786491 CUH786488:CUK786491 DED786488:DEG786491 DNZ786488:DOC786491 DXV786488:DXY786491 EHR786488:EHU786491 ERN786488:ERQ786491 FBJ786488:FBM786491 FLF786488:FLI786491 FVB786488:FVE786491 GEX786488:GFA786491 GOT786488:GOW786491 GYP786488:GYS786491 HIL786488:HIO786491 HSH786488:HSK786491 ICD786488:ICG786491 ILZ786488:IMC786491 IVV786488:IVY786491 JFR786488:JFU786491 JPN786488:JPQ786491 JZJ786488:JZM786491 KJF786488:KJI786491 KTB786488:KTE786491 LCX786488:LDA786491 LMT786488:LMW786491 LWP786488:LWS786491 MGL786488:MGO786491 MQH786488:MQK786491 NAD786488:NAG786491 NJZ786488:NKC786491 NTV786488:NTY786491 ODR786488:ODU786491 ONN786488:ONQ786491 OXJ786488:OXM786491 PHF786488:PHI786491 PRB786488:PRE786491 QAX786488:QBA786491 QKT786488:QKW786491 QUP786488:QUS786491 REL786488:REO786491 ROH786488:ROK786491 RYD786488:RYG786491 SHZ786488:SIC786491 SRV786488:SRY786491 TBR786488:TBU786491 TLN786488:TLQ786491 TVJ786488:TVM786491 UFF786488:UFI786491 UPB786488:UPE786491 UYX786488:UZA786491 VIT786488:VIW786491 VSP786488:VSS786491 WCL786488:WCO786491 WMH786488:WMK786491 WWD786488:WWG786491 V852024:Y852027 JR852024:JU852027 TN852024:TQ852027 ADJ852024:ADM852027 ANF852024:ANI852027 AXB852024:AXE852027 BGX852024:BHA852027 BQT852024:BQW852027 CAP852024:CAS852027 CKL852024:CKO852027 CUH852024:CUK852027 DED852024:DEG852027 DNZ852024:DOC852027 DXV852024:DXY852027 EHR852024:EHU852027 ERN852024:ERQ852027 FBJ852024:FBM852027 FLF852024:FLI852027 FVB852024:FVE852027 GEX852024:GFA852027 GOT852024:GOW852027 GYP852024:GYS852027 HIL852024:HIO852027 HSH852024:HSK852027 ICD852024:ICG852027 ILZ852024:IMC852027 IVV852024:IVY852027 JFR852024:JFU852027 JPN852024:JPQ852027 JZJ852024:JZM852027 KJF852024:KJI852027 KTB852024:KTE852027 LCX852024:LDA852027 LMT852024:LMW852027 LWP852024:LWS852027 MGL852024:MGO852027 MQH852024:MQK852027 NAD852024:NAG852027 NJZ852024:NKC852027 NTV852024:NTY852027 ODR852024:ODU852027 ONN852024:ONQ852027 OXJ852024:OXM852027 PHF852024:PHI852027 PRB852024:PRE852027 QAX852024:QBA852027 QKT852024:QKW852027 QUP852024:QUS852027 REL852024:REO852027 ROH852024:ROK852027 RYD852024:RYG852027 SHZ852024:SIC852027 SRV852024:SRY852027 TBR852024:TBU852027 TLN852024:TLQ852027 TVJ852024:TVM852027 UFF852024:UFI852027 UPB852024:UPE852027 UYX852024:UZA852027 VIT852024:VIW852027 VSP852024:VSS852027 WCL852024:WCO852027 WMH852024:WMK852027 WWD852024:WWG852027 V917560:Y917563 JR917560:JU917563 TN917560:TQ917563 ADJ917560:ADM917563 ANF917560:ANI917563 AXB917560:AXE917563 BGX917560:BHA917563 BQT917560:BQW917563 CAP917560:CAS917563 CKL917560:CKO917563 CUH917560:CUK917563 DED917560:DEG917563 DNZ917560:DOC917563 DXV917560:DXY917563 EHR917560:EHU917563 ERN917560:ERQ917563 FBJ917560:FBM917563 FLF917560:FLI917563 FVB917560:FVE917563 GEX917560:GFA917563 GOT917560:GOW917563 GYP917560:GYS917563 HIL917560:HIO917563 HSH917560:HSK917563 ICD917560:ICG917563 ILZ917560:IMC917563 IVV917560:IVY917563 JFR917560:JFU917563 JPN917560:JPQ917563 JZJ917560:JZM917563 KJF917560:KJI917563 KTB917560:KTE917563 LCX917560:LDA917563 LMT917560:LMW917563 LWP917560:LWS917563 MGL917560:MGO917563 MQH917560:MQK917563 NAD917560:NAG917563 NJZ917560:NKC917563 NTV917560:NTY917563 ODR917560:ODU917563 ONN917560:ONQ917563 OXJ917560:OXM917563 PHF917560:PHI917563 PRB917560:PRE917563 QAX917560:QBA917563 QKT917560:QKW917563 QUP917560:QUS917563 REL917560:REO917563 ROH917560:ROK917563 RYD917560:RYG917563 SHZ917560:SIC917563 SRV917560:SRY917563 TBR917560:TBU917563 TLN917560:TLQ917563 TVJ917560:TVM917563 UFF917560:UFI917563 UPB917560:UPE917563 UYX917560:UZA917563 VIT917560:VIW917563 VSP917560:VSS917563 WCL917560:WCO917563 WMH917560:WMK917563 WWD917560:WWG917563 V983096:Y983099 JR983096:JU983099 TN983096:TQ983099 ADJ983096:ADM983099 ANF983096:ANI983099 AXB983096:AXE983099 BGX983096:BHA983099 BQT983096:BQW983099 CAP983096:CAS983099 CKL983096:CKO983099 CUH983096:CUK983099 DED983096:DEG983099 DNZ983096:DOC983099 DXV983096:DXY983099 EHR983096:EHU983099 ERN983096:ERQ983099 FBJ983096:FBM983099 FLF983096:FLI983099 FVB983096:FVE983099 GEX983096:GFA983099 GOT983096:GOW983099 GYP983096:GYS983099 HIL983096:HIO983099 HSH983096:HSK983099 ICD983096:ICG983099 ILZ983096:IMC983099 IVV983096:IVY983099 JFR983096:JFU983099 JPN983096:JPQ983099 JZJ983096:JZM983099 KJF983096:KJI983099 KTB983096:KTE983099 LCX983096:LDA983099 LMT983096:LMW983099 LWP983096:LWS983099 MGL983096:MGO983099 MQH983096:MQK983099 NAD983096:NAG983099 NJZ983096:NKC983099 NTV983096:NTY983099 ODR983096:ODU983099 ONN983096:ONQ983099 OXJ983096:OXM983099 PHF983096:PHI983099 PRB983096:PRE983099 QAX983096:QBA983099 QKT983096:QKW983099 QUP983096:QUS983099 REL983096:REO983099 ROH983096:ROK983099 RYD983096:RYG983099 SHZ983096:SIC983099 SRV983096:SRY983099 TBR983096:TBU983099 TLN983096:TLQ983099 TVJ983096:TVM983099 UFF983096:UFI983099 UPB983096:UPE983099 UYX983096:UZA983099 VIT983096:VIW983099 VSP983096:VSS983099 WCL983096:WCO983099 WMH983096:WMK983099 WWD983096:WWG983099" xr:uid="{00000000-0002-0000-1100-000004000000}">
      <formula1>$AA$1</formula1>
    </dataValidation>
  </dataValidations>
  <pageMargins left="0.70866141732283472" right="0.70866141732283472" top="0.74803149606299213" bottom="0.74803149606299213" header="0.31496062992125984" footer="0.31496062992125984"/>
  <pageSetup paperSize="9" scale="94" fitToHeight="0" orientation="portrait" blackAndWhite="1" r:id="rId1"/>
  <headerFooter>
    <oddHeader>&amp;C（新）</oddHeader>
  </headerFooter>
  <rowBreaks count="3" manualBreakCount="3">
    <brk id="53" max="24" man="1"/>
    <brk id="73" max="24" man="1"/>
    <brk id="124" max="2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6">
    <pageSetUpPr fitToPage="1"/>
  </sheetPr>
  <dimension ref="A1:Y88"/>
  <sheetViews>
    <sheetView view="pageBreakPreview" zoomScaleNormal="100" zoomScaleSheetLayoutView="100" workbookViewId="0">
      <selection activeCell="B9" sqref="B9:M10"/>
    </sheetView>
  </sheetViews>
  <sheetFormatPr defaultColWidth="3.625" defaultRowHeight="13.5"/>
  <cols>
    <col min="1" max="1" width="3.625" style="2" customWidth="1"/>
    <col min="2" max="2" width="2" style="2" customWidth="1"/>
    <col min="3" max="3" width="6.125" style="2" customWidth="1"/>
    <col min="4" max="8" width="3.625" style="2" customWidth="1"/>
    <col min="9" max="9" width="4.375" style="2" customWidth="1"/>
    <col min="10" max="10" width="1.75" style="2" customWidth="1"/>
    <col min="11" max="11" width="3.625" style="2" customWidth="1"/>
    <col min="12" max="12" width="1.5" style="2" customWidth="1"/>
    <col min="13" max="13" width="11.5" style="2" customWidth="1"/>
    <col min="14" max="14" width="2.75" style="2" customWidth="1"/>
    <col min="15" max="15" width="8.25" style="2" customWidth="1"/>
    <col min="16" max="16" width="3.625" style="2" customWidth="1"/>
    <col min="17" max="17" width="2.125" style="2" customWidth="1"/>
    <col min="18" max="18" width="4.25" style="2" customWidth="1"/>
    <col min="19" max="19" width="5.125" style="2" customWidth="1"/>
    <col min="20" max="20" width="2.625" style="2" customWidth="1"/>
    <col min="21" max="21" width="3.125" style="2" customWidth="1"/>
    <col min="22" max="22" width="2.875" style="2" customWidth="1"/>
    <col min="23" max="23" width="6" style="2" customWidth="1"/>
    <col min="24" max="25" width="4.5" style="2" customWidth="1"/>
    <col min="26" max="16384" width="3.625" style="2"/>
  </cols>
  <sheetData>
    <row r="1" spans="1:25" ht="16.5" customHeight="1">
      <c r="A1" s="2" t="s">
        <v>461</v>
      </c>
      <c r="B1" s="429"/>
    </row>
    <row r="2" spans="1:25" ht="16.5" customHeight="1"/>
    <row r="3" spans="1:25" ht="18.75" customHeight="1">
      <c r="A3" s="918" t="s">
        <v>0</v>
      </c>
      <c r="B3" s="918"/>
      <c r="C3" s="918"/>
      <c r="D3" s="918"/>
      <c r="E3" s="918"/>
      <c r="F3" s="918"/>
      <c r="G3" s="918"/>
      <c r="H3" s="918"/>
      <c r="I3" s="918"/>
      <c r="J3" s="918"/>
      <c r="K3" s="918"/>
      <c r="L3" s="918"/>
      <c r="M3" s="918"/>
      <c r="N3" s="918"/>
      <c r="O3" s="918"/>
      <c r="P3" s="918"/>
      <c r="Q3" s="918"/>
      <c r="R3" s="918"/>
      <c r="S3" s="918"/>
      <c r="T3" s="918"/>
      <c r="U3" s="918"/>
      <c r="V3" s="918"/>
      <c r="W3" s="918"/>
      <c r="X3" s="918"/>
      <c r="Y3" s="190"/>
    </row>
    <row r="4" spans="1:25" ht="15.95" customHeight="1"/>
    <row r="5" spans="1:25" ht="15.95" customHeight="1">
      <c r="N5" s="19" t="s">
        <v>9</v>
      </c>
    </row>
    <row r="6" spans="1:25" ht="15.95" customHeight="1">
      <c r="N6" s="687"/>
      <c r="O6" s="687"/>
      <c r="P6" s="687"/>
      <c r="Q6" s="687"/>
      <c r="R6" s="687"/>
      <c r="S6" s="687"/>
      <c r="T6" s="687"/>
      <c r="U6" s="687"/>
      <c r="V6" s="687"/>
      <c r="W6" s="687"/>
      <c r="X6" s="687"/>
      <c r="Y6" s="194"/>
    </row>
    <row r="7" spans="1:25" ht="15.95" customHeight="1">
      <c r="A7" s="1" t="s">
        <v>50</v>
      </c>
      <c r="B7" s="1"/>
      <c r="C7" s="1"/>
      <c r="D7" s="1"/>
      <c r="E7" s="1"/>
      <c r="F7" s="1"/>
      <c r="G7" s="1"/>
      <c r="H7" s="1"/>
      <c r="I7" s="1"/>
      <c r="J7" s="1"/>
      <c r="K7" s="1"/>
      <c r="L7" s="1"/>
      <c r="M7" s="1"/>
      <c r="N7" s="1"/>
      <c r="O7" s="1"/>
      <c r="P7" s="1"/>
      <c r="Q7" s="1"/>
      <c r="R7" s="1"/>
      <c r="S7" s="1"/>
      <c r="T7" s="1"/>
      <c r="U7" s="1"/>
      <c r="V7" s="1"/>
      <c r="W7" s="1"/>
      <c r="X7" s="1"/>
      <c r="Y7" s="1"/>
    </row>
    <row r="8" spans="1:25" ht="15.95" customHeight="1">
      <c r="A8" s="1" t="s">
        <v>10</v>
      </c>
      <c r="B8" s="1"/>
      <c r="C8" s="1"/>
      <c r="D8" s="1"/>
      <c r="E8" s="1"/>
      <c r="F8" s="1"/>
      <c r="G8" s="1"/>
      <c r="H8" s="1"/>
      <c r="I8" s="1"/>
      <c r="J8" s="1"/>
      <c r="K8" s="1"/>
      <c r="L8" s="1"/>
      <c r="M8" s="1"/>
      <c r="N8" s="1"/>
      <c r="O8" s="1"/>
      <c r="P8" s="1"/>
      <c r="Q8" s="1"/>
      <c r="R8" s="1"/>
      <c r="S8" s="1"/>
      <c r="T8" s="1"/>
      <c r="U8" s="1"/>
      <c r="V8" s="1"/>
      <c r="W8" s="1"/>
      <c r="X8" s="1"/>
      <c r="Y8" s="1"/>
    </row>
    <row r="9" spans="1:25" ht="15.95" customHeight="1">
      <c r="A9" s="1"/>
      <c r="B9" s="919" t="s">
        <v>1</v>
      </c>
      <c r="C9" s="919"/>
      <c r="D9" s="919"/>
      <c r="E9" s="919"/>
      <c r="F9" s="919"/>
      <c r="G9" s="919"/>
      <c r="H9" s="919"/>
      <c r="I9" s="919"/>
      <c r="J9" s="919"/>
      <c r="K9" s="919"/>
      <c r="L9" s="919"/>
      <c r="M9" s="919"/>
      <c r="N9" s="750" t="s">
        <v>4</v>
      </c>
      <c r="O9" s="751"/>
      <c r="P9" s="751"/>
      <c r="Q9" s="751"/>
      <c r="R9" s="751"/>
      <c r="S9" s="751"/>
      <c r="T9" s="751"/>
      <c r="U9" s="751"/>
      <c r="V9" s="751"/>
      <c r="W9" s="751"/>
      <c r="X9" s="752"/>
      <c r="Y9" s="196"/>
    </row>
    <row r="10" spans="1:25" ht="15.95" customHeight="1">
      <c r="A10" s="1"/>
      <c r="B10" s="919"/>
      <c r="C10" s="919"/>
      <c r="D10" s="919"/>
      <c r="E10" s="919"/>
      <c r="F10" s="919"/>
      <c r="G10" s="919"/>
      <c r="H10" s="919"/>
      <c r="I10" s="919"/>
      <c r="J10" s="919"/>
      <c r="K10" s="919"/>
      <c r="L10" s="919"/>
      <c r="M10" s="919"/>
      <c r="N10" s="753"/>
      <c r="O10" s="754"/>
      <c r="P10" s="754"/>
      <c r="Q10" s="754"/>
      <c r="R10" s="754"/>
      <c r="S10" s="754"/>
      <c r="T10" s="754"/>
      <c r="U10" s="754"/>
      <c r="V10" s="754"/>
      <c r="W10" s="754"/>
      <c r="X10" s="755"/>
      <c r="Y10" s="193"/>
    </row>
    <row r="11" spans="1:25" ht="15.95" customHeight="1">
      <c r="A11" s="1"/>
      <c r="B11" s="920" t="s">
        <v>158</v>
      </c>
      <c r="C11" s="921"/>
      <c r="D11" s="921"/>
      <c r="E11" s="921"/>
      <c r="F11" s="921"/>
      <c r="G11" s="921"/>
      <c r="H11" s="921"/>
      <c r="I11" s="921"/>
      <c r="J11" s="921"/>
      <c r="K11" s="921"/>
      <c r="L11" s="921"/>
      <c r="M11" s="922"/>
      <c r="N11" s="168" t="s">
        <v>7</v>
      </c>
      <c r="O11" s="923"/>
      <c r="P11" s="923"/>
      <c r="Q11" s="923"/>
      <c r="R11" s="923"/>
      <c r="S11" s="923"/>
      <c r="T11" s="923"/>
      <c r="U11" s="923"/>
      <c r="V11" s="923"/>
      <c r="W11" s="923"/>
      <c r="X11" s="81" t="s">
        <v>44</v>
      </c>
      <c r="Y11" s="165"/>
    </row>
    <row r="12" spans="1:25" ht="15.95" customHeight="1">
      <c r="A12" s="12"/>
      <c r="B12" s="82"/>
      <c r="C12" s="83"/>
      <c r="D12" s="83"/>
      <c r="E12" s="83" t="s">
        <v>55</v>
      </c>
      <c r="F12" s="83"/>
      <c r="G12" s="83"/>
      <c r="H12" s="83"/>
      <c r="I12" s="83"/>
      <c r="J12" s="83"/>
      <c r="K12" s="83"/>
      <c r="L12" s="83"/>
      <c r="M12" s="84"/>
      <c r="N12" s="168" t="s">
        <v>190</v>
      </c>
      <c r="O12" s="923"/>
      <c r="P12" s="923"/>
      <c r="Q12" s="923"/>
      <c r="R12" s="923"/>
      <c r="S12" s="923"/>
      <c r="T12" s="923"/>
      <c r="U12" s="923"/>
      <c r="V12" s="923"/>
      <c r="W12" s="923"/>
      <c r="X12" s="81" t="s">
        <v>44</v>
      </c>
      <c r="Y12" s="165"/>
    </row>
    <row r="13" spans="1:25" ht="15.95" customHeight="1">
      <c r="A13" s="1"/>
      <c r="B13" s="920" t="s">
        <v>2</v>
      </c>
      <c r="C13" s="921"/>
      <c r="D13" s="921"/>
      <c r="E13" s="921"/>
      <c r="F13" s="921"/>
      <c r="G13" s="921"/>
      <c r="H13" s="921"/>
      <c r="I13" s="921"/>
      <c r="J13" s="921"/>
      <c r="K13" s="921"/>
      <c r="L13" s="921"/>
      <c r="M13" s="922"/>
      <c r="N13" s="168" t="s">
        <v>191</v>
      </c>
      <c r="O13" s="923"/>
      <c r="P13" s="923"/>
      <c r="Q13" s="923"/>
      <c r="R13" s="923"/>
      <c r="S13" s="923"/>
      <c r="T13" s="923"/>
      <c r="U13" s="923"/>
      <c r="V13" s="923"/>
      <c r="W13" s="923"/>
      <c r="X13" s="81" t="s">
        <v>44</v>
      </c>
      <c r="Y13" s="36"/>
    </row>
    <row r="14" spans="1:25" ht="15.95" customHeight="1">
      <c r="A14" s="1"/>
      <c r="B14" s="920" t="s">
        <v>3</v>
      </c>
      <c r="C14" s="921"/>
      <c r="D14" s="921"/>
      <c r="E14" s="921"/>
      <c r="F14" s="921"/>
      <c r="G14" s="921"/>
      <c r="H14" s="921"/>
      <c r="I14" s="921"/>
      <c r="J14" s="921"/>
      <c r="K14" s="921"/>
      <c r="L14" s="921"/>
      <c r="M14" s="922"/>
      <c r="N14" s="82" t="s">
        <v>192</v>
      </c>
      <c r="O14" s="85"/>
      <c r="P14" s="923"/>
      <c r="Q14" s="923"/>
      <c r="R14" s="923"/>
      <c r="S14" s="923"/>
      <c r="T14" s="923"/>
      <c r="U14" s="923"/>
      <c r="V14" s="923"/>
      <c r="W14" s="923"/>
      <c r="X14" s="81" t="s">
        <v>44</v>
      </c>
      <c r="Y14" s="86"/>
    </row>
    <row r="15" spans="1:25" ht="15.95" customHeight="1">
      <c r="B15" s="149" t="s">
        <v>51</v>
      </c>
      <c r="C15" s="1"/>
      <c r="D15" s="1"/>
      <c r="E15" s="1"/>
      <c r="F15" s="1"/>
      <c r="G15" s="1"/>
      <c r="H15" s="1"/>
      <c r="I15" s="1"/>
      <c r="J15" s="1"/>
      <c r="K15" s="1"/>
      <c r="L15" s="1"/>
      <c r="M15" s="1"/>
      <c r="N15" s="1"/>
      <c r="O15" s="1"/>
      <c r="P15" s="1"/>
      <c r="Q15" s="1"/>
      <c r="R15" s="1"/>
      <c r="S15" s="1"/>
      <c r="T15" s="1"/>
      <c r="U15" s="1"/>
      <c r="V15" s="1"/>
      <c r="W15" s="1"/>
      <c r="X15" s="1"/>
    </row>
    <row r="16" spans="1:25" ht="13.5" customHeight="1">
      <c r="A16" s="171"/>
      <c r="C16" s="171"/>
      <c r="D16" s="171"/>
      <c r="E16" s="171"/>
      <c r="F16" s="171"/>
      <c r="G16" s="171"/>
      <c r="H16" s="171"/>
      <c r="I16" s="171"/>
      <c r="J16" s="171"/>
      <c r="K16" s="171"/>
      <c r="L16" s="171"/>
      <c r="M16" s="171"/>
      <c r="N16" s="196"/>
      <c r="O16" s="196"/>
      <c r="P16" s="196"/>
      <c r="Q16" s="196"/>
      <c r="R16" s="196"/>
      <c r="S16" s="196"/>
      <c r="T16" s="196"/>
      <c r="U16" s="196"/>
      <c r="V16" s="196"/>
      <c r="W16" s="196"/>
      <c r="X16" s="196"/>
    </row>
    <row r="17" spans="1:25" ht="15.95" customHeight="1">
      <c r="A17" s="2" t="s">
        <v>11</v>
      </c>
      <c r="Y17" s="111"/>
    </row>
    <row r="18" spans="1:25" ht="15.95" customHeight="1">
      <c r="B18" s="2" t="s">
        <v>12</v>
      </c>
      <c r="Y18" s="87"/>
    </row>
    <row r="19" spans="1:25" ht="15.95" customHeight="1">
      <c r="B19" s="187" t="s">
        <v>13</v>
      </c>
      <c r="C19" s="188"/>
      <c r="D19" s="188"/>
      <c r="E19" s="188"/>
      <c r="F19" s="191"/>
      <c r="G19" s="88" t="s">
        <v>193</v>
      </c>
      <c r="H19" s="927"/>
      <c r="I19" s="927"/>
      <c r="J19" s="927"/>
      <c r="K19" s="89" t="s">
        <v>44</v>
      </c>
      <c r="L19" s="193"/>
      <c r="M19" s="90" t="s">
        <v>14</v>
      </c>
      <c r="N19" s="91"/>
      <c r="O19" s="92"/>
      <c r="P19" s="168" t="s">
        <v>194</v>
      </c>
      <c r="Q19" s="169"/>
      <c r="R19" s="760">
        <f>ROUND(H19/12,0)</f>
        <v>0</v>
      </c>
      <c r="S19" s="760"/>
      <c r="T19" s="760"/>
      <c r="U19" s="89" t="s">
        <v>44</v>
      </c>
      <c r="V19" s="193"/>
      <c r="W19" s="36"/>
      <c r="X19" s="12"/>
      <c r="Y19" s="87"/>
    </row>
    <row r="20" spans="1:25" ht="15.95" customHeight="1">
      <c r="B20" s="903" t="s">
        <v>15</v>
      </c>
      <c r="C20" s="903"/>
      <c r="D20" s="903"/>
      <c r="E20" s="903"/>
      <c r="F20" s="903"/>
      <c r="G20" s="903"/>
      <c r="H20" s="903"/>
      <c r="I20" s="903"/>
      <c r="J20" s="903"/>
      <c r="K20" s="903"/>
      <c r="L20" s="903"/>
      <c r="M20" s="903"/>
      <c r="N20" s="903"/>
      <c r="O20" s="903"/>
      <c r="P20" s="903"/>
      <c r="Q20" s="903"/>
      <c r="R20" s="903"/>
      <c r="S20" s="903"/>
      <c r="T20" s="903"/>
      <c r="U20" s="903"/>
      <c r="V20" s="903"/>
      <c r="W20" s="903"/>
      <c r="X20" s="903"/>
      <c r="Y20" s="87"/>
    </row>
    <row r="21" spans="1:25" ht="13.5" customHeight="1">
      <c r="Y21" s="87"/>
    </row>
    <row r="22" spans="1:25" ht="15.95" customHeight="1">
      <c r="A22" s="2" t="s">
        <v>16</v>
      </c>
      <c r="P22" s="904" t="s">
        <v>17</v>
      </c>
      <c r="Q22" s="905"/>
      <c r="R22" s="905"/>
      <c r="S22" s="906"/>
      <c r="T22" s="910" t="s">
        <v>195</v>
      </c>
      <c r="U22" s="912"/>
      <c r="V22" s="913"/>
      <c r="W22" s="913"/>
      <c r="X22" s="1140" t="s">
        <v>27</v>
      </c>
      <c r="Y22" s="87"/>
    </row>
    <row r="23" spans="1:25" ht="15.95" customHeight="1">
      <c r="P23" s="907"/>
      <c r="Q23" s="908"/>
      <c r="R23" s="908"/>
      <c r="S23" s="909"/>
      <c r="T23" s="911"/>
      <c r="U23" s="914"/>
      <c r="V23" s="914"/>
      <c r="W23" s="914"/>
      <c r="X23" s="1141"/>
      <c r="Y23" s="87"/>
    </row>
    <row r="24" spans="1:25" ht="13.5" customHeight="1">
      <c r="P24" s="93"/>
      <c r="Q24" s="93"/>
      <c r="R24" s="93"/>
      <c r="S24" s="93"/>
      <c r="T24" s="194"/>
      <c r="U24" s="194"/>
      <c r="V24" s="194"/>
      <c r="W24" s="194"/>
      <c r="X24" s="194"/>
      <c r="Y24" s="87"/>
    </row>
    <row r="25" spans="1:25" ht="15.95" customHeight="1">
      <c r="A25" s="2" t="s">
        <v>46</v>
      </c>
      <c r="N25" s="924" t="s">
        <v>49</v>
      </c>
      <c r="O25" s="925"/>
      <c r="P25" s="925"/>
      <c r="Q25" s="925"/>
      <c r="R25" s="925"/>
      <c r="S25" s="925"/>
      <c r="T25" s="925"/>
      <c r="U25" s="759"/>
      <c r="V25" s="760"/>
      <c r="W25" s="760"/>
      <c r="X25" s="170" t="s">
        <v>44</v>
      </c>
      <c r="Y25" s="87"/>
    </row>
    <row r="26" spans="1:25" ht="13.5" customHeight="1">
      <c r="P26" s="93"/>
      <c r="Q26" s="93"/>
      <c r="R26" s="93"/>
      <c r="S26" s="93"/>
      <c r="T26" s="194"/>
      <c r="U26" s="194"/>
      <c r="V26" s="194"/>
      <c r="W26" s="194"/>
      <c r="X26" s="194"/>
      <c r="Y26" s="87"/>
    </row>
    <row r="27" spans="1:25" ht="13.5" customHeight="1">
      <c r="P27" s="93"/>
      <c r="Q27" s="93"/>
      <c r="R27" s="93"/>
      <c r="S27" s="93"/>
      <c r="T27" s="194"/>
      <c r="U27" s="194"/>
      <c r="V27" s="194"/>
      <c r="W27" s="194"/>
      <c r="X27" s="194"/>
      <c r="Y27" s="87"/>
    </row>
    <row r="28" spans="1:25" ht="15.95" customHeight="1">
      <c r="A28" s="2" t="s">
        <v>18</v>
      </c>
    </row>
    <row r="29" spans="1:25" ht="13.5" customHeight="1"/>
    <row r="30" spans="1:25" ht="8.25" customHeight="1">
      <c r="B30" s="94"/>
      <c r="C30" s="95"/>
      <c r="D30" s="95"/>
      <c r="E30" s="95"/>
      <c r="F30" s="95"/>
      <c r="G30" s="95"/>
      <c r="H30" s="95"/>
      <c r="I30" s="95"/>
      <c r="J30" s="95"/>
      <c r="K30" s="95"/>
      <c r="L30" s="95"/>
      <c r="M30" s="95"/>
      <c r="N30" s="95"/>
      <c r="O30" s="95"/>
      <c r="P30" s="95"/>
      <c r="Q30" s="95"/>
      <c r="R30" s="95"/>
      <c r="S30" s="96"/>
      <c r="T30" s="94"/>
      <c r="U30" s="95"/>
      <c r="V30" s="95"/>
      <c r="W30" s="95"/>
      <c r="X30" s="96"/>
    </row>
    <row r="31" spans="1:25" ht="15.95" customHeight="1">
      <c r="B31" s="3"/>
      <c r="C31" s="1" t="s">
        <v>45</v>
      </c>
      <c r="D31" s="1"/>
      <c r="E31" s="1"/>
      <c r="F31" s="1"/>
      <c r="G31" s="1"/>
      <c r="H31" s="1"/>
      <c r="I31" s="1"/>
      <c r="J31" s="1"/>
      <c r="K31" s="1"/>
      <c r="L31" s="1"/>
      <c r="M31" s="1"/>
      <c r="N31" s="1"/>
      <c r="O31" s="1"/>
      <c r="P31" s="1"/>
      <c r="Q31" s="1"/>
      <c r="R31" s="1"/>
      <c r="S31" s="10"/>
      <c r="T31" s="3"/>
      <c r="U31" s="1"/>
      <c r="V31" s="1"/>
      <c r="W31" s="1"/>
      <c r="X31" s="10"/>
    </row>
    <row r="32" spans="1:25" ht="8.25" customHeight="1">
      <c r="B32" s="3"/>
      <c r="C32" s="1"/>
      <c r="D32" s="1"/>
      <c r="E32" s="1"/>
      <c r="F32" s="1"/>
      <c r="G32" s="1"/>
      <c r="H32" s="1"/>
      <c r="I32" s="1"/>
      <c r="J32" s="1"/>
      <c r="K32" s="1"/>
      <c r="L32" s="1"/>
      <c r="M32" s="1"/>
      <c r="N32" s="1"/>
      <c r="O32" s="1"/>
      <c r="P32" s="1"/>
      <c r="Q32" s="1"/>
      <c r="R32" s="1"/>
      <c r="S32" s="10"/>
      <c r="T32" s="3"/>
      <c r="U32" s="1"/>
      <c r="V32" s="1"/>
      <c r="W32" s="1"/>
      <c r="X32" s="10"/>
    </row>
    <row r="33" spans="1:24" s="100" customFormat="1" ht="15.95" customHeight="1">
      <c r="A33" s="97"/>
      <c r="B33" s="98"/>
      <c r="C33" s="12" t="s">
        <v>52</v>
      </c>
      <c r="D33" s="12"/>
      <c r="E33" s="12"/>
      <c r="F33" s="12"/>
      <c r="G33" s="12"/>
      <c r="H33" s="12"/>
      <c r="I33" s="12"/>
      <c r="J33" s="12"/>
      <c r="K33" s="12"/>
      <c r="L33" s="12"/>
      <c r="M33" s="12"/>
      <c r="N33" s="12"/>
      <c r="O33" s="12"/>
      <c r="P33" s="12"/>
      <c r="Q33" s="12"/>
      <c r="R33" s="12"/>
      <c r="S33" s="99"/>
      <c r="T33" s="98"/>
      <c r="U33" s="12"/>
      <c r="V33" s="12"/>
      <c r="W33" s="12"/>
      <c r="X33" s="99"/>
    </row>
    <row r="34" spans="1:24" s="100" customFormat="1" ht="15.95" customHeight="1">
      <c r="A34" s="97"/>
      <c r="B34" s="98"/>
      <c r="C34" s="12"/>
      <c r="D34" s="12" t="s">
        <v>196</v>
      </c>
      <c r="E34" s="12" t="s">
        <v>53</v>
      </c>
      <c r="F34" s="12"/>
      <c r="G34" s="12"/>
      <c r="H34" s="12"/>
      <c r="I34" s="12"/>
      <c r="J34" s="12"/>
      <c r="K34" s="12"/>
      <c r="L34" s="12"/>
      <c r="M34" s="12"/>
      <c r="N34" s="12"/>
      <c r="O34" s="12"/>
      <c r="P34" s="12"/>
      <c r="Q34" s="12"/>
      <c r="R34" s="12"/>
      <c r="S34" s="99"/>
      <c r="T34" s="98"/>
      <c r="U34" s="12"/>
      <c r="V34" s="12"/>
      <c r="W34" s="12"/>
      <c r="X34" s="99"/>
    </row>
    <row r="35" spans="1:24" s="100" customFormat="1" ht="15.95" customHeight="1">
      <c r="A35" s="97"/>
      <c r="B35" s="98"/>
      <c r="C35" s="12"/>
      <c r="D35" s="36" t="s">
        <v>197</v>
      </c>
      <c r="E35" s="891">
        <v>54180</v>
      </c>
      <c r="F35" s="891"/>
      <c r="G35" s="891"/>
      <c r="H35" s="12" t="s">
        <v>29</v>
      </c>
      <c r="I35" s="12"/>
      <c r="J35" s="12"/>
      <c r="K35" s="37" t="s">
        <v>26</v>
      </c>
      <c r="L35" s="12"/>
      <c r="M35" s="898" t="s">
        <v>19</v>
      </c>
      <c r="N35" s="898"/>
      <c r="O35" s="898"/>
      <c r="P35" s="899">
        <f>O11</f>
        <v>0</v>
      </c>
      <c r="Q35" s="899"/>
      <c r="R35" s="899"/>
      <c r="S35" s="99" t="s">
        <v>27</v>
      </c>
      <c r="T35" s="101" t="s">
        <v>198</v>
      </c>
      <c r="U35" s="900">
        <f>E35*P35</f>
        <v>0</v>
      </c>
      <c r="V35" s="900"/>
      <c r="W35" s="900"/>
      <c r="X35" s="99" t="s">
        <v>30</v>
      </c>
    </row>
    <row r="36" spans="1:24" s="100" customFormat="1" ht="15.75" customHeight="1">
      <c r="A36" s="97"/>
      <c r="B36" s="98"/>
      <c r="C36" s="12"/>
      <c r="D36" s="165" t="s">
        <v>54</v>
      </c>
      <c r="E36" s="186"/>
      <c r="F36" s="186"/>
      <c r="G36" s="186"/>
      <c r="H36" s="12"/>
      <c r="I36" s="12"/>
      <c r="J36" s="12"/>
      <c r="K36" s="37"/>
      <c r="L36" s="12"/>
      <c r="M36" s="38"/>
      <c r="N36" s="38"/>
      <c r="O36" s="38"/>
      <c r="P36" s="102"/>
      <c r="Q36" s="102"/>
      <c r="R36" s="102"/>
      <c r="S36" s="99"/>
      <c r="T36" s="101"/>
      <c r="U36" s="78"/>
      <c r="V36" s="78"/>
      <c r="W36" s="78"/>
      <c r="X36" s="99"/>
    </row>
    <row r="37" spans="1:24" s="100" customFormat="1" ht="15.75" customHeight="1">
      <c r="A37" s="97"/>
      <c r="B37" s="98"/>
      <c r="C37" s="12"/>
      <c r="D37" s="36" t="s">
        <v>197</v>
      </c>
      <c r="E37" s="891">
        <v>54180</v>
      </c>
      <c r="F37" s="891"/>
      <c r="G37" s="891"/>
      <c r="H37" s="12" t="s">
        <v>29</v>
      </c>
      <c r="I37" s="12"/>
      <c r="J37" s="12"/>
      <c r="K37" s="37" t="s">
        <v>26</v>
      </c>
      <c r="L37" s="12"/>
      <c r="M37" s="898" t="s">
        <v>56</v>
      </c>
      <c r="N37" s="898"/>
      <c r="O37" s="898"/>
      <c r="P37" s="899">
        <f>O12</f>
        <v>0</v>
      </c>
      <c r="Q37" s="899"/>
      <c r="R37" s="899"/>
      <c r="S37" s="99" t="s">
        <v>27</v>
      </c>
      <c r="T37" s="101" t="s">
        <v>198</v>
      </c>
      <c r="U37" s="900">
        <f>E37*P37</f>
        <v>0</v>
      </c>
      <c r="V37" s="900"/>
      <c r="W37" s="900"/>
      <c r="X37" s="99" t="s">
        <v>30</v>
      </c>
    </row>
    <row r="38" spans="1:24" ht="15.75" customHeight="1">
      <c r="B38" s="3"/>
      <c r="C38" s="1"/>
      <c r="D38" s="163"/>
      <c r="E38" s="198"/>
      <c r="F38" s="198"/>
      <c r="G38" s="198"/>
      <c r="H38" s="1"/>
      <c r="I38" s="1"/>
      <c r="J38" s="1"/>
      <c r="K38" s="194"/>
      <c r="L38" s="1"/>
      <c r="M38" s="195"/>
      <c r="N38" s="195"/>
      <c r="O38" s="195"/>
      <c r="P38" s="103"/>
      <c r="Q38" s="103"/>
      <c r="R38" s="103"/>
      <c r="S38" s="10"/>
      <c r="T38" s="9"/>
      <c r="U38" s="185"/>
      <c r="V38" s="185"/>
      <c r="W38" s="185"/>
      <c r="X38" s="10"/>
    </row>
    <row r="39" spans="1:24" ht="15.95" customHeight="1">
      <c r="B39" s="3"/>
      <c r="C39" s="196" t="s">
        <v>20</v>
      </c>
      <c r="D39" s="1"/>
      <c r="E39" s="1"/>
      <c r="F39" s="1"/>
      <c r="G39" s="1"/>
      <c r="H39" s="1"/>
      <c r="I39" s="1"/>
      <c r="J39" s="1"/>
      <c r="K39" s="1"/>
      <c r="L39" s="901"/>
      <c r="M39" s="901"/>
      <c r="N39" s="901"/>
      <c r="O39" s="901"/>
      <c r="P39" s="163"/>
      <c r="Q39" s="163"/>
      <c r="R39" s="163"/>
      <c r="S39" s="10"/>
      <c r="T39" s="3"/>
      <c r="U39" s="1"/>
      <c r="V39" s="1"/>
      <c r="W39" s="1"/>
      <c r="X39" s="10"/>
    </row>
    <row r="40" spans="1:24" ht="8.25" customHeight="1">
      <c r="B40" s="3"/>
      <c r="C40" s="196"/>
      <c r="D40" s="1"/>
      <c r="E40" s="1"/>
      <c r="F40" s="1"/>
      <c r="G40" s="1"/>
      <c r="H40" s="1"/>
      <c r="I40" s="1"/>
      <c r="J40" s="1"/>
      <c r="K40" s="1"/>
      <c r="L40" s="194"/>
      <c r="M40" s="194"/>
      <c r="N40" s="194"/>
      <c r="O40" s="194"/>
      <c r="P40" s="163"/>
      <c r="Q40" s="163"/>
      <c r="R40" s="163"/>
      <c r="S40" s="10"/>
      <c r="T40" s="3"/>
      <c r="U40" s="1"/>
      <c r="V40" s="1"/>
      <c r="W40" s="1"/>
      <c r="X40" s="10"/>
    </row>
    <row r="41" spans="1:24" ht="15.95" customHeight="1">
      <c r="B41" s="3"/>
      <c r="C41" s="1"/>
      <c r="D41" s="1" t="s">
        <v>199</v>
      </c>
      <c r="E41" s="902" t="s">
        <v>32</v>
      </c>
      <c r="F41" s="902"/>
      <c r="G41" s="902"/>
      <c r="H41" s="902"/>
      <c r="I41" s="1"/>
      <c r="J41" s="1"/>
      <c r="K41" s="1"/>
      <c r="L41" s="193"/>
      <c r="M41" s="681" t="s">
        <v>57</v>
      </c>
      <c r="N41" s="681"/>
      <c r="O41" s="681"/>
      <c r="P41" s="896">
        <f>R19</f>
        <v>0</v>
      </c>
      <c r="Q41" s="896"/>
      <c r="R41" s="896"/>
      <c r="S41" s="10" t="s">
        <v>27</v>
      </c>
      <c r="T41" s="9" t="s">
        <v>198</v>
      </c>
      <c r="U41" s="894"/>
      <c r="V41" s="894"/>
      <c r="W41" s="894"/>
      <c r="X41" s="10" t="s">
        <v>30</v>
      </c>
    </row>
    <row r="42" spans="1:24" ht="8.25" customHeight="1">
      <c r="B42" s="3"/>
      <c r="C42" s="1"/>
      <c r="D42" s="1"/>
      <c r="E42" s="195"/>
      <c r="F42" s="195"/>
      <c r="G42" s="195"/>
      <c r="H42" s="195"/>
      <c r="I42" s="1"/>
      <c r="J42" s="1"/>
      <c r="K42" s="1"/>
      <c r="L42" s="193"/>
      <c r="M42" s="165"/>
      <c r="N42" s="165"/>
      <c r="O42" s="165"/>
      <c r="P42" s="104"/>
      <c r="Q42" s="104"/>
      <c r="R42" s="104"/>
      <c r="S42" s="10"/>
      <c r="T42" s="9"/>
      <c r="U42" s="185"/>
      <c r="V42" s="185"/>
      <c r="W42" s="185"/>
      <c r="X42" s="10"/>
    </row>
    <row r="43" spans="1:24" ht="15.95" customHeight="1">
      <c r="B43" s="3"/>
      <c r="C43" s="1"/>
      <c r="D43" s="1" t="s">
        <v>200</v>
      </c>
      <c r="E43" s="897" t="s">
        <v>21</v>
      </c>
      <c r="F43" s="897"/>
      <c r="G43" s="897"/>
      <c r="H43" s="897"/>
      <c r="I43" s="196"/>
      <c r="J43" s="1"/>
      <c r="K43" s="1"/>
      <c r="L43" s="1"/>
      <c r="M43" s="1"/>
      <c r="N43" s="1"/>
      <c r="O43" s="1"/>
      <c r="P43" s="163"/>
      <c r="Q43" s="163"/>
      <c r="R43" s="163"/>
      <c r="S43" s="10"/>
      <c r="T43" s="3"/>
      <c r="U43" s="1"/>
      <c r="V43" s="1"/>
      <c r="W43" s="1"/>
      <c r="X43" s="10"/>
    </row>
    <row r="44" spans="1:24" ht="15.95" customHeight="1">
      <c r="B44" s="3"/>
      <c r="C44" s="1"/>
      <c r="D44" s="163" t="s">
        <v>197</v>
      </c>
      <c r="E44" s="891"/>
      <c r="F44" s="891"/>
      <c r="G44" s="891"/>
      <c r="H44" s="1" t="s">
        <v>29</v>
      </c>
      <c r="I44" s="1"/>
      <c r="J44" s="1"/>
      <c r="K44" s="194" t="s">
        <v>26</v>
      </c>
      <c r="L44" s="1"/>
      <c r="M44" s="892" t="s">
        <v>58</v>
      </c>
      <c r="N44" s="892"/>
      <c r="O44" s="892"/>
      <c r="P44" s="893">
        <f>H19</f>
        <v>0</v>
      </c>
      <c r="Q44" s="893"/>
      <c r="R44" s="893"/>
      <c r="S44" s="10" t="s">
        <v>27</v>
      </c>
      <c r="T44" s="9" t="s">
        <v>198</v>
      </c>
      <c r="U44" s="894">
        <f>E44*P44</f>
        <v>0</v>
      </c>
      <c r="V44" s="894"/>
      <c r="W44" s="894"/>
      <c r="X44" s="10" t="s">
        <v>30</v>
      </c>
    </row>
    <row r="45" spans="1:24" ht="15.95" customHeight="1">
      <c r="B45" s="3"/>
      <c r="C45" s="1"/>
      <c r="D45" s="163"/>
      <c r="E45" s="1142" t="s">
        <v>396</v>
      </c>
      <c r="F45" s="1142"/>
      <c r="G45" s="1142"/>
      <c r="H45" s="1142"/>
      <c r="I45" s="1142"/>
      <c r="J45" s="1142"/>
      <c r="K45" s="1142"/>
      <c r="L45" s="1142"/>
      <c r="M45" s="1142"/>
      <c r="N45" s="1142"/>
      <c r="O45" s="1142"/>
      <c r="P45" s="103"/>
      <c r="Q45" s="103"/>
      <c r="R45" s="103"/>
      <c r="S45" s="10"/>
      <c r="T45" s="9"/>
      <c r="U45" s="185"/>
      <c r="V45" s="185"/>
      <c r="W45" s="185"/>
      <c r="X45" s="10"/>
    </row>
    <row r="46" spans="1:24" ht="8.25" customHeight="1">
      <c r="B46" s="3"/>
      <c r="C46" s="1"/>
      <c r="D46" s="163"/>
      <c r="E46" s="198"/>
      <c r="F46" s="198"/>
      <c r="G46" s="198"/>
      <c r="H46" s="1"/>
      <c r="I46" s="1"/>
      <c r="J46" s="1"/>
      <c r="K46" s="194"/>
      <c r="L46" s="1"/>
      <c r="M46" s="195"/>
      <c r="N46" s="195"/>
      <c r="O46" s="195"/>
      <c r="P46" s="103"/>
      <c r="Q46" s="103"/>
      <c r="R46" s="103"/>
      <c r="S46" s="10"/>
      <c r="T46" s="9"/>
      <c r="U46" s="185"/>
      <c r="V46" s="185"/>
      <c r="W46" s="185"/>
      <c r="X46" s="10"/>
    </row>
    <row r="47" spans="1:24" ht="15.95" customHeight="1">
      <c r="B47" s="3"/>
      <c r="C47" s="196" t="s">
        <v>22</v>
      </c>
      <c r="D47" s="1"/>
      <c r="E47" s="1"/>
      <c r="F47" s="1"/>
      <c r="G47" s="1"/>
      <c r="H47" s="1"/>
      <c r="I47" s="1"/>
      <c r="J47" s="1"/>
      <c r="K47" s="1"/>
      <c r="L47" s="1"/>
      <c r="M47" s="1"/>
      <c r="N47" s="1"/>
      <c r="O47" s="1"/>
      <c r="P47" s="163"/>
      <c r="Q47" s="163"/>
      <c r="R47" s="163"/>
      <c r="S47" s="10"/>
      <c r="T47" s="9" t="s">
        <v>198</v>
      </c>
      <c r="U47" s="894"/>
      <c r="V47" s="894"/>
      <c r="W47" s="894"/>
      <c r="X47" s="10" t="s">
        <v>30</v>
      </c>
    </row>
    <row r="48" spans="1:24" ht="8.25" customHeight="1">
      <c r="B48" s="3"/>
      <c r="C48" s="196"/>
      <c r="D48" s="1"/>
      <c r="E48" s="1"/>
      <c r="F48" s="1"/>
      <c r="G48" s="1"/>
      <c r="H48" s="1"/>
      <c r="I48" s="1"/>
      <c r="J48" s="1"/>
      <c r="K48" s="1"/>
      <c r="L48" s="1"/>
      <c r="M48" s="1"/>
      <c r="N48" s="1"/>
      <c r="O48" s="1"/>
      <c r="P48" s="163"/>
      <c r="Q48" s="163"/>
      <c r="R48" s="163"/>
      <c r="S48" s="10"/>
      <c r="T48" s="9"/>
      <c r="U48" s="185"/>
      <c r="V48" s="185"/>
      <c r="W48" s="185"/>
      <c r="X48" s="10"/>
    </row>
    <row r="49" spans="2:24" ht="15.95" customHeight="1">
      <c r="B49" s="3"/>
      <c r="C49" s="196" t="s">
        <v>23</v>
      </c>
      <c r="D49" s="1"/>
      <c r="E49" s="1"/>
      <c r="F49" s="1"/>
      <c r="G49" s="1"/>
      <c r="H49" s="1"/>
      <c r="I49" s="1"/>
      <c r="J49" s="1"/>
      <c r="K49" s="1"/>
      <c r="L49" s="1"/>
      <c r="M49" s="1"/>
      <c r="N49" s="1"/>
      <c r="O49" s="1"/>
      <c r="P49" s="163"/>
      <c r="Q49" s="163"/>
      <c r="R49" s="163"/>
      <c r="S49" s="10"/>
      <c r="T49" s="3"/>
      <c r="U49" s="1"/>
      <c r="V49" s="1"/>
      <c r="W49" s="1"/>
      <c r="X49" s="10"/>
    </row>
    <row r="50" spans="2:24" ht="15.95" customHeight="1">
      <c r="B50" s="3"/>
      <c r="C50" s="1"/>
      <c r="D50" s="163" t="s">
        <v>197</v>
      </c>
      <c r="E50" s="895">
        <v>27640</v>
      </c>
      <c r="F50" s="895"/>
      <c r="G50" s="895"/>
      <c r="H50" s="1" t="s">
        <v>31</v>
      </c>
      <c r="I50" s="1"/>
      <c r="J50" s="1"/>
      <c r="K50" s="194" t="s">
        <v>26</v>
      </c>
      <c r="L50" s="1"/>
      <c r="M50" s="690" t="s">
        <v>59</v>
      </c>
      <c r="N50" s="690"/>
      <c r="O50" s="690"/>
      <c r="P50" s="893">
        <f>U22</f>
        <v>0</v>
      </c>
      <c r="Q50" s="893"/>
      <c r="R50" s="893"/>
      <c r="S50" s="10" t="s">
        <v>27</v>
      </c>
      <c r="T50" s="9" t="s">
        <v>342</v>
      </c>
      <c r="U50" s="894">
        <f>E50*P50</f>
        <v>0</v>
      </c>
      <c r="V50" s="894"/>
      <c r="W50" s="894"/>
      <c r="X50" s="10" t="s">
        <v>30</v>
      </c>
    </row>
    <row r="51" spans="2:24" ht="8.25" customHeight="1">
      <c r="B51" s="3"/>
      <c r="C51" s="1"/>
      <c r="D51" s="163"/>
      <c r="E51" s="198"/>
      <c r="F51" s="198"/>
      <c r="G51" s="198"/>
      <c r="H51" s="1"/>
      <c r="I51" s="1"/>
      <c r="J51" s="1"/>
      <c r="K51" s="194"/>
      <c r="L51" s="1"/>
      <c r="M51" s="166"/>
      <c r="N51" s="166"/>
      <c r="O51" s="166"/>
      <c r="P51" s="103"/>
      <c r="Q51" s="103"/>
      <c r="R51" s="103"/>
      <c r="S51" s="10"/>
      <c r="T51" s="9"/>
      <c r="U51" s="185"/>
      <c r="V51" s="185"/>
      <c r="W51" s="185"/>
      <c r="X51" s="10"/>
    </row>
    <row r="52" spans="2:24" ht="15.95" customHeight="1">
      <c r="B52" s="3"/>
      <c r="C52" s="1" t="s">
        <v>24</v>
      </c>
      <c r="D52" s="1"/>
      <c r="E52" s="1"/>
      <c r="F52" s="1"/>
      <c r="G52" s="1"/>
      <c r="H52" s="1"/>
      <c r="I52" s="1"/>
      <c r="J52" s="1"/>
      <c r="K52" s="1"/>
      <c r="L52" s="1"/>
      <c r="M52" s="1"/>
      <c r="N52" s="1"/>
      <c r="O52" s="1"/>
      <c r="P52" s="163"/>
      <c r="Q52" s="163"/>
      <c r="R52" s="163"/>
      <c r="S52" s="10"/>
      <c r="T52" s="3"/>
      <c r="U52" s="1"/>
      <c r="V52" s="1"/>
      <c r="W52" s="1"/>
      <c r="X52" s="10"/>
    </row>
    <row r="53" spans="2:24" ht="15.95" customHeight="1">
      <c r="B53" s="3"/>
      <c r="C53" s="1"/>
      <c r="D53" s="163" t="s">
        <v>338</v>
      </c>
      <c r="E53" s="895">
        <v>4000</v>
      </c>
      <c r="F53" s="895"/>
      <c r="G53" s="895"/>
      <c r="H53" s="1" t="s">
        <v>29</v>
      </c>
      <c r="I53" s="1"/>
      <c r="J53" s="1"/>
      <c r="K53" s="194" t="s">
        <v>26</v>
      </c>
      <c r="L53" s="1"/>
      <c r="M53" s="892" t="s">
        <v>60</v>
      </c>
      <c r="N53" s="892"/>
      <c r="O53" s="892"/>
      <c r="P53" s="896">
        <f>O11+O12</f>
        <v>0</v>
      </c>
      <c r="Q53" s="896"/>
      <c r="R53" s="896"/>
      <c r="S53" s="10" t="s">
        <v>27</v>
      </c>
      <c r="T53" s="9" t="s">
        <v>342</v>
      </c>
      <c r="U53" s="894">
        <f>E53*P53</f>
        <v>0</v>
      </c>
      <c r="V53" s="894"/>
      <c r="W53" s="894"/>
      <c r="X53" s="10" t="s">
        <v>30</v>
      </c>
    </row>
    <row r="54" spans="2:24" ht="8.25" customHeight="1">
      <c r="B54" s="3"/>
      <c r="C54" s="1"/>
      <c r="D54" s="163"/>
      <c r="E54" s="198"/>
      <c r="F54" s="198"/>
      <c r="G54" s="198"/>
      <c r="H54" s="1"/>
      <c r="I54" s="1"/>
      <c r="J54" s="1"/>
      <c r="K54" s="194"/>
      <c r="L54" s="1"/>
      <c r="M54" s="196"/>
      <c r="N54" s="196"/>
      <c r="O54" s="196"/>
      <c r="P54" s="104"/>
      <c r="Q54" s="104"/>
      <c r="R54" s="104"/>
      <c r="S54" s="10"/>
      <c r="T54" s="9"/>
      <c r="U54" s="185"/>
      <c r="V54" s="185"/>
      <c r="W54" s="185"/>
      <c r="X54" s="10"/>
    </row>
    <row r="55" spans="2:24" ht="15.95" customHeight="1">
      <c r="B55" s="3"/>
      <c r="C55" s="1" t="s">
        <v>47</v>
      </c>
      <c r="D55" s="1"/>
      <c r="E55" s="1"/>
      <c r="F55" s="1"/>
      <c r="G55" s="1"/>
      <c r="H55" s="1"/>
      <c r="I55" s="1"/>
      <c r="J55" s="1"/>
      <c r="K55" s="1"/>
      <c r="L55" s="1"/>
      <c r="M55" s="1"/>
      <c r="N55" s="1"/>
      <c r="O55" s="1"/>
      <c r="P55" s="163"/>
      <c r="Q55" s="163"/>
      <c r="R55" s="163"/>
      <c r="S55" s="10"/>
      <c r="T55" s="9" t="s">
        <v>342</v>
      </c>
      <c r="U55" s="894"/>
      <c r="V55" s="894"/>
      <c r="W55" s="894"/>
      <c r="X55" s="10" t="s">
        <v>30</v>
      </c>
    </row>
    <row r="56" spans="2:24" ht="8.25" customHeight="1">
      <c r="B56" s="3"/>
      <c r="C56" s="1"/>
      <c r="D56" s="163"/>
      <c r="E56" s="198"/>
      <c r="F56" s="198"/>
      <c r="G56" s="198"/>
      <c r="H56" s="1"/>
      <c r="I56" s="1"/>
      <c r="J56" s="1"/>
      <c r="K56" s="194"/>
      <c r="L56" s="1"/>
      <c r="M56" s="196"/>
      <c r="N56" s="196"/>
      <c r="O56" s="196"/>
      <c r="P56" s="104"/>
      <c r="Q56" s="104"/>
      <c r="R56" s="104"/>
      <c r="S56" s="10"/>
      <c r="T56" s="9"/>
      <c r="U56" s="185"/>
      <c r="V56" s="185"/>
      <c r="W56" s="185"/>
      <c r="X56" s="10"/>
    </row>
    <row r="57" spans="2:24" ht="15.95" customHeight="1">
      <c r="B57" s="3"/>
      <c r="C57" s="183" t="s">
        <v>397</v>
      </c>
      <c r="D57" s="194"/>
      <c r="E57" s="195"/>
      <c r="F57" s="195"/>
      <c r="G57" s="195"/>
      <c r="H57" s="195"/>
      <c r="I57" s="195"/>
      <c r="J57" s="196"/>
      <c r="K57" s="196"/>
      <c r="L57" s="196"/>
      <c r="M57" s="198"/>
      <c r="N57" s="196"/>
      <c r="O57" s="198"/>
      <c r="P57" s="198"/>
      <c r="Q57" s="198"/>
      <c r="R57" s="198"/>
      <c r="S57" s="76"/>
      <c r="T57" s="9"/>
      <c r="U57" s="185"/>
      <c r="V57" s="185"/>
      <c r="W57" s="185"/>
      <c r="X57" s="76"/>
    </row>
    <row r="58" spans="2:24" ht="15.95" customHeight="1">
      <c r="B58" s="17"/>
      <c r="C58" s="183" t="s">
        <v>48</v>
      </c>
      <c r="D58" s="4"/>
      <c r="E58" s="5"/>
      <c r="F58" s="5"/>
      <c r="G58" s="5"/>
      <c r="H58" s="5"/>
      <c r="I58" s="5"/>
      <c r="J58" s="6"/>
      <c r="K58" s="6"/>
      <c r="L58" s="6"/>
      <c r="M58" s="7"/>
      <c r="N58" s="6"/>
      <c r="O58" s="7"/>
      <c r="P58" s="8"/>
      <c r="Q58" s="8"/>
      <c r="R58" s="8"/>
      <c r="S58" s="80"/>
      <c r="T58" s="77"/>
      <c r="U58" s="105"/>
      <c r="V58" s="105"/>
      <c r="W58" s="105"/>
      <c r="X58" s="80"/>
    </row>
    <row r="59" spans="2:24" ht="15.95" customHeight="1">
      <c r="B59" s="887" t="s">
        <v>25</v>
      </c>
      <c r="C59" s="888"/>
      <c r="D59" s="888"/>
      <c r="E59" s="888"/>
      <c r="F59" s="888"/>
      <c r="G59" s="888"/>
      <c r="H59" s="888"/>
      <c r="I59" s="888"/>
      <c r="J59" s="888"/>
      <c r="K59" s="888"/>
      <c r="L59" s="888"/>
      <c r="M59" s="888"/>
      <c r="N59" s="888"/>
      <c r="O59" s="888"/>
      <c r="P59" s="888"/>
      <c r="Q59" s="888"/>
      <c r="R59" s="888"/>
      <c r="S59" s="889"/>
      <c r="T59" s="197" t="s">
        <v>342</v>
      </c>
      <c r="U59" s="890">
        <f>U35+U37+U41+U44+U47+U50+U53+U55</f>
        <v>0</v>
      </c>
      <c r="V59" s="890"/>
      <c r="W59" s="890"/>
      <c r="X59" s="30" t="s">
        <v>30</v>
      </c>
    </row>
    <row r="60" spans="2:24" ht="27.75" customHeight="1">
      <c r="B60" s="106"/>
      <c r="C60" s="106"/>
      <c r="D60" s="106"/>
      <c r="E60" s="106"/>
      <c r="F60" s="106"/>
      <c r="G60" s="106"/>
      <c r="H60" s="106"/>
      <c r="I60" s="106"/>
      <c r="J60" s="106"/>
      <c r="K60" s="106"/>
      <c r="L60" s="106"/>
      <c r="M60" s="106"/>
      <c r="N60" s="106"/>
      <c r="O60" s="106"/>
      <c r="P60" s="106"/>
      <c r="Q60" s="106"/>
      <c r="R60" s="106"/>
      <c r="S60" s="106"/>
      <c r="T60" s="106"/>
      <c r="U60" s="106"/>
      <c r="V60" s="106"/>
      <c r="W60" s="106"/>
      <c r="X60" s="106"/>
    </row>
    <row r="61" spans="2:24" ht="18.75" customHeight="1">
      <c r="B61" s="107"/>
      <c r="C61" s="107"/>
      <c r="D61" s="107"/>
      <c r="E61" s="107"/>
      <c r="F61" s="107"/>
      <c r="G61" s="107"/>
      <c r="H61" s="107"/>
      <c r="I61" s="107"/>
      <c r="J61" s="107"/>
      <c r="K61" s="107"/>
      <c r="L61" s="107"/>
      <c r="M61" s="107"/>
      <c r="N61" s="107"/>
      <c r="O61" s="107"/>
      <c r="P61" s="107"/>
      <c r="Q61" s="107"/>
      <c r="R61" s="107"/>
      <c r="S61" s="107"/>
      <c r="T61" s="107"/>
      <c r="U61" s="107"/>
      <c r="V61" s="107"/>
      <c r="W61" s="107"/>
      <c r="X61" s="107"/>
    </row>
    <row r="62" spans="2:24" ht="18.75" customHeight="1">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2:24" ht="12" customHeight="1"/>
    <row r="64" spans="2:24" ht="18.75" customHeight="1"/>
    <row r="67" spans="25:25" ht="6.95" customHeight="1"/>
    <row r="68" spans="25:25" ht="6.95" customHeight="1"/>
    <row r="72" spans="25:25" ht="9.75" customHeight="1"/>
    <row r="74" spans="25:25" ht="13.5" customHeight="1"/>
    <row r="75" spans="25:25" ht="13.5" customHeight="1"/>
    <row r="76" spans="25:25" ht="13.5" customHeight="1">
      <c r="Y76" s="1"/>
    </row>
    <row r="77" spans="25:25" ht="13.5" customHeight="1">
      <c r="Y77" s="1"/>
    </row>
    <row r="78" spans="25:25">
      <c r="Y78" s="1"/>
    </row>
    <row r="79" spans="25:25" ht="13.5" customHeight="1">
      <c r="Y79" s="1"/>
    </row>
    <row r="85" ht="21" customHeight="1"/>
    <row r="86" ht="23.25" customHeight="1"/>
    <row r="87" ht="27" customHeight="1"/>
    <row r="88" ht="48" customHeight="1"/>
  </sheetData>
  <mergeCells count="51">
    <mergeCell ref="U55:W55"/>
    <mergeCell ref="B59:S59"/>
    <mergeCell ref="U59:W59"/>
    <mergeCell ref="E50:G50"/>
    <mergeCell ref="M50:O50"/>
    <mergeCell ref="P50:R50"/>
    <mergeCell ref="U50:W50"/>
    <mergeCell ref="E53:G53"/>
    <mergeCell ref="M53:O53"/>
    <mergeCell ref="P53:R53"/>
    <mergeCell ref="U53:W53"/>
    <mergeCell ref="U47:W47"/>
    <mergeCell ref="L39:O39"/>
    <mergeCell ref="E41:H41"/>
    <mergeCell ref="M41:O41"/>
    <mergeCell ref="P41:R41"/>
    <mergeCell ref="U41:W41"/>
    <mergeCell ref="E43:H43"/>
    <mergeCell ref="E44:G44"/>
    <mergeCell ref="M44:O44"/>
    <mergeCell ref="P44:R44"/>
    <mergeCell ref="U44:W44"/>
    <mergeCell ref="E45:O45"/>
    <mergeCell ref="E35:G35"/>
    <mergeCell ref="M35:O35"/>
    <mergeCell ref="P35:R35"/>
    <mergeCell ref="U35:W35"/>
    <mergeCell ref="E37:G37"/>
    <mergeCell ref="M37:O37"/>
    <mergeCell ref="P37:R37"/>
    <mergeCell ref="U37:W37"/>
    <mergeCell ref="N25:T25"/>
    <mergeCell ref="U25:W25"/>
    <mergeCell ref="O12:W12"/>
    <mergeCell ref="B13:M13"/>
    <mergeCell ref="O13:W13"/>
    <mergeCell ref="B14:M14"/>
    <mergeCell ref="P14:W14"/>
    <mergeCell ref="H19:J19"/>
    <mergeCell ref="R19:T19"/>
    <mergeCell ref="B20:X20"/>
    <mergeCell ref="P22:S23"/>
    <mergeCell ref="T22:T23"/>
    <mergeCell ref="U22:W23"/>
    <mergeCell ref="X22:X23"/>
    <mergeCell ref="A3:X3"/>
    <mergeCell ref="N6:X6"/>
    <mergeCell ref="B9:M10"/>
    <mergeCell ref="N9:X10"/>
    <mergeCell ref="B11:M11"/>
    <mergeCell ref="O11:W11"/>
  </mergeCells>
  <phoneticPr fontId="3"/>
  <printOptions horizontalCentered="1"/>
  <pageMargins left="0.51181102362204722" right="0.39370078740157483" top="0.59055118110236227" bottom="0.59055118110236227" header="0.51181102362204722" footer="0.51181102362204722"/>
  <pageSetup paperSize="9" scale="96" orientation="portrait" r:id="rId1"/>
  <headerFooter alignWithMargins="0"/>
  <rowBreaks count="1" manualBreakCount="1">
    <brk id="59"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AA48"/>
  <sheetViews>
    <sheetView view="pageBreakPreview"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6" width="3.625" style="2"/>
    <col min="27" max="27" width="0" style="2" hidden="1" customWidth="1"/>
    <col min="28"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2" width="3.625" style="2"/>
    <col min="283" max="283" width="0" style="2" hidden="1" customWidth="1"/>
    <col min="284"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8" width="3.625" style="2"/>
    <col min="539" max="539" width="0" style="2" hidden="1" customWidth="1"/>
    <col min="540"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4" width="3.625" style="2"/>
    <col min="795" max="795" width="0" style="2" hidden="1" customWidth="1"/>
    <col min="796"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0" width="3.625" style="2"/>
    <col min="1051" max="1051" width="0" style="2" hidden="1" customWidth="1"/>
    <col min="1052"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6" width="3.625" style="2"/>
    <col min="1307" max="1307" width="0" style="2" hidden="1" customWidth="1"/>
    <col min="1308"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2" width="3.625" style="2"/>
    <col min="1563" max="1563" width="0" style="2" hidden="1" customWidth="1"/>
    <col min="1564"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8" width="3.625" style="2"/>
    <col min="1819" max="1819" width="0" style="2" hidden="1" customWidth="1"/>
    <col min="1820"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4" width="3.625" style="2"/>
    <col min="2075" max="2075" width="0" style="2" hidden="1" customWidth="1"/>
    <col min="2076"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0" width="3.625" style="2"/>
    <col min="2331" max="2331" width="0" style="2" hidden="1" customWidth="1"/>
    <col min="2332"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6" width="3.625" style="2"/>
    <col min="2587" max="2587" width="0" style="2" hidden="1" customWidth="1"/>
    <col min="2588"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2" width="3.625" style="2"/>
    <col min="2843" max="2843" width="0" style="2" hidden="1" customWidth="1"/>
    <col min="2844"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8" width="3.625" style="2"/>
    <col min="3099" max="3099" width="0" style="2" hidden="1" customWidth="1"/>
    <col min="3100"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4" width="3.625" style="2"/>
    <col min="3355" max="3355" width="0" style="2" hidden="1" customWidth="1"/>
    <col min="3356"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0" width="3.625" style="2"/>
    <col min="3611" max="3611" width="0" style="2" hidden="1" customWidth="1"/>
    <col min="3612"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6" width="3.625" style="2"/>
    <col min="3867" max="3867" width="0" style="2" hidden="1" customWidth="1"/>
    <col min="3868"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2" width="3.625" style="2"/>
    <col min="4123" max="4123" width="0" style="2" hidden="1" customWidth="1"/>
    <col min="4124"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8" width="3.625" style="2"/>
    <col min="4379" max="4379" width="0" style="2" hidden="1" customWidth="1"/>
    <col min="4380"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4" width="3.625" style="2"/>
    <col min="4635" max="4635" width="0" style="2" hidden="1" customWidth="1"/>
    <col min="4636"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0" width="3.625" style="2"/>
    <col min="4891" max="4891" width="0" style="2" hidden="1" customWidth="1"/>
    <col min="4892"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6" width="3.625" style="2"/>
    <col min="5147" max="5147" width="0" style="2" hidden="1" customWidth="1"/>
    <col min="5148"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2" width="3.625" style="2"/>
    <col min="5403" max="5403" width="0" style="2" hidden="1" customWidth="1"/>
    <col min="5404"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8" width="3.625" style="2"/>
    <col min="5659" max="5659" width="0" style="2" hidden="1" customWidth="1"/>
    <col min="5660"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4" width="3.625" style="2"/>
    <col min="5915" max="5915" width="0" style="2" hidden="1" customWidth="1"/>
    <col min="5916"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0" width="3.625" style="2"/>
    <col min="6171" max="6171" width="0" style="2" hidden="1" customWidth="1"/>
    <col min="6172"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6" width="3.625" style="2"/>
    <col min="6427" max="6427" width="0" style="2" hidden="1" customWidth="1"/>
    <col min="6428"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2" width="3.625" style="2"/>
    <col min="6683" max="6683" width="0" style="2" hidden="1" customWidth="1"/>
    <col min="6684"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8" width="3.625" style="2"/>
    <col min="6939" max="6939" width="0" style="2" hidden="1" customWidth="1"/>
    <col min="6940"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4" width="3.625" style="2"/>
    <col min="7195" max="7195" width="0" style="2" hidden="1" customWidth="1"/>
    <col min="7196"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0" width="3.625" style="2"/>
    <col min="7451" max="7451" width="0" style="2" hidden="1" customWidth="1"/>
    <col min="7452"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6" width="3.625" style="2"/>
    <col min="7707" max="7707" width="0" style="2" hidden="1" customWidth="1"/>
    <col min="7708"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2" width="3.625" style="2"/>
    <col min="7963" max="7963" width="0" style="2" hidden="1" customWidth="1"/>
    <col min="7964"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8" width="3.625" style="2"/>
    <col min="8219" max="8219" width="0" style="2" hidden="1" customWidth="1"/>
    <col min="8220"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4" width="3.625" style="2"/>
    <col min="8475" max="8475" width="0" style="2" hidden="1" customWidth="1"/>
    <col min="8476"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0" width="3.625" style="2"/>
    <col min="8731" max="8731" width="0" style="2" hidden="1" customWidth="1"/>
    <col min="8732"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6" width="3.625" style="2"/>
    <col min="8987" max="8987" width="0" style="2" hidden="1" customWidth="1"/>
    <col min="8988"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2" width="3.625" style="2"/>
    <col min="9243" max="9243" width="0" style="2" hidden="1" customWidth="1"/>
    <col min="9244"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8" width="3.625" style="2"/>
    <col min="9499" max="9499" width="0" style="2" hidden="1" customWidth="1"/>
    <col min="9500"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4" width="3.625" style="2"/>
    <col min="9755" max="9755" width="0" style="2" hidden="1" customWidth="1"/>
    <col min="9756"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0" width="3.625" style="2"/>
    <col min="10011" max="10011" width="0" style="2" hidden="1" customWidth="1"/>
    <col min="10012"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6" width="3.625" style="2"/>
    <col min="10267" max="10267" width="0" style="2" hidden="1" customWidth="1"/>
    <col min="10268"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2" width="3.625" style="2"/>
    <col min="10523" max="10523" width="0" style="2" hidden="1" customWidth="1"/>
    <col min="10524"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8" width="3.625" style="2"/>
    <col min="10779" max="10779" width="0" style="2" hidden="1" customWidth="1"/>
    <col min="10780"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4" width="3.625" style="2"/>
    <col min="11035" max="11035" width="0" style="2" hidden="1" customWidth="1"/>
    <col min="11036"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0" width="3.625" style="2"/>
    <col min="11291" max="11291" width="0" style="2" hidden="1" customWidth="1"/>
    <col min="11292"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6" width="3.625" style="2"/>
    <col min="11547" max="11547" width="0" style="2" hidden="1" customWidth="1"/>
    <col min="11548"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2" width="3.625" style="2"/>
    <col min="11803" max="11803" width="0" style="2" hidden="1" customWidth="1"/>
    <col min="11804"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8" width="3.625" style="2"/>
    <col min="12059" max="12059" width="0" style="2" hidden="1" customWidth="1"/>
    <col min="12060"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4" width="3.625" style="2"/>
    <col min="12315" max="12315" width="0" style="2" hidden="1" customWidth="1"/>
    <col min="12316"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0" width="3.625" style="2"/>
    <col min="12571" max="12571" width="0" style="2" hidden="1" customWidth="1"/>
    <col min="12572"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6" width="3.625" style="2"/>
    <col min="12827" max="12827" width="0" style="2" hidden="1" customWidth="1"/>
    <col min="12828"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2" width="3.625" style="2"/>
    <col min="13083" max="13083" width="0" style="2" hidden="1" customWidth="1"/>
    <col min="13084"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8" width="3.625" style="2"/>
    <col min="13339" max="13339" width="0" style="2" hidden="1" customWidth="1"/>
    <col min="13340"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4" width="3.625" style="2"/>
    <col min="13595" max="13595" width="0" style="2" hidden="1" customWidth="1"/>
    <col min="13596"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0" width="3.625" style="2"/>
    <col min="13851" max="13851" width="0" style="2" hidden="1" customWidth="1"/>
    <col min="13852"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6" width="3.625" style="2"/>
    <col min="14107" max="14107" width="0" style="2" hidden="1" customWidth="1"/>
    <col min="14108"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2" width="3.625" style="2"/>
    <col min="14363" max="14363" width="0" style="2" hidden="1" customWidth="1"/>
    <col min="14364"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8" width="3.625" style="2"/>
    <col min="14619" max="14619" width="0" style="2" hidden="1" customWidth="1"/>
    <col min="14620"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4" width="3.625" style="2"/>
    <col min="14875" max="14875" width="0" style="2" hidden="1" customWidth="1"/>
    <col min="14876"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0" width="3.625" style="2"/>
    <col min="15131" max="15131" width="0" style="2" hidden="1" customWidth="1"/>
    <col min="15132"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6" width="3.625" style="2"/>
    <col min="15387" max="15387" width="0" style="2" hidden="1" customWidth="1"/>
    <col min="15388"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2" width="3.625" style="2"/>
    <col min="15643" max="15643" width="0" style="2" hidden="1" customWidth="1"/>
    <col min="15644"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8" width="3.625" style="2"/>
    <col min="15899" max="15899" width="0" style="2" hidden="1" customWidth="1"/>
    <col min="15900"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4" width="3.625" style="2"/>
    <col min="16155" max="16155" width="0" style="2" hidden="1" customWidth="1"/>
    <col min="16156" max="16384" width="3.625" style="2"/>
  </cols>
  <sheetData>
    <row r="1" spans="1:27" ht="18.75" customHeight="1">
      <c r="A1" s="1"/>
      <c r="B1" s="433"/>
      <c r="C1" s="1"/>
      <c r="D1" s="1"/>
      <c r="E1" s="1"/>
      <c r="F1" s="1"/>
      <c r="G1" s="1"/>
      <c r="H1" s="1"/>
      <c r="I1" s="1"/>
      <c r="J1" s="1"/>
      <c r="K1" s="1"/>
      <c r="L1" s="1"/>
      <c r="M1" s="1"/>
      <c r="N1" s="1"/>
      <c r="O1" s="1"/>
      <c r="P1" s="1"/>
      <c r="Q1" s="1"/>
      <c r="R1" s="1"/>
      <c r="S1" s="1"/>
      <c r="T1" s="1"/>
      <c r="U1" s="1"/>
      <c r="V1" s="1"/>
      <c r="W1" s="1"/>
      <c r="X1" s="1"/>
      <c r="Y1" s="1"/>
      <c r="AA1" s="2" t="s">
        <v>186</v>
      </c>
    </row>
    <row r="2" spans="1:27" ht="9" customHeight="1">
      <c r="A2" s="1"/>
      <c r="B2" s="1"/>
      <c r="C2" s="1"/>
      <c r="D2" s="1"/>
      <c r="E2" s="1"/>
      <c r="F2" s="1"/>
      <c r="G2" s="1"/>
      <c r="H2" s="1"/>
      <c r="I2" s="1"/>
      <c r="J2" s="1"/>
      <c r="K2" s="1"/>
      <c r="L2" s="1"/>
      <c r="M2" s="1"/>
      <c r="N2" s="1"/>
      <c r="O2" s="1"/>
      <c r="P2" s="1"/>
      <c r="Q2" s="1"/>
      <c r="R2" s="1"/>
      <c r="S2" s="1"/>
      <c r="T2" s="1"/>
      <c r="U2" s="1"/>
      <c r="V2" s="1"/>
      <c r="W2" s="1"/>
      <c r="X2" s="1"/>
      <c r="Y2" s="1"/>
    </row>
    <row r="3" spans="1:27" ht="18.75" customHeight="1">
      <c r="A3" s="684" t="s">
        <v>520</v>
      </c>
      <c r="B3" s="684"/>
      <c r="C3" s="684"/>
      <c r="D3" s="684"/>
      <c r="E3" s="684"/>
      <c r="F3" s="684"/>
      <c r="G3" s="684"/>
      <c r="H3" s="684"/>
      <c r="I3" s="684"/>
      <c r="J3" s="684"/>
      <c r="K3" s="684"/>
      <c r="L3" s="684"/>
      <c r="M3" s="684"/>
      <c r="N3" s="684"/>
      <c r="O3" s="684"/>
      <c r="P3" s="684"/>
      <c r="Q3" s="684"/>
      <c r="R3" s="684"/>
      <c r="S3" s="684"/>
      <c r="T3" s="684"/>
      <c r="U3" s="684"/>
      <c r="V3" s="684"/>
      <c r="W3" s="684"/>
      <c r="X3" s="684"/>
      <c r="Y3" s="684"/>
    </row>
    <row r="4" spans="1:27" ht="9" customHeight="1">
      <c r="A4" s="1"/>
      <c r="B4" s="1"/>
      <c r="C4" s="1"/>
      <c r="D4" s="1"/>
      <c r="E4" s="1"/>
      <c r="F4" s="1"/>
      <c r="G4" s="1"/>
      <c r="H4" s="1"/>
      <c r="I4" s="1"/>
      <c r="J4" s="1"/>
      <c r="K4" s="1"/>
      <c r="L4" s="1"/>
      <c r="M4" s="1"/>
      <c r="N4" s="1"/>
      <c r="O4" s="1"/>
      <c r="P4" s="1"/>
      <c r="Q4" s="1"/>
      <c r="R4" s="1"/>
      <c r="S4" s="1"/>
      <c r="T4" s="1"/>
      <c r="U4" s="1"/>
      <c r="V4" s="1"/>
      <c r="W4" s="1"/>
      <c r="X4" s="1"/>
      <c r="Y4" s="1"/>
    </row>
    <row r="5" spans="1:27" ht="18.75" customHeight="1">
      <c r="A5" s="1"/>
      <c r="B5" s="1"/>
      <c r="C5" s="1"/>
      <c r="D5" s="1"/>
      <c r="E5" s="1"/>
      <c r="F5" s="1"/>
      <c r="G5" s="1"/>
      <c r="H5" s="1"/>
      <c r="I5" s="1"/>
      <c r="J5" s="1"/>
      <c r="K5" s="1"/>
      <c r="L5" s="1"/>
      <c r="M5" s="1"/>
      <c r="N5" s="139" t="s">
        <v>167</v>
      </c>
      <c r="O5" s="1"/>
      <c r="P5" s="1"/>
      <c r="Q5" s="1"/>
      <c r="R5" s="1"/>
      <c r="S5" s="1"/>
      <c r="T5" s="1"/>
      <c r="U5" s="1"/>
      <c r="V5" s="1"/>
      <c r="W5" s="1"/>
      <c r="X5" s="1"/>
      <c r="Y5" s="1"/>
    </row>
    <row r="6" spans="1:27" ht="18.75" customHeight="1">
      <c r="A6" s="1"/>
      <c r="B6" s="1"/>
      <c r="C6" s="1"/>
      <c r="D6" s="1"/>
      <c r="E6" s="1"/>
      <c r="F6" s="1"/>
      <c r="G6" s="1"/>
      <c r="H6" s="1"/>
      <c r="I6" s="1"/>
      <c r="J6" s="1"/>
      <c r="K6" s="1"/>
      <c r="L6" s="1"/>
      <c r="M6" s="1"/>
      <c r="N6" s="685"/>
      <c r="O6" s="685"/>
      <c r="P6" s="685"/>
      <c r="Q6" s="685"/>
      <c r="R6" s="685"/>
      <c r="S6" s="685"/>
      <c r="T6" s="685"/>
      <c r="U6" s="685"/>
      <c r="V6" s="685"/>
      <c r="W6" s="685"/>
      <c r="X6" s="685"/>
      <c r="Y6" s="685"/>
    </row>
    <row r="7" spans="1:27" ht="18.75" customHeight="1">
      <c r="A7" s="1"/>
      <c r="B7" s="1"/>
      <c r="C7" s="1"/>
      <c r="D7" s="1"/>
      <c r="E7" s="1"/>
      <c r="F7" s="1"/>
      <c r="G7" s="1"/>
      <c r="H7" s="1"/>
      <c r="I7" s="1"/>
      <c r="J7" s="1"/>
      <c r="K7" s="1"/>
      <c r="L7" s="1"/>
      <c r="M7" s="1"/>
      <c r="N7" s="194"/>
      <c r="O7" s="194"/>
      <c r="P7" s="194"/>
      <c r="Q7" s="194"/>
      <c r="R7" s="194"/>
      <c r="S7" s="194"/>
      <c r="T7" s="194"/>
      <c r="U7" s="194"/>
      <c r="V7" s="194"/>
      <c r="W7" s="194"/>
      <c r="X7" s="194"/>
      <c r="Y7" s="194"/>
    </row>
    <row r="8" spans="1:27" s="97" customFormat="1" ht="15" customHeight="1">
      <c r="A8" s="2"/>
      <c r="B8" s="1"/>
      <c r="C8" s="687" t="s">
        <v>521</v>
      </c>
      <c r="D8" s="687"/>
      <c r="E8" s="687"/>
      <c r="F8" s="687"/>
      <c r="G8" s="687"/>
      <c r="H8" s="687"/>
      <c r="I8" s="687"/>
      <c r="J8" s="687"/>
      <c r="K8" s="409"/>
      <c r="L8" s="686"/>
      <c r="M8" s="686"/>
      <c r="N8" s="687" t="s">
        <v>169</v>
      </c>
      <c r="O8" s="687"/>
    </row>
    <row r="9" spans="1:27" s="97" customFormat="1" ht="30" customHeight="1">
      <c r="A9" s="2"/>
      <c r="B9" s="1"/>
      <c r="C9" s="682" t="s">
        <v>454</v>
      </c>
      <c r="D9" s="682"/>
      <c r="E9" s="682"/>
      <c r="F9" s="682"/>
      <c r="G9" s="682"/>
      <c r="H9" s="682"/>
      <c r="I9" s="682"/>
      <c r="J9" s="682"/>
      <c r="K9" s="682"/>
      <c r="L9" s="682"/>
      <c r="M9" s="682"/>
      <c r="N9" s="682"/>
      <c r="O9" s="682"/>
      <c r="P9" s="682"/>
      <c r="Q9" s="682"/>
      <c r="R9" s="682"/>
      <c r="S9" s="682"/>
      <c r="T9" s="682"/>
      <c r="U9" s="682"/>
      <c r="V9" s="682"/>
      <c r="W9" s="682"/>
      <c r="X9" s="682"/>
    </row>
    <row r="10" spans="1:27" s="97" customFormat="1" ht="15" customHeight="1">
      <c r="A10" s="2"/>
      <c r="B10" s="1"/>
      <c r="C10" s="1"/>
      <c r="D10" s="1"/>
      <c r="E10" s="1"/>
      <c r="F10" s="1"/>
      <c r="G10" s="1"/>
      <c r="H10" s="1"/>
      <c r="I10" s="1"/>
      <c r="J10" s="1"/>
      <c r="K10" s="1"/>
      <c r="L10" s="1"/>
      <c r="M10" s="1"/>
      <c r="N10" s="1"/>
      <c r="O10" s="1"/>
      <c r="P10" s="1"/>
      <c r="Q10" s="1"/>
      <c r="R10" s="1"/>
      <c r="S10" s="1"/>
      <c r="T10" s="1"/>
      <c r="U10" s="1"/>
      <c r="V10" s="1"/>
      <c r="W10" s="1"/>
      <c r="X10" s="1"/>
      <c r="Y10" s="1"/>
    </row>
    <row r="11" spans="1:27" s="97" customFormat="1" ht="15" customHeight="1">
      <c r="A11" s="2"/>
      <c r="B11" s="1"/>
      <c r="C11" s="1" t="s">
        <v>171</v>
      </c>
      <c r="D11" s="1"/>
      <c r="E11" s="1"/>
      <c r="F11" s="1"/>
      <c r="G11" s="1"/>
      <c r="H11" s="171"/>
      <c r="I11" s="171"/>
      <c r="J11" s="171"/>
      <c r="K11" s="171"/>
      <c r="L11" s="171"/>
      <c r="M11" s="171"/>
      <c r="N11" s="171"/>
      <c r="O11" s="171"/>
      <c r="P11" s="171"/>
      <c r="Q11" s="171"/>
      <c r="R11" s="171"/>
      <c r="S11" s="171"/>
      <c r="T11" s="163" t="s">
        <v>455</v>
      </c>
      <c r="U11" s="671">
        <f>IF(AND(L8&gt;=1,L8&lt;8),ROUNDDOWN(E16*P16,0),IF(AND(L8&gt;=8,L8&lt;15),ROUNDDOWN(E19*P19,0),IF(AND(L8&gt;=15,L8&lt;22),ROUNDDOWN(E22*P22,0),0)))</f>
        <v>0</v>
      </c>
      <c r="V11" s="671"/>
      <c r="W11" s="671"/>
      <c r="X11" s="671"/>
      <c r="Y11" s="1" t="s">
        <v>101</v>
      </c>
    </row>
    <row r="12" spans="1:27" s="97" customFormat="1" ht="18" customHeight="1">
      <c r="A12" s="2"/>
      <c r="B12" s="1"/>
      <c r="C12" s="1"/>
      <c r="D12" s="682" t="s">
        <v>456</v>
      </c>
      <c r="E12" s="682"/>
      <c r="F12" s="682"/>
      <c r="G12" s="682"/>
      <c r="H12" s="682"/>
      <c r="I12" s="682"/>
      <c r="J12" s="682"/>
      <c r="K12" s="682"/>
      <c r="L12" s="682"/>
      <c r="M12" s="682"/>
      <c r="N12" s="682"/>
      <c r="O12" s="682"/>
      <c r="P12" s="682"/>
      <c r="Q12" s="682"/>
      <c r="R12" s="682"/>
      <c r="S12" s="682"/>
      <c r="T12" s="682"/>
      <c r="U12" s="682"/>
      <c r="V12" s="682"/>
      <c r="W12" s="682"/>
      <c r="X12" s="682"/>
      <c r="Y12" s="682"/>
    </row>
    <row r="13" spans="1:27" s="97" customFormat="1" ht="18" customHeight="1">
      <c r="A13" s="2"/>
      <c r="B13" s="1"/>
      <c r="C13" s="1"/>
      <c r="D13" s="682"/>
      <c r="E13" s="682"/>
      <c r="F13" s="682"/>
      <c r="G13" s="682"/>
      <c r="H13" s="682"/>
      <c r="I13" s="682"/>
      <c r="J13" s="682"/>
      <c r="K13" s="682"/>
      <c r="L13" s="682"/>
      <c r="M13" s="682"/>
      <c r="N13" s="682"/>
      <c r="O13" s="682"/>
      <c r="P13" s="682"/>
      <c r="Q13" s="682"/>
      <c r="R13" s="682"/>
      <c r="S13" s="682"/>
      <c r="T13" s="682"/>
      <c r="U13" s="682"/>
      <c r="V13" s="682"/>
      <c r="W13" s="682"/>
      <c r="X13" s="682"/>
      <c r="Y13" s="682"/>
    </row>
    <row r="14" spans="1:27" s="97" customFormat="1" ht="9" customHeight="1">
      <c r="A14" s="2"/>
      <c r="B14" s="1"/>
      <c r="C14" s="1"/>
      <c r="D14" s="1"/>
      <c r="E14" s="1"/>
      <c r="F14" s="1"/>
      <c r="G14" s="1"/>
      <c r="H14" s="1"/>
      <c r="I14" s="194"/>
      <c r="J14" s="194"/>
      <c r="K14" s="1"/>
      <c r="L14" s="1"/>
      <c r="M14" s="1"/>
      <c r="N14" s="1"/>
      <c r="O14" s="1"/>
      <c r="P14" s="1"/>
      <c r="Q14" s="1"/>
      <c r="R14" s="1"/>
      <c r="S14" s="1"/>
      <c r="T14" s="36"/>
      <c r="U14" s="383"/>
      <c r="V14" s="383"/>
      <c r="W14" s="383"/>
      <c r="X14" s="383"/>
      <c r="Y14" s="12"/>
    </row>
    <row r="15" spans="1:27" s="97" customFormat="1" ht="18" customHeight="1">
      <c r="A15" s="2"/>
      <c r="B15" s="35"/>
      <c r="D15" s="688" t="s">
        <v>172</v>
      </c>
      <c r="E15" s="688"/>
      <c r="F15" s="688"/>
      <c r="G15" s="688"/>
      <c r="H15" s="688"/>
      <c r="I15" s="688"/>
      <c r="J15" s="688"/>
      <c r="K15" s="688"/>
      <c r="L15" s="688"/>
      <c r="M15" s="688"/>
      <c r="N15" s="688"/>
      <c r="O15" s="688"/>
      <c r="P15" s="688"/>
      <c r="Q15" s="688"/>
      <c r="R15" s="688"/>
      <c r="S15" s="688"/>
      <c r="T15" s="688"/>
      <c r="U15" s="79"/>
      <c r="V15" s="79"/>
      <c r="W15" s="79"/>
      <c r="X15" s="79"/>
      <c r="Y15" s="1"/>
    </row>
    <row r="16" spans="1:27" s="97" customFormat="1" ht="18" customHeight="1">
      <c r="A16" s="2"/>
      <c r="B16" s="676"/>
      <c r="C16" s="677"/>
      <c r="D16" s="163"/>
      <c r="E16" s="689">
        <v>5175</v>
      </c>
      <c r="F16" s="675"/>
      <c r="G16" s="675"/>
      <c r="H16" s="1" t="s">
        <v>28</v>
      </c>
      <c r="I16" s="1"/>
      <c r="J16" s="194" t="s">
        <v>26</v>
      </c>
      <c r="K16" s="194"/>
      <c r="L16" s="690" t="s">
        <v>173</v>
      </c>
      <c r="M16" s="690"/>
      <c r="N16" s="690"/>
      <c r="O16" s="690"/>
      <c r="P16" s="680"/>
      <c r="Q16" s="680"/>
      <c r="R16" s="687" t="s">
        <v>174</v>
      </c>
      <c r="S16" s="687"/>
      <c r="T16" s="163"/>
      <c r="U16" s="79"/>
      <c r="V16" s="79"/>
      <c r="W16" s="79"/>
      <c r="X16" s="79"/>
      <c r="Y16" s="1"/>
    </row>
    <row r="17" spans="1:25" s="97" customFormat="1" ht="9" customHeight="1">
      <c r="A17" s="2"/>
      <c r="B17" s="31"/>
      <c r="C17" s="31"/>
      <c r="D17" s="163"/>
      <c r="E17" s="164"/>
      <c r="F17" s="164"/>
      <c r="G17" s="164"/>
      <c r="H17" s="1"/>
      <c r="I17" s="1"/>
      <c r="J17" s="1"/>
      <c r="K17" s="194"/>
      <c r="L17" s="1"/>
      <c r="M17" s="195"/>
      <c r="N17" s="195"/>
      <c r="O17" s="195"/>
      <c r="P17" s="195"/>
      <c r="Q17" s="164"/>
      <c r="R17" s="164"/>
      <c r="S17" s="1"/>
      <c r="T17" s="163"/>
      <c r="U17" s="79"/>
      <c r="V17" s="79"/>
      <c r="W17" s="79"/>
      <c r="X17" s="79"/>
      <c r="Y17" s="1"/>
    </row>
    <row r="18" spans="1:25" s="97" customFormat="1" ht="18" customHeight="1">
      <c r="A18" s="2"/>
      <c r="B18" s="35"/>
      <c r="D18" s="688" t="s">
        <v>175</v>
      </c>
      <c r="E18" s="688"/>
      <c r="F18" s="688"/>
      <c r="G18" s="688"/>
      <c r="H18" s="688"/>
      <c r="I18" s="688"/>
      <c r="J18" s="688"/>
      <c r="K18" s="688"/>
      <c r="L18" s="688"/>
      <c r="M18" s="688"/>
      <c r="N18" s="688"/>
      <c r="O18" s="688"/>
      <c r="P18" s="688"/>
      <c r="Q18" s="688"/>
      <c r="R18" s="688"/>
      <c r="S18" s="688"/>
      <c r="T18" s="688"/>
      <c r="U18" s="79"/>
      <c r="V18" s="79"/>
      <c r="W18" s="79"/>
      <c r="X18" s="79"/>
      <c r="Y18" s="1"/>
    </row>
    <row r="19" spans="1:25" s="97" customFormat="1" ht="18" customHeight="1">
      <c r="A19" s="2"/>
      <c r="B19" s="676"/>
      <c r="C19" s="677"/>
      <c r="D19" s="36"/>
      <c r="E19" s="678">
        <v>5750</v>
      </c>
      <c r="F19" s="679"/>
      <c r="G19" s="679"/>
      <c r="H19" s="12" t="s">
        <v>28</v>
      </c>
      <c r="I19" s="12"/>
      <c r="J19" s="37" t="s">
        <v>26</v>
      </c>
      <c r="K19" s="37"/>
      <c r="L19" s="681" t="s">
        <v>173</v>
      </c>
      <c r="M19" s="681"/>
      <c r="N19" s="681"/>
      <c r="O19" s="681"/>
      <c r="P19" s="680"/>
      <c r="Q19" s="680"/>
      <c r="R19" s="680" t="s">
        <v>174</v>
      </c>
      <c r="S19" s="680"/>
      <c r="T19" s="36"/>
      <c r="U19" s="79"/>
      <c r="V19" s="79"/>
      <c r="W19" s="79"/>
      <c r="X19" s="79"/>
      <c r="Y19" s="1"/>
    </row>
    <row r="20" spans="1:25" s="97" customFormat="1" ht="14.25" customHeight="1">
      <c r="A20" s="2"/>
      <c r="B20" s="31"/>
      <c r="C20" s="31"/>
      <c r="D20" s="36"/>
      <c r="E20" s="42"/>
      <c r="F20" s="42"/>
      <c r="G20" s="42"/>
      <c r="H20" s="12"/>
      <c r="I20" s="12"/>
      <c r="J20" s="12"/>
      <c r="K20" s="37"/>
      <c r="L20" s="12"/>
      <c r="M20" s="38"/>
      <c r="N20" s="38"/>
      <c r="O20" s="38"/>
      <c r="P20" s="38"/>
      <c r="Q20" s="42"/>
      <c r="R20" s="42"/>
      <c r="S20" s="12"/>
      <c r="T20" s="36"/>
      <c r="U20" s="79"/>
      <c r="V20" s="79"/>
      <c r="W20" s="79"/>
      <c r="X20" s="79"/>
      <c r="Y20" s="1"/>
    </row>
    <row r="21" spans="1:25" s="97" customFormat="1" ht="26.25" customHeight="1">
      <c r="A21" s="2"/>
      <c r="B21" s="35"/>
      <c r="D21" s="683" t="s">
        <v>176</v>
      </c>
      <c r="E21" s="683"/>
      <c r="F21" s="683"/>
      <c r="G21" s="683"/>
      <c r="H21" s="683"/>
      <c r="I21" s="683"/>
      <c r="J21" s="683"/>
      <c r="K21" s="683"/>
      <c r="L21" s="683"/>
      <c r="M21" s="683"/>
      <c r="N21" s="683"/>
      <c r="O21" s="683"/>
      <c r="P21" s="683"/>
      <c r="Q21" s="683"/>
      <c r="R21" s="683"/>
      <c r="S21" s="683"/>
      <c r="T21" s="683"/>
      <c r="U21" s="79"/>
      <c r="V21" s="79"/>
      <c r="W21" s="79"/>
      <c r="X21" s="79"/>
      <c r="Y21" s="1"/>
    </row>
    <row r="22" spans="1:25" s="258" customFormat="1" ht="19.5" customHeight="1">
      <c r="A22" s="2"/>
      <c r="B22" s="676"/>
      <c r="C22" s="677"/>
      <c r="D22" s="36"/>
      <c r="E22" s="678">
        <v>6325</v>
      </c>
      <c r="F22" s="679"/>
      <c r="G22" s="679"/>
      <c r="H22" s="12" t="s">
        <v>28</v>
      </c>
      <c r="I22" s="12"/>
      <c r="J22" s="37" t="s">
        <v>26</v>
      </c>
      <c r="K22" s="37"/>
      <c r="L22" s="681" t="s">
        <v>173</v>
      </c>
      <c r="M22" s="681"/>
      <c r="N22" s="681"/>
      <c r="O22" s="681"/>
      <c r="P22" s="680"/>
      <c r="Q22" s="680"/>
      <c r="R22" s="680" t="s">
        <v>174</v>
      </c>
      <c r="S22" s="680"/>
      <c r="T22" s="36"/>
      <c r="U22" s="79"/>
      <c r="V22" s="79"/>
      <c r="W22" s="79"/>
      <c r="X22" s="79"/>
      <c r="Y22" s="1"/>
    </row>
    <row r="23" spans="1:25" s="258" customFormat="1" ht="19.5" customHeight="1">
      <c r="A23" s="2"/>
      <c r="B23" s="31"/>
      <c r="C23" s="31"/>
      <c r="D23" s="163"/>
      <c r="E23" s="164"/>
      <c r="F23" s="164"/>
      <c r="G23" s="164"/>
      <c r="H23" s="1"/>
      <c r="I23" s="1"/>
      <c r="J23" s="1"/>
      <c r="K23" s="194"/>
      <c r="L23" s="1"/>
      <c r="M23" s="195"/>
      <c r="N23" s="195"/>
      <c r="O23" s="195"/>
      <c r="P23" s="195"/>
      <c r="Q23" s="164"/>
      <c r="R23" s="164"/>
      <c r="S23" s="1"/>
      <c r="T23" s="163"/>
      <c r="U23" s="79"/>
      <c r="V23" s="79"/>
      <c r="W23" s="79"/>
      <c r="X23" s="79"/>
      <c r="Y23" s="1"/>
    </row>
    <row r="24" spans="1:25" s="258" customFormat="1" ht="13.5" customHeight="1">
      <c r="A24" s="2"/>
      <c r="B24" s="31"/>
      <c r="C24" s="31"/>
      <c r="D24" s="163"/>
      <c r="E24" s="164"/>
      <c r="F24" s="164"/>
      <c r="G24" s="164"/>
      <c r="H24" s="1"/>
      <c r="I24" s="1"/>
      <c r="J24" s="1"/>
      <c r="K24" s="194"/>
      <c r="L24" s="1"/>
      <c r="M24" s="195"/>
      <c r="N24" s="195"/>
      <c r="O24" s="195"/>
      <c r="P24" s="195"/>
      <c r="Q24" s="164"/>
      <c r="R24" s="164"/>
      <c r="S24" s="1"/>
      <c r="T24" s="163"/>
      <c r="U24" s="79"/>
      <c r="V24" s="79"/>
      <c r="W24" s="79"/>
      <c r="X24" s="79"/>
      <c r="Y24" s="1"/>
    </row>
    <row r="25" spans="1:25" s="97" customFormat="1">
      <c r="A25" s="11"/>
      <c r="B25" s="1"/>
      <c r="C25" s="196" t="s">
        <v>177</v>
      </c>
      <c r="D25" s="163"/>
      <c r="E25" s="79"/>
      <c r="F25" s="193"/>
      <c r="G25" s="193"/>
      <c r="H25" s="193"/>
      <c r="I25" s="193"/>
      <c r="J25" s="193"/>
      <c r="K25" s="193"/>
      <c r="L25" s="669" t="s">
        <v>178</v>
      </c>
      <c r="M25" s="669"/>
      <c r="N25" s="669"/>
      <c r="O25" s="669"/>
      <c r="P25" s="675">
        <v>298000</v>
      </c>
      <c r="Q25" s="675"/>
      <c r="R25" s="675"/>
      <c r="S25" s="196" t="s">
        <v>28</v>
      </c>
      <c r="T25" s="143" t="s">
        <v>457</v>
      </c>
      <c r="U25" s="671">
        <f>IF(D26="○",P25,0)</f>
        <v>0</v>
      </c>
      <c r="V25" s="671"/>
      <c r="W25" s="671"/>
      <c r="X25" s="671"/>
      <c r="Y25" s="113" t="s">
        <v>101</v>
      </c>
    </row>
    <row r="26" spans="1:25" s="258" customFormat="1" ht="19.5" customHeight="1">
      <c r="A26" s="11"/>
      <c r="B26" s="113"/>
      <c r="C26" s="32"/>
      <c r="D26" s="384"/>
      <c r="E26" s="672"/>
      <c r="F26" s="673"/>
      <c r="G26" s="673"/>
      <c r="H26" s="673"/>
      <c r="I26" s="673"/>
      <c r="J26" s="673"/>
      <c r="K26" s="673"/>
      <c r="L26" s="673"/>
      <c r="M26" s="673"/>
      <c r="N26" s="673"/>
      <c r="O26" s="673"/>
      <c r="P26" s="673"/>
      <c r="Q26" s="673"/>
      <c r="R26" s="673"/>
      <c r="S26" s="673"/>
      <c r="T26" s="143"/>
      <c r="U26" s="383"/>
      <c r="V26" s="383"/>
      <c r="W26" s="383"/>
      <c r="X26" s="383"/>
      <c r="Y26" s="113"/>
    </row>
    <row r="27" spans="1:25" s="258" customFormat="1">
      <c r="B27" s="39"/>
      <c r="C27" s="40"/>
      <c r="D27" s="691" t="s">
        <v>458</v>
      </c>
      <c r="E27" s="691"/>
      <c r="F27" s="691"/>
      <c r="G27" s="691"/>
      <c r="H27" s="691"/>
      <c r="I27" s="691"/>
      <c r="J27" s="691"/>
      <c r="K27" s="691"/>
      <c r="L27" s="691"/>
      <c r="M27" s="691"/>
      <c r="N27" s="691"/>
      <c r="O27" s="691"/>
      <c r="P27" s="691"/>
      <c r="Q27" s="691"/>
      <c r="R27" s="691"/>
      <c r="S27" s="691"/>
      <c r="T27" s="385"/>
      <c r="U27" s="383"/>
      <c r="V27" s="383"/>
      <c r="W27" s="383"/>
      <c r="X27" s="383"/>
      <c r="Y27" s="39"/>
    </row>
    <row r="28" spans="1:25" s="258" customFormat="1" ht="30" customHeight="1">
      <c r="A28" s="2"/>
      <c r="B28" s="31"/>
      <c r="C28" s="31"/>
      <c r="D28" s="163"/>
      <c r="E28" s="164"/>
      <c r="F28" s="164"/>
      <c r="G28" s="164"/>
      <c r="H28" s="1"/>
      <c r="I28" s="1"/>
      <c r="J28" s="1"/>
      <c r="K28" s="194"/>
      <c r="L28" s="1"/>
      <c r="M28" s="195"/>
      <c r="N28" s="195"/>
      <c r="O28" s="195"/>
      <c r="P28" s="195"/>
      <c r="Q28" s="164"/>
      <c r="R28" s="164"/>
      <c r="S28" s="1"/>
      <c r="T28" s="163"/>
      <c r="U28" s="79"/>
      <c r="V28" s="79"/>
      <c r="W28" s="79"/>
      <c r="X28" s="79"/>
      <c r="Y28" s="1"/>
    </row>
    <row r="29" spans="1:25" s="97" customFormat="1">
      <c r="A29" s="11"/>
      <c r="B29" s="1"/>
      <c r="C29" s="196" t="s">
        <v>179</v>
      </c>
      <c r="D29" s="163"/>
      <c r="E29" s="79"/>
      <c r="F29" s="193"/>
      <c r="G29" s="193"/>
      <c r="H29" s="193"/>
      <c r="I29" s="193"/>
      <c r="J29" s="193"/>
      <c r="K29" s="193"/>
      <c r="L29" s="196"/>
      <c r="M29" s="196"/>
      <c r="N29" s="669" t="s">
        <v>178</v>
      </c>
      <c r="O29" s="669"/>
      <c r="P29" s="675">
        <v>725500</v>
      </c>
      <c r="Q29" s="675"/>
      <c r="R29" s="675"/>
      <c r="S29" s="196" t="s">
        <v>28</v>
      </c>
      <c r="T29" s="143" t="s">
        <v>457</v>
      </c>
      <c r="U29" s="671">
        <f>IF(D30="○",P29,0)</f>
        <v>0</v>
      </c>
      <c r="V29" s="671"/>
      <c r="W29" s="671"/>
      <c r="X29" s="671"/>
      <c r="Y29" s="113" t="s">
        <v>101</v>
      </c>
    </row>
    <row r="30" spans="1:25" s="258" customFormat="1" ht="19.5" customHeight="1">
      <c r="A30" s="11"/>
      <c r="B30" s="113"/>
      <c r="C30" s="32"/>
      <c r="D30" s="384"/>
      <c r="E30" s="672"/>
      <c r="F30" s="673"/>
      <c r="G30" s="673"/>
      <c r="H30" s="673"/>
      <c r="I30" s="673"/>
      <c r="J30" s="673"/>
      <c r="K30" s="673"/>
      <c r="L30" s="673"/>
      <c r="M30" s="673"/>
      <c r="N30" s="673"/>
      <c r="O30" s="673"/>
      <c r="P30" s="673"/>
      <c r="Q30" s="673"/>
      <c r="R30" s="673"/>
      <c r="S30" s="673"/>
      <c r="T30" s="143"/>
      <c r="U30" s="383"/>
      <c r="V30" s="383"/>
      <c r="W30" s="383"/>
      <c r="X30" s="383"/>
      <c r="Y30" s="113"/>
    </row>
    <row r="31" spans="1:25" s="258" customFormat="1" ht="19.5" customHeight="1">
      <c r="B31" s="39"/>
      <c r="C31" s="40"/>
      <c r="D31" s="674" t="s">
        <v>459</v>
      </c>
      <c r="E31" s="674"/>
      <c r="F31" s="674"/>
      <c r="G31" s="674"/>
      <c r="H31" s="674"/>
      <c r="I31" s="674"/>
      <c r="J31" s="674"/>
      <c r="K31" s="674"/>
      <c r="L31" s="674"/>
      <c r="M31" s="674"/>
      <c r="N31" s="674"/>
      <c r="O31" s="674"/>
      <c r="P31" s="674"/>
      <c r="Q31" s="674"/>
      <c r="R31" s="674"/>
      <c r="S31" s="674"/>
      <c r="T31" s="385"/>
      <c r="U31" s="383"/>
      <c r="V31" s="383"/>
      <c r="W31" s="383"/>
      <c r="X31" s="383"/>
      <c r="Y31" s="39"/>
    </row>
    <row r="32" spans="1:25" s="258" customFormat="1" ht="24.75" customHeight="1">
      <c r="A32" s="2"/>
      <c r="B32" s="31"/>
      <c r="C32" s="31"/>
      <c r="D32" s="163"/>
      <c r="E32" s="164"/>
      <c r="F32" s="164"/>
      <c r="G32" s="164"/>
      <c r="H32" s="1"/>
      <c r="I32" s="1"/>
      <c r="J32" s="1"/>
      <c r="K32" s="194"/>
      <c r="L32" s="1"/>
      <c r="M32" s="195"/>
      <c r="N32" s="195"/>
      <c r="O32" s="195"/>
      <c r="P32" s="195"/>
      <c r="Q32" s="164"/>
      <c r="R32" s="164"/>
      <c r="S32" s="1"/>
      <c r="T32" s="163"/>
      <c r="U32" s="79"/>
      <c r="V32" s="79"/>
      <c r="W32" s="79"/>
      <c r="X32" s="79"/>
      <c r="Y32" s="1"/>
    </row>
    <row r="33" spans="1:25" s="97" customFormat="1">
      <c r="A33" s="11"/>
      <c r="B33" s="1"/>
      <c r="C33" s="196" t="s">
        <v>180</v>
      </c>
      <c r="D33" s="163"/>
      <c r="E33" s="79"/>
      <c r="F33" s="193"/>
      <c r="G33" s="193"/>
      <c r="H33" s="193"/>
      <c r="I33" s="193"/>
      <c r="J33" s="193"/>
      <c r="K33" s="193"/>
      <c r="L33" s="196"/>
      <c r="M33" s="196"/>
      <c r="N33" s="669" t="s">
        <v>178</v>
      </c>
      <c r="O33" s="669"/>
      <c r="P33" s="675">
        <v>104000</v>
      </c>
      <c r="Q33" s="675"/>
      <c r="R33" s="675"/>
      <c r="S33" s="196" t="s">
        <v>28</v>
      </c>
      <c r="T33" s="143" t="s">
        <v>457</v>
      </c>
      <c r="U33" s="671">
        <f>IF(D34="○",P33,0)</f>
        <v>0</v>
      </c>
      <c r="V33" s="671"/>
      <c r="W33" s="671"/>
      <c r="X33" s="671"/>
      <c r="Y33" s="113" t="s">
        <v>101</v>
      </c>
    </row>
    <row r="34" spans="1:25" s="258" customFormat="1" ht="19.5" customHeight="1">
      <c r="A34" s="11"/>
      <c r="B34" s="113"/>
      <c r="C34" s="32"/>
      <c r="D34" s="384"/>
      <c r="E34" s="672"/>
      <c r="F34" s="673"/>
      <c r="G34" s="673"/>
      <c r="H34" s="673"/>
      <c r="I34" s="673"/>
      <c r="J34" s="673"/>
      <c r="K34" s="673"/>
      <c r="L34" s="673"/>
      <c r="M34" s="673"/>
      <c r="N34" s="673"/>
      <c r="O34" s="673"/>
      <c r="P34" s="673"/>
      <c r="Q34" s="673"/>
      <c r="R34" s="673"/>
      <c r="S34" s="673"/>
      <c r="T34" s="143"/>
      <c r="U34" s="383"/>
      <c r="V34" s="383"/>
      <c r="W34" s="383"/>
      <c r="X34" s="383"/>
      <c r="Y34" s="113"/>
    </row>
    <row r="35" spans="1:25" s="258" customFormat="1" ht="19.5" customHeight="1">
      <c r="B35" s="39"/>
      <c r="C35" s="40"/>
      <c r="D35" s="674" t="s">
        <v>183</v>
      </c>
      <c r="E35" s="674"/>
      <c r="F35" s="674"/>
      <c r="G35" s="674"/>
      <c r="H35" s="674"/>
      <c r="I35" s="674"/>
      <c r="J35" s="674"/>
      <c r="K35" s="674"/>
      <c r="L35" s="674"/>
      <c r="M35" s="674"/>
      <c r="N35" s="674"/>
      <c r="O35" s="674"/>
      <c r="P35" s="674"/>
      <c r="Q35" s="674"/>
      <c r="R35" s="674"/>
      <c r="S35" s="674"/>
      <c r="T35" s="385"/>
      <c r="U35" s="383"/>
      <c r="V35" s="383"/>
      <c r="W35" s="383"/>
      <c r="X35" s="383"/>
      <c r="Y35" s="39"/>
    </row>
    <row r="36" spans="1:25" s="258" customFormat="1" ht="30" customHeight="1">
      <c r="A36" s="2"/>
      <c r="B36" s="31"/>
      <c r="C36" s="31"/>
      <c r="D36" s="163"/>
      <c r="E36" s="164"/>
      <c r="F36" s="164"/>
      <c r="G36" s="164"/>
      <c r="H36" s="1"/>
      <c r="I36" s="1"/>
      <c r="J36" s="1"/>
      <c r="K36" s="194"/>
      <c r="L36" s="1"/>
      <c r="M36" s="195"/>
      <c r="N36" s="195"/>
      <c r="O36" s="195"/>
      <c r="P36" s="195"/>
      <c r="Q36" s="164"/>
      <c r="R36" s="164"/>
      <c r="S36" s="1"/>
      <c r="T36" s="163"/>
      <c r="U36" s="79"/>
      <c r="V36" s="79"/>
      <c r="W36" s="79"/>
      <c r="X36" s="79"/>
      <c r="Y36" s="1"/>
    </row>
    <row r="37" spans="1:25" s="258" customFormat="1">
      <c r="A37" s="11"/>
      <c r="B37" s="1"/>
      <c r="C37" s="196" t="s">
        <v>181</v>
      </c>
      <c r="D37" s="163"/>
      <c r="E37" s="79"/>
      <c r="F37" s="193"/>
      <c r="G37" s="193"/>
      <c r="H37" s="193"/>
      <c r="I37" s="193"/>
      <c r="J37" s="193"/>
      <c r="K37" s="193"/>
      <c r="L37" s="196"/>
      <c r="M37" s="196"/>
      <c r="N37" s="669" t="s">
        <v>178</v>
      </c>
      <c r="O37" s="669"/>
      <c r="P37" s="675">
        <v>187000</v>
      </c>
      <c r="Q37" s="675"/>
      <c r="R37" s="675"/>
      <c r="S37" s="196" t="s">
        <v>28</v>
      </c>
      <c r="T37" s="143" t="s">
        <v>457</v>
      </c>
      <c r="U37" s="671">
        <f>IF(D38="○",P37,0)</f>
        <v>0</v>
      </c>
      <c r="V37" s="671"/>
      <c r="W37" s="671"/>
      <c r="X37" s="671"/>
      <c r="Y37" s="113" t="s">
        <v>101</v>
      </c>
    </row>
    <row r="38" spans="1:25" s="258" customFormat="1" ht="19.5" customHeight="1">
      <c r="A38" s="11"/>
      <c r="B38" s="113"/>
      <c r="C38" s="32"/>
      <c r="D38" s="384"/>
      <c r="E38" s="672"/>
      <c r="F38" s="673"/>
      <c r="G38" s="673"/>
      <c r="H38" s="673"/>
      <c r="I38" s="673"/>
      <c r="J38" s="673"/>
      <c r="K38" s="673"/>
      <c r="L38" s="673"/>
      <c r="M38" s="673"/>
      <c r="N38" s="673"/>
      <c r="O38" s="673"/>
      <c r="P38" s="673"/>
      <c r="Q38" s="673"/>
      <c r="R38" s="673"/>
      <c r="S38" s="673"/>
      <c r="T38" s="143"/>
      <c r="U38" s="383"/>
      <c r="V38" s="383"/>
      <c r="W38" s="383"/>
      <c r="X38" s="383"/>
      <c r="Y38" s="113"/>
    </row>
    <row r="39" spans="1:25" s="258" customFormat="1" ht="40.5" customHeight="1">
      <c r="B39" s="39"/>
      <c r="C39" s="40"/>
      <c r="D39" s="674" t="s">
        <v>184</v>
      </c>
      <c r="E39" s="674"/>
      <c r="F39" s="674"/>
      <c r="G39" s="674"/>
      <c r="H39" s="674"/>
      <c r="I39" s="674"/>
      <c r="J39" s="674"/>
      <c r="K39" s="674"/>
      <c r="L39" s="674"/>
      <c r="M39" s="674"/>
      <c r="N39" s="674"/>
      <c r="O39" s="674"/>
      <c r="P39" s="674"/>
      <c r="Q39" s="674"/>
      <c r="R39" s="674"/>
      <c r="S39" s="674"/>
      <c r="T39" s="385"/>
      <c r="U39" s="383"/>
      <c r="V39" s="383"/>
      <c r="W39" s="383"/>
      <c r="X39" s="383"/>
      <c r="Y39" s="39"/>
    </row>
    <row r="40" spans="1:25" s="97" customFormat="1">
      <c r="A40" s="11"/>
      <c r="B40" s="1"/>
      <c r="C40" s="196" t="s">
        <v>187</v>
      </c>
      <c r="D40" s="163"/>
      <c r="E40" s="79"/>
      <c r="F40" s="193"/>
      <c r="G40" s="193"/>
      <c r="H40" s="193"/>
      <c r="I40" s="193"/>
      <c r="J40" s="193"/>
      <c r="K40" s="193"/>
      <c r="L40" s="196"/>
      <c r="M40" s="196"/>
      <c r="N40" s="669" t="s">
        <v>188</v>
      </c>
      <c r="O40" s="669"/>
      <c r="P40" s="669"/>
      <c r="Q40" s="670">
        <v>11800</v>
      </c>
      <c r="R40" s="670"/>
      <c r="S40" s="196" t="s">
        <v>28</v>
      </c>
      <c r="T40" s="143" t="s">
        <v>457</v>
      </c>
      <c r="U40" s="671">
        <f>IF(D41="○",Q40*H41,0)</f>
        <v>0</v>
      </c>
      <c r="V40" s="671"/>
      <c r="W40" s="671"/>
      <c r="X40" s="671"/>
      <c r="Y40" s="113" t="s">
        <v>101</v>
      </c>
    </row>
    <row r="41" spans="1:25" ht="19.5" customHeight="1">
      <c r="A41" s="11"/>
      <c r="B41" s="113"/>
      <c r="C41" s="32"/>
      <c r="D41" s="384"/>
      <c r="E41" s="692" t="s">
        <v>189</v>
      </c>
      <c r="F41" s="693"/>
      <c r="G41" s="693"/>
      <c r="H41" s="694"/>
      <c r="I41" s="694"/>
      <c r="J41" s="31" t="s">
        <v>140</v>
      </c>
      <c r="K41" s="386"/>
      <c r="L41" s="386"/>
      <c r="M41" s="386"/>
      <c r="N41" s="386"/>
      <c r="O41" s="386"/>
      <c r="P41" s="386"/>
      <c r="Q41" s="386"/>
      <c r="R41" s="386"/>
      <c r="S41" s="386"/>
      <c r="T41" s="143"/>
      <c r="U41" s="383"/>
      <c r="V41" s="383"/>
      <c r="W41" s="383"/>
      <c r="X41" s="383"/>
      <c r="Y41" s="113"/>
    </row>
    <row r="42" spans="1:25" s="97" customFormat="1" ht="9" customHeight="1">
      <c r="A42" s="258"/>
      <c r="B42" s="39"/>
      <c r="C42" s="40"/>
      <c r="D42" s="674" t="s">
        <v>210</v>
      </c>
      <c r="E42" s="674"/>
      <c r="F42" s="674"/>
      <c r="G42" s="674"/>
      <c r="H42" s="674"/>
      <c r="I42" s="674"/>
      <c r="J42" s="674"/>
      <c r="K42" s="674"/>
      <c r="L42" s="674"/>
      <c r="M42" s="674"/>
      <c r="N42" s="674"/>
      <c r="O42" s="674"/>
      <c r="P42" s="674"/>
      <c r="Q42" s="674"/>
      <c r="R42" s="674"/>
      <c r="S42" s="674"/>
      <c r="T42" s="385"/>
      <c r="U42" s="383"/>
      <c r="V42" s="383"/>
      <c r="W42" s="383"/>
      <c r="X42" s="383"/>
      <c r="Y42" s="39"/>
    </row>
    <row r="43" spans="1:25" ht="15.75" customHeight="1">
      <c r="B43" s="387"/>
      <c r="C43" s="387"/>
      <c r="D43" s="163"/>
      <c r="E43" s="164"/>
      <c r="F43" s="164"/>
      <c r="G43" s="164"/>
      <c r="H43" s="1"/>
      <c r="I43" s="1"/>
      <c r="J43" s="1"/>
      <c r="K43" s="194"/>
      <c r="L43" s="1"/>
      <c r="M43" s="196"/>
      <c r="N43" s="196"/>
      <c r="O43" s="196"/>
      <c r="P43" s="196"/>
      <c r="Q43" s="388"/>
      <c r="R43" s="388"/>
      <c r="S43" s="1"/>
      <c r="T43" s="163"/>
      <c r="U43" s="79"/>
      <c r="V43" s="79"/>
      <c r="W43" s="79"/>
      <c r="X43" s="79"/>
      <c r="Y43" s="1"/>
    </row>
    <row r="44" spans="1:25">
      <c r="B44" s="41"/>
      <c r="C44" s="41"/>
      <c r="D44" s="41"/>
      <c r="E44" s="41"/>
      <c r="F44" s="41"/>
      <c r="G44" s="41"/>
      <c r="H44" s="41"/>
      <c r="I44" s="41"/>
      <c r="J44" s="41"/>
      <c r="K44" s="41"/>
      <c r="L44" s="41"/>
      <c r="M44" s="41"/>
      <c r="N44" s="41"/>
      <c r="O44" s="41"/>
      <c r="P44" s="695" t="s">
        <v>182</v>
      </c>
      <c r="Q44" s="695"/>
      <c r="R44" s="695"/>
      <c r="S44" s="695"/>
      <c r="T44" s="143" t="s">
        <v>460</v>
      </c>
      <c r="U44" s="696">
        <f>SUM(U11,U25,U29,U33,U37,U40)</f>
        <v>0</v>
      </c>
      <c r="V44" s="697"/>
      <c r="W44" s="697"/>
      <c r="X44" s="697"/>
      <c r="Y44" s="113" t="s">
        <v>101</v>
      </c>
    </row>
    <row r="45" spans="1:25" ht="11.25" customHeight="1">
      <c r="B45" s="31"/>
      <c r="C45" s="31"/>
      <c r="D45" s="163"/>
      <c r="E45" s="164"/>
      <c r="F45" s="164"/>
      <c r="G45" s="164"/>
      <c r="H45" s="1"/>
      <c r="I45" s="1"/>
      <c r="J45" s="1"/>
      <c r="K45" s="194"/>
      <c r="L45" s="1"/>
      <c r="M45" s="195"/>
      <c r="N45" s="195"/>
      <c r="O45" s="195"/>
      <c r="P45" s="195"/>
      <c r="Q45" s="164"/>
      <c r="R45" s="164"/>
      <c r="S45" s="1"/>
      <c r="T45" s="163"/>
      <c r="U45" s="79"/>
      <c r="V45" s="79"/>
      <c r="W45" s="79"/>
      <c r="X45" s="79"/>
      <c r="Y45" s="1"/>
    </row>
    <row r="46" spans="1:25">
      <c r="A46" s="97"/>
      <c r="B46" s="389" t="s">
        <v>131</v>
      </c>
      <c r="C46" s="390"/>
      <c r="D46" s="390"/>
      <c r="E46" s="390"/>
      <c r="F46" s="390"/>
      <c r="G46" s="390"/>
      <c r="H46" s="390"/>
      <c r="I46" s="390"/>
      <c r="J46" s="390"/>
      <c r="K46" s="390"/>
      <c r="L46" s="390"/>
      <c r="M46" s="390"/>
      <c r="N46" s="390"/>
      <c r="O46" s="390"/>
      <c r="P46" s="390"/>
      <c r="Q46" s="390"/>
      <c r="R46" s="390"/>
      <c r="S46" s="390"/>
      <c r="T46" s="390"/>
      <c r="U46" s="390"/>
      <c r="V46" s="390"/>
      <c r="W46" s="390"/>
      <c r="X46" s="390"/>
      <c r="Y46" s="390"/>
    </row>
    <row r="47" spans="1:25">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row>
    <row r="48" spans="1:25">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row>
  </sheetData>
  <dataConsolidate/>
  <mergeCells count="54">
    <mergeCell ref="E41:G41"/>
    <mergeCell ref="H41:I41"/>
    <mergeCell ref="D42:S42"/>
    <mergeCell ref="P44:S44"/>
    <mergeCell ref="U44:X44"/>
    <mergeCell ref="U25:X25"/>
    <mergeCell ref="L22:O22"/>
    <mergeCell ref="E26:S26"/>
    <mergeCell ref="D27:S27"/>
    <mergeCell ref="N29:O29"/>
    <mergeCell ref="P29:R29"/>
    <mergeCell ref="U29:X29"/>
    <mergeCell ref="C9:X9"/>
    <mergeCell ref="U11:X11"/>
    <mergeCell ref="D12:Y13"/>
    <mergeCell ref="D21:T21"/>
    <mergeCell ref="A3:Y3"/>
    <mergeCell ref="N6:Y6"/>
    <mergeCell ref="L8:M8"/>
    <mergeCell ref="C8:J8"/>
    <mergeCell ref="N8:O8"/>
    <mergeCell ref="D15:T15"/>
    <mergeCell ref="B16:C16"/>
    <mergeCell ref="E16:G16"/>
    <mergeCell ref="L16:O16"/>
    <mergeCell ref="P16:Q16"/>
    <mergeCell ref="R16:S16"/>
    <mergeCell ref="D18:T18"/>
    <mergeCell ref="B19:C19"/>
    <mergeCell ref="E19:G19"/>
    <mergeCell ref="L19:O19"/>
    <mergeCell ref="P19:Q19"/>
    <mergeCell ref="R19:S19"/>
    <mergeCell ref="B22:C22"/>
    <mergeCell ref="E22:G22"/>
    <mergeCell ref="E30:S30"/>
    <mergeCell ref="D31:S31"/>
    <mergeCell ref="N33:O33"/>
    <mergeCell ref="P33:R33"/>
    <mergeCell ref="P22:Q22"/>
    <mergeCell ref="R22:S22"/>
    <mergeCell ref="L25:O25"/>
    <mergeCell ref="P25:R25"/>
    <mergeCell ref="N40:P40"/>
    <mergeCell ref="Q40:R40"/>
    <mergeCell ref="U40:X40"/>
    <mergeCell ref="U33:X33"/>
    <mergeCell ref="E34:S34"/>
    <mergeCell ref="D35:S35"/>
    <mergeCell ref="D39:S39"/>
    <mergeCell ref="N37:O37"/>
    <mergeCell ref="P37:R37"/>
    <mergeCell ref="E38:S38"/>
    <mergeCell ref="U37:X37"/>
  </mergeCells>
  <phoneticPr fontId="3"/>
  <conditionalFormatting sqref="P16:Q16">
    <cfRule type="expression" dxfId="58" priority="3" stopIfTrue="1">
      <formula>AND($L$8&gt;=1,$L$8&lt;8)</formula>
    </cfRule>
  </conditionalFormatting>
  <conditionalFormatting sqref="P19:Q19">
    <cfRule type="expression" dxfId="57" priority="2" stopIfTrue="1">
      <formula>AND($L$8&gt;=8,$L$8&lt;15)</formula>
    </cfRule>
  </conditionalFormatting>
  <conditionalFormatting sqref="P22:Q22">
    <cfRule type="expression" dxfId="56" priority="1" stopIfTrue="1">
      <formula>AND($L$8&gt;=15,$L$8&lt;22)</formula>
    </cfRule>
  </conditionalFormatting>
  <dataValidations count="1">
    <dataValidation type="list" allowBlank="1" showInputMessage="1" showErrorMessage="1" sqref="WVL983078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WVL38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IZ3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SV38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ACR38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AMN38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AWJ38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BGF3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BQB38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BZX38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CJT38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CTP38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DL3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NH38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XD38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EGZ38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EQV38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FAR38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FKN38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FUJ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GEF38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GOB38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GXX38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HHT38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HRP3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IBL38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ILH38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IVD38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JEZ38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JOV3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JYR38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KIN38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KSJ38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LCF38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LMB38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LVX38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MFT3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MPP38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MZL38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NJH38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NTD38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OCZ3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OMV38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OWR38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PGN38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PQJ38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QAF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QKB38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QTX38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RDT38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RNP38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RXL38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SHH38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SRD3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TAZ38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TKV38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TUR38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UEN38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UOJ3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UYF38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VIB38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VRX38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WBT38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WLP3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D26 D65565 D131101 D196637 D262173 D327709 D393245 D458781 D524317 D589853 D655389 D720925 D786461 D851997 D917533 D983069 D30 D65569 D131105 D196641 D262177 D327713 D393249 D458785 D524321 D589857 D655393 D720929 D786465 D852001 D917537 D983073 D34 D65573 D131109 D196645 D262181 D327717 D393253 D458789 D524325 D589861 D655397 D720933 D786469 D852005 D917541 D983077 D38 D65577 D131113 D196649 D262185 D327721 D393257 D458793 D524329 D589865 D655401 D720937 D786473 D852009 D917545 D983081 D41" xr:uid="{00000000-0002-0000-0200-000000000000}">
      <formula1>$AA$1:$AA$2</formula1>
    </dataValidation>
  </dataValidations>
  <printOptions horizontalCentered="1"/>
  <pageMargins left="0.39370078740157483" right="0.31496062992125984" top="0.39370078740157483" bottom="0.19685039370078741"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0"/>
  <dimension ref="A1:AN168"/>
  <sheetViews>
    <sheetView showZeros="0" view="pageBreakPreview" zoomScaleNormal="100" zoomScaleSheetLayoutView="100" workbookViewId="0">
      <selection activeCell="B9" sqref="B9:M10"/>
    </sheetView>
  </sheetViews>
  <sheetFormatPr defaultColWidth="3.625" defaultRowHeight="13.5"/>
  <cols>
    <col min="1" max="1" width="4.375" style="2" customWidth="1"/>
    <col min="2" max="22" width="3.625" style="2" customWidth="1"/>
    <col min="23" max="23" width="4.625" style="2" customWidth="1"/>
    <col min="24" max="24" width="3.625" style="2" customWidth="1"/>
    <col min="25" max="25" width="4.625" style="2" customWidth="1"/>
    <col min="26" max="27" width="3.625" style="2" customWidth="1"/>
    <col min="28" max="28" width="8.625" style="2" customWidth="1"/>
    <col min="29" max="30" width="7" style="2" customWidth="1"/>
    <col min="31" max="38" width="3.625" style="2"/>
    <col min="39" max="40" width="0" style="2" hidden="1" customWidth="1"/>
    <col min="41" max="256" width="3.625" style="2"/>
    <col min="257" max="257" width="4.375" style="2" customWidth="1"/>
    <col min="258" max="278" width="3.625" style="2" customWidth="1"/>
    <col min="279" max="279" width="4.625" style="2" customWidth="1"/>
    <col min="280" max="280" width="3.625" style="2" customWidth="1"/>
    <col min="281" max="281" width="4.625" style="2" customWidth="1"/>
    <col min="282" max="283" width="3.625" style="2" customWidth="1"/>
    <col min="284" max="284" width="8.625" style="2" customWidth="1"/>
    <col min="285" max="294" width="3.625" style="2"/>
    <col min="295" max="296" width="0" style="2" hidden="1" customWidth="1"/>
    <col min="297" max="512" width="3.625" style="2"/>
    <col min="513" max="513" width="4.375" style="2" customWidth="1"/>
    <col min="514" max="534" width="3.625" style="2" customWidth="1"/>
    <col min="535" max="535" width="4.625" style="2" customWidth="1"/>
    <col min="536" max="536" width="3.625" style="2" customWidth="1"/>
    <col min="537" max="537" width="4.625" style="2" customWidth="1"/>
    <col min="538" max="539" width="3.625" style="2" customWidth="1"/>
    <col min="540" max="540" width="8.625" style="2" customWidth="1"/>
    <col min="541" max="550" width="3.625" style="2"/>
    <col min="551" max="552" width="0" style="2" hidden="1" customWidth="1"/>
    <col min="553" max="768" width="3.625" style="2"/>
    <col min="769" max="769" width="4.375" style="2" customWidth="1"/>
    <col min="770" max="790" width="3.625" style="2" customWidth="1"/>
    <col min="791" max="791" width="4.625" style="2" customWidth="1"/>
    <col min="792" max="792" width="3.625" style="2" customWidth="1"/>
    <col min="793" max="793" width="4.625" style="2" customWidth="1"/>
    <col min="794" max="795" width="3.625" style="2" customWidth="1"/>
    <col min="796" max="796" width="8.625" style="2" customWidth="1"/>
    <col min="797" max="806" width="3.625" style="2"/>
    <col min="807" max="808" width="0" style="2" hidden="1" customWidth="1"/>
    <col min="809" max="1024" width="3.625" style="2"/>
    <col min="1025" max="1025" width="4.375" style="2" customWidth="1"/>
    <col min="1026" max="1046" width="3.625" style="2" customWidth="1"/>
    <col min="1047" max="1047" width="4.625" style="2" customWidth="1"/>
    <col min="1048" max="1048" width="3.625" style="2" customWidth="1"/>
    <col min="1049" max="1049" width="4.625" style="2" customWidth="1"/>
    <col min="1050" max="1051" width="3.625" style="2" customWidth="1"/>
    <col min="1052" max="1052" width="8.625" style="2" customWidth="1"/>
    <col min="1053" max="1062" width="3.625" style="2"/>
    <col min="1063" max="1064" width="0" style="2" hidden="1" customWidth="1"/>
    <col min="1065" max="1280" width="3.625" style="2"/>
    <col min="1281" max="1281" width="4.375" style="2" customWidth="1"/>
    <col min="1282" max="1302" width="3.625" style="2" customWidth="1"/>
    <col min="1303" max="1303" width="4.625" style="2" customWidth="1"/>
    <col min="1304" max="1304" width="3.625" style="2" customWidth="1"/>
    <col min="1305" max="1305" width="4.625" style="2" customWidth="1"/>
    <col min="1306" max="1307" width="3.625" style="2" customWidth="1"/>
    <col min="1308" max="1308" width="8.625" style="2" customWidth="1"/>
    <col min="1309" max="1318" width="3.625" style="2"/>
    <col min="1319" max="1320" width="0" style="2" hidden="1" customWidth="1"/>
    <col min="1321" max="1536" width="3.625" style="2"/>
    <col min="1537" max="1537" width="4.375" style="2" customWidth="1"/>
    <col min="1538" max="1558" width="3.625" style="2" customWidth="1"/>
    <col min="1559" max="1559" width="4.625" style="2" customWidth="1"/>
    <col min="1560" max="1560" width="3.625" style="2" customWidth="1"/>
    <col min="1561" max="1561" width="4.625" style="2" customWidth="1"/>
    <col min="1562" max="1563" width="3.625" style="2" customWidth="1"/>
    <col min="1564" max="1564" width="8.625" style="2" customWidth="1"/>
    <col min="1565" max="1574" width="3.625" style="2"/>
    <col min="1575" max="1576" width="0" style="2" hidden="1" customWidth="1"/>
    <col min="1577" max="1792" width="3.625" style="2"/>
    <col min="1793" max="1793" width="4.375" style="2" customWidth="1"/>
    <col min="1794" max="1814" width="3.625" style="2" customWidth="1"/>
    <col min="1815" max="1815" width="4.625" style="2" customWidth="1"/>
    <col min="1816" max="1816" width="3.625" style="2" customWidth="1"/>
    <col min="1817" max="1817" width="4.625" style="2" customWidth="1"/>
    <col min="1818" max="1819" width="3.625" style="2" customWidth="1"/>
    <col min="1820" max="1820" width="8.625" style="2" customWidth="1"/>
    <col min="1821" max="1830" width="3.625" style="2"/>
    <col min="1831" max="1832" width="0" style="2" hidden="1" customWidth="1"/>
    <col min="1833" max="2048" width="3.625" style="2"/>
    <col min="2049" max="2049" width="4.375" style="2" customWidth="1"/>
    <col min="2050" max="2070" width="3.625" style="2" customWidth="1"/>
    <col min="2071" max="2071" width="4.625" style="2" customWidth="1"/>
    <col min="2072" max="2072" width="3.625" style="2" customWidth="1"/>
    <col min="2073" max="2073" width="4.625" style="2" customWidth="1"/>
    <col min="2074" max="2075" width="3.625" style="2" customWidth="1"/>
    <col min="2076" max="2076" width="8.625" style="2" customWidth="1"/>
    <col min="2077" max="2086" width="3.625" style="2"/>
    <col min="2087" max="2088" width="0" style="2" hidden="1" customWidth="1"/>
    <col min="2089" max="2304" width="3.625" style="2"/>
    <col min="2305" max="2305" width="4.375" style="2" customWidth="1"/>
    <col min="2306" max="2326" width="3.625" style="2" customWidth="1"/>
    <col min="2327" max="2327" width="4.625" style="2" customWidth="1"/>
    <col min="2328" max="2328" width="3.625" style="2" customWidth="1"/>
    <col min="2329" max="2329" width="4.625" style="2" customWidth="1"/>
    <col min="2330" max="2331" width="3.625" style="2" customWidth="1"/>
    <col min="2332" max="2332" width="8.625" style="2" customWidth="1"/>
    <col min="2333" max="2342" width="3.625" style="2"/>
    <col min="2343" max="2344" width="0" style="2" hidden="1" customWidth="1"/>
    <col min="2345" max="2560" width="3.625" style="2"/>
    <col min="2561" max="2561" width="4.375" style="2" customWidth="1"/>
    <col min="2562" max="2582" width="3.625" style="2" customWidth="1"/>
    <col min="2583" max="2583" width="4.625" style="2" customWidth="1"/>
    <col min="2584" max="2584" width="3.625" style="2" customWidth="1"/>
    <col min="2585" max="2585" width="4.625" style="2" customWidth="1"/>
    <col min="2586" max="2587" width="3.625" style="2" customWidth="1"/>
    <col min="2588" max="2588" width="8.625" style="2" customWidth="1"/>
    <col min="2589" max="2598" width="3.625" style="2"/>
    <col min="2599" max="2600" width="0" style="2" hidden="1" customWidth="1"/>
    <col min="2601" max="2816" width="3.625" style="2"/>
    <col min="2817" max="2817" width="4.375" style="2" customWidth="1"/>
    <col min="2818" max="2838" width="3.625" style="2" customWidth="1"/>
    <col min="2839" max="2839" width="4.625" style="2" customWidth="1"/>
    <col min="2840" max="2840" width="3.625" style="2" customWidth="1"/>
    <col min="2841" max="2841" width="4.625" style="2" customWidth="1"/>
    <col min="2842" max="2843" width="3.625" style="2" customWidth="1"/>
    <col min="2844" max="2844" width="8.625" style="2" customWidth="1"/>
    <col min="2845" max="2854" width="3.625" style="2"/>
    <col min="2855" max="2856" width="0" style="2" hidden="1" customWidth="1"/>
    <col min="2857" max="3072" width="3.625" style="2"/>
    <col min="3073" max="3073" width="4.375" style="2" customWidth="1"/>
    <col min="3074" max="3094" width="3.625" style="2" customWidth="1"/>
    <col min="3095" max="3095" width="4.625" style="2" customWidth="1"/>
    <col min="3096" max="3096" width="3.625" style="2" customWidth="1"/>
    <col min="3097" max="3097" width="4.625" style="2" customWidth="1"/>
    <col min="3098" max="3099" width="3.625" style="2" customWidth="1"/>
    <col min="3100" max="3100" width="8.625" style="2" customWidth="1"/>
    <col min="3101" max="3110" width="3.625" style="2"/>
    <col min="3111" max="3112" width="0" style="2" hidden="1" customWidth="1"/>
    <col min="3113" max="3328" width="3.625" style="2"/>
    <col min="3329" max="3329" width="4.375" style="2" customWidth="1"/>
    <col min="3330" max="3350" width="3.625" style="2" customWidth="1"/>
    <col min="3351" max="3351" width="4.625" style="2" customWidth="1"/>
    <col min="3352" max="3352" width="3.625" style="2" customWidth="1"/>
    <col min="3353" max="3353" width="4.625" style="2" customWidth="1"/>
    <col min="3354" max="3355" width="3.625" style="2" customWidth="1"/>
    <col min="3356" max="3356" width="8.625" style="2" customWidth="1"/>
    <col min="3357" max="3366" width="3.625" style="2"/>
    <col min="3367" max="3368" width="0" style="2" hidden="1" customWidth="1"/>
    <col min="3369" max="3584" width="3.625" style="2"/>
    <col min="3585" max="3585" width="4.375" style="2" customWidth="1"/>
    <col min="3586" max="3606" width="3.625" style="2" customWidth="1"/>
    <col min="3607" max="3607" width="4.625" style="2" customWidth="1"/>
    <col min="3608" max="3608" width="3.625" style="2" customWidth="1"/>
    <col min="3609" max="3609" width="4.625" style="2" customWidth="1"/>
    <col min="3610" max="3611" width="3.625" style="2" customWidth="1"/>
    <col min="3612" max="3612" width="8.625" style="2" customWidth="1"/>
    <col min="3613" max="3622" width="3.625" style="2"/>
    <col min="3623" max="3624" width="0" style="2" hidden="1" customWidth="1"/>
    <col min="3625" max="3840" width="3.625" style="2"/>
    <col min="3841" max="3841" width="4.375" style="2" customWidth="1"/>
    <col min="3842" max="3862" width="3.625" style="2" customWidth="1"/>
    <col min="3863" max="3863" width="4.625" style="2" customWidth="1"/>
    <col min="3864" max="3864" width="3.625" style="2" customWidth="1"/>
    <col min="3865" max="3865" width="4.625" style="2" customWidth="1"/>
    <col min="3866" max="3867" width="3.625" style="2" customWidth="1"/>
    <col min="3868" max="3868" width="8.625" style="2" customWidth="1"/>
    <col min="3869" max="3878" width="3.625" style="2"/>
    <col min="3879" max="3880" width="0" style="2" hidden="1" customWidth="1"/>
    <col min="3881" max="4096" width="3.625" style="2"/>
    <col min="4097" max="4097" width="4.375" style="2" customWidth="1"/>
    <col min="4098" max="4118" width="3.625" style="2" customWidth="1"/>
    <col min="4119" max="4119" width="4.625" style="2" customWidth="1"/>
    <col min="4120" max="4120" width="3.625" style="2" customWidth="1"/>
    <col min="4121" max="4121" width="4.625" style="2" customWidth="1"/>
    <col min="4122" max="4123" width="3.625" style="2" customWidth="1"/>
    <col min="4124" max="4124" width="8.625" style="2" customWidth="1"/>
    <col min="4125" max="4134" width="3.625" style="2"/>
    <col min="4135" max="4136" width="0" style="2" hidden="1" customWidth="1"/>
    <col min="4137" max="4352" width="3.625" style="2"/>
    <col min="4353" max="4353" width="4.375" style="2" customWidth="1"/>
    <col min="4354" max="4374" width="3.625" style="2" customWidth="1"/>
    <col min="4375" max="4375" width="4.625" style="2" customWidth="1"/>
    <col min="4376" max="4376" width="3.625" style="2" customWidth="1"/>
    <col min="4377" max="4377" width="4.625" style="2" customWidth="1"/>
    <col min="4378" max="4379" width="3.625" style="2" customWidth="1"/>
    <col min="4380" max="4380" width="8.625" style="2" customWidth="1"/>
    <col min="4381" max="4390" width="3.625" style="2"/>
    <col min="4391" max="4392" width="0" style="2" hidden="1" customWidth="1"/>
    <col min="4393" max="4608" width="3.625" style="2"/>
    <col min="4609" max="4609" width="4.375" style="2" customWidth="1"/>
    <col min="4610" max="4630" width="3.625" style="2" customWidth="1"/>
    <col min="4631" max="4631" width="4.625" style="2" customWidth="1"/>
    <col min="4632" max="4632" width="3.625" style="2" customWidth="1"/>
    <col min="4633" max="4633" width="4.625" style="2" customWidth="1"/>
    <col min="4634" max="4635" width="3.625" style="2" customWidth="1"/>
    <col min="4636" max="4636" width="8.625" style="2" customWidth="1"/>
    <col min="4637" max="4646" width="3.625" style="2"/>
    <col min="4647" max="4648" width="0" style="2" hidden="1" customWidth="1"/>
    <col min="4649" max="4864" width="3.625" style="2"/>
    <col min="4865" max="4865" width="4.375" style="2" customWidth="1"/>
    <col min="4866" max="4886" width="3.625" style="2" customWidth="1"/>
    <col min="4887" max="4887" width="4.625" style="2" customWidth="1"/>
    <col min="4888" max="4888" width="3.625" style="2" customWidth="1"/>
    <col min="4889" max="4889" width="4.625" style="2" customWidth="1"/>
    <col min="4890" max="4891" width="3.625" style="2" customWidth="1"/>
    <col min="4892" max="4892" width="8.625" style="2" customWidth="1"/>
    <col min="4893" max="4902" width="3.625" style="2"/>
    <col min="4903" max="4904" width="0" style="2" hidden="1" customWidth="1"/>
    <col min="4905" max="5120" width="3.625" style="2"/>
    <col min="5121" max="5121" width="4.375" style="2" customWidth="1"/>
    <col min="5122" max="5142" width="3.625" style="2" customWidth="1"/>
    <col min="5143" max="5143" width="4.625" style="2" customWidth="1"/>
    <col min="5144" max="5144" width="3.625" style="2" customWidth="1"/>
    <col min="5145" max="5145" width="4.625" style="2" customWidth="1"/>
    <col min="5146" max="5147" width="3.625" style="2" customWidth="1"/>
    <col min="5148" max="5148" width="8.625" style="2" customWidth="1"/>
    <col min="5149" max="5158" width="3.625" style="2"/>
    <col min="5159" max="5160" width="0" style="2" hidden="1" customWidth="1"/>
    <col min="5161" max="5376" width="3.625" style="2"/>
    <col min="5377" max="5377" width="4.375" style="2" customWidth="1"/>
    <col min="5378" max="5398" width="3.625" style="2" customWidth="1"/>
    <col min="5399" max="5399" width="4.625" style="2" customWidth="1"/>
    <col min="5400" max="5400" width="3.625" style="2" customWidth="1"/>
    <col min="5401" max="5401" width="4.625" style="2" customWidth="1"/>
    <col min="5402" max="5403" width="3.625" style="2" customWidth="1"/>
    <col min="5404" max="5404" width="8.625" style="2" customWidth="1"/>
    <col min="5405" max="5414" width="3.625" style="2"/>
    <col min="5415" max="5416" width="0" style="2" hidden="1" customWidth="1"/>
    <col min="5417" max="5632" width="3.625" style="2"/>
    <col min="5633" max="5633" width="4.375" style="2" customWidth="1"/>
    <col min="5634" max="5654" width="3.625" style="2" customWidth="1"/>
    <col min="5655" max="5655" width="4.625" style="2" customWidth="1"/>
    <col min="5656" max="5656" width="3.625" style="2" customWidth="1"/>
    <col min="5657" max="5657" width="4.625" style="2" customWidth="1"/>
    <col min="5658" max="5659" width="3.625" style="2" customWidth="1"/>
    <col min="5660" max="5660" width="8.625" style="2" customWidth="1"/>
    <col min="5661" max="5670" width="3.625" style="2"/>
    <col min="5671" max="5672" width="0" style="2" hidden="1" customWidth="1"/>
    <col min="5673" max="5888" width="3.625" style="2"/>
    <col min="5889" max="5889" width="4.375" style="2" customWidth="1"/>
    <col min="5890" max="5910" width="3.625" style="2" customWidth="1"/>
    <col min="5911" max="5911" width="4.625" style="2" customWidth="1"/>
    <col min="5912" max="5912" width="3.625" style="2" customWidth="1"/>
    <col min="5913" max="5913" width="4.625" style="2" customWidth="1"/>
    <col min="5914" max="5915" width="3.625" style="2" customWidth="1"/>
    <col min="5916" max="5916" width="8.625" style="2" customWidth="1"/>
    <col min="5917" max="5926" width="3.625" style="2"/>
    <col min="5927" max="5928" width="0" style="2" hidden="1" customWidth="1"/>
    <col min="5929" max="6144" width="3.625" style="2"/>
    <col min="6145" max="6145" width="4.375" style="2" customWidth="1"/>
    <col min="6146" max="6166" width="3.625" style="2" customWidth="1"/>
    <col min="6167" max="6167" width="4.625" style="2" customWidth="1"/>
    <col min="6168" max="6168" width="3.625" style="2" customWidth="1"/>
    <col min="6169" max="6169" width="4.625" style="2" customWidth="1"/>
    <col min="6170" max="6171" width="3.625" style="2" customWidth="1"/>
    <col min="6172" max="6172" width="8.625" style="2" customWidth="1"/>
    <col min="6173" max="6182" width="3.625" style="2"/>
    <col min="6183" max="6184" width="0" style="2" hidden="1" customWidth="1"/>
    <col min="6185" max="6400" width="3.625" style="2"/>
    <col min="6401" max="6401" width="4.375" style="2" customWidth="1"/>
    <col min="6402" max="6422" width="3.625" style="2" customWidth="1"/>
    <col min="6423" max="6423" width="4.625" style="2" customWidth="1"/>
    <col min="6424" max="6424" width="3.625" style="2" customWidth="1"/>
    <col min="6425" max="6425" width="4.625" style="2" customWidth="1"/>
    <col min="6426" max="6427" width="3.625" style="2" customWidth="1"/>
    <col min="6428" max="6428" width="8.625" style="2" customWidth="1"/>
    <col min="6429" max="6438" width="3.625" style="2"/>
    <col min="6439" max="6440" width="0" style="2" hidden="1" customWidth="1"/>
    <col min="6441" max="6656" width="3.625" style="2"/>
    <col min="6657" max="6657" width="4.375" style="2" customWidth="1"/>
    <col min="6658" max="6678" width="3.625" style="2" customWidth="1"/>
    <col min="6679" max="6679" width="4.625" style="2" customWidth="1"/>
    <col min="6680" max="6680" width="3.625" style="2" customWidth="1"/>
    <col min="6681" max="6681" width="4.625" style="2" customWidth="1"/>
    <col min="6682" max="6683" width="3.625" style="2" customWidth="1"/>
    <col min="6684" max="6684" width="8.625" style="2" customWidth="1"/>
    <col min="6685" max="6694" width="3.625" style="2"/>
    <col min="6695" max="6696" width="0" style="2" hidden="1" customWidth="1"/>
    <col min="6697" max="6912" width="3.625" style="2"/>
    <col min="6913" max="6913" width="4.375" style="2" customWidth="1"/>
    <col min="6914" max="6934" width="3.625" style="2" customWidth="1"/>
    <col min="6935" max="6935" width="4.625" style="2" customWidth="1"/>
    <col min="6936" max="6936" width="3.625" style="2" customWidth="1"/>
    <col min="6937" max="6937" width="4.625" style="2" customWidth="1"/>
    <col min="6938" max="6939" width="3.625" style="2" customWidth="1"/>
    <col min="6940" max="6940" width="8.625" style="2" customWidth="1"/>
    <col min="6941" max="6950" width="3.625" style="2"/>
    <col min="6951" max="6952" width="0" style="2" hidden="1" customWidth="1"/>
    <col min="6953" max="7168" width="3.625" style="2"/>
    <col min="7169" max="7169" width="4.375" style="2" customWidth="1"/>
    <col min="7170" max="7190" width="3.625" style="2" customWidth="1"/>
    <col min="7191" max="7191" width="4.625" style="2" customWidth="1"/>
    <col min="7192" max="7192" width="3.625" style="2" customWidth="1"/>
    <col min="7193" max="7193" width="4.625" style="2" customWidth="1"/>
    <col min="7194" max="7195" width="3.625" style="2" customWidth="1"/>
    <col min="7196" max="7196" width="8.625" style="2" customWidth="1"/>
    <col min="7197" max="7206" width="3.625" style="2"/>
    <col min="7207" max="7208" width="0" style="2" hidden="1" customWidth="1"/>
    <col min="7209" max="7424" width="3.625" style="2"/>
    <col min="7425" max="7425" width="4.375" style="2" customWidth="1"/>
    <col min="7426" max="7446" width="3.625" style="2" customWidth="1"/>
    <col min="7447" max="7447" width="4.625" style="2" customWidth="1"/>
    <col min="7448" max="7448" width="3.625" style="2" customWidth="1"/>
    <col min="7449" max="7449" width="4.625" style="2" customWidth="1"/>
    <col min="7450" max="7451" width="3.625" style="2" customWidth="1"/>
    <col min="7452" max="7452" width="8.625" style="2" customWidth="1"/>
    <col min="7453" max="7462" width="3.625" style="2"/>
    <col min="7463" max="7464" width="0" style="2" hidden="1" customWidth="1"/>
    <col min="7465" max="7680" width="3.625" style="2"/>
    <col min="7681" max="7681" width="4.375" style="2" customWidth="1"/>
    <col min="7682" max="7702" width="3.625" style="2" customWidth="1"/>
    <col min="7703" max="7703" width="4.625" style="2" customWidth="1"/>
    <col min="7704" max="7704" width="3.625" style="2" customWidth="1"/>
    <col min="7705" max="7705" width="4.625" style="2" customWidth="1"/>
    <col min="7706" max="7707" width="3.625" style="2" customWidth="1"/>
    <col min="7708" max="7708" width="8.625" style="2" customWidth="1"/>
    <col min="7709" max="7718" width="3.625" style="2"/>
    <col min="7719" max="7720" width="0" style="2" hidden="1" customWidth="1"/>
    <col min="7721" max="7936" width="3.625" style="2"/>
    <col min="7937" max="7937" width="4.375" style="2" customWidth="1"/>
    <col min="7938" max="7958" width="3.625" style="2" customWidth="1"/>
    <col min="7959" max="7959" width="4.625" style="2" customWidth="1"/>
    <col min="7960" max="7960" width="3.625" style="2" customWidth="1"/>
    <col min="7961" max="7961" width="4.625" style="2" customWidth="1"/>
    <col min="7962" max="7963" width="3.625" style="2" customWidth="1"/>
    <col min="7964" max="7964" width="8.625" style="2" customWidth="1"/>
    <col min="7965" max="7974" width="3.625" style="2"/>
    <col min="7975" max="7976" width="0" style="2" hidden="1" customWidth="1"/>
    <col min="7977" max="8192" width="3.625" style="2"/>
    <col min="8193" max="8193" width="4.375" style="2" customWidth="1"/>
    <col min="8194" max="8214" width="3.625" style="2" customWidth="1"/>
    <col min="8215" max="8215" width="4.625" style="2" customWidth="1"/>
    <col min="8216" max="8216" width="3.625" style="2" customWidth="1"/>
    <col min="8217" max="8217" width="4.625" style="2" customWidth="1"/>
    <col min="8218" max="8219" width="3.625" style="2" customWidth="1"/>
    <col min="8220" max="8220" width="8.625" style="2" customWidth="1"/>
    <col min="8221" max="8230" width="3.625" style="2"/>
    <col min="8231" max="8232" width="0" style="2" hidden="1" customWidth="1"/>
    <col min="8233" max="8448" width="3.625" style="2"/>
    <col min="8449" max="8449" width="4.375" style="2" customWidth="1"/>
    <col min="8450" max="8470" width="3.625" style="2" customWidth="1"/>
    <col min="8471" max="8471" width="4.625" style="2" customWidth="1"/>
    <col min="8472" max="8472" width="3.625" style="2" customWidth="1"/>
    <col min="8473" max="8473" width="4.625" style="2" customWidth="1"/>
    <col min="8474" max="8475" width="3.625" style="2" customWidth="1"/>
    <col min="8476" max="8476" width="8.625" style="2" customWidth="1"/>
    <col min="8477" max="8486" width="3.625" style="2"/>
    <col min="8487" max="8488" width="0" style="2" hidden="1" customWidth="1"/>
    <col min="8489" max="8704" width="3.625" style="2"/>
    <col min="8705" max="8705" width="4.375" style="2" customWidth="1"/>
    <col min="8706" max="8726" width="3.625" style="2" customWidth="1"/>
    <col min="8727" max="8727" width="4.625" style="2" customWidth="1"/>
    <col min="8728" max="8728" width="3.625" style="2" customWidth="1"/>
    <col min="8729" max="8729" width="4.625" style="2" customWidth="1"/>
    <col min="8730" max="8731" width="3.625" style="2" customWidth="1"/>
    <col min="8732" max="8732" width="8.625" style="2" customWidth="1"/>
    <col min="8733" max="8742" width="3.625" style="2"/>
    <col min="8743" max="8744" width="0" style="2" hidden="1" customWidth="1"/>
    <col min="8745" max="8960" width="3.625" style="2"/>
    <col min="8961" max="8961" width="4.375" style="2" customWidth="1"/>
    <col min="8962" max="8982" width="3.625" style="2" customWidth="1"/>
    <col min="8983" max="8983" width="4.625" style="2" customWidth="1"/>
    <col min="8984" max="8984" width="3.625" style="2" customWidth="1"/>
    <col min="8985" max="8985" width="4.625" style="2" customWidth="1"/>
    <col min="8986" max="8987" width="3.625" style="2" customWidth="1"/>
    <col min="8988" max="8988" width="8.625" style="2" customWidth="1"/>
    <col min="8989" max="8998" width="3.625" style="2"/>
    <col min="8999" max="9000" width="0" style="2" hidden="1" customWidth="1"/>
    <col min="9001" max="9216" width="3.625" style="2"/>
    <col min="9217" max="9217" width="4.375" style="2" customWidth="1"/>
    <col min="9218" max="9238" width="3.625" style="2" customWidth="1"/>
    <col min="9239" max="9239" width="4.625" style="2" customWidth="1"/>
    <col min="9240" max="9240" width="3.625" style="2" customWidth="1"/>
    <col min="9241" max="9241" width="4.625" style="2" customWidth="1"/>
    <col min="9242" max="9243" width="3.625" style="2" customWidth="1"/>
    <col min="9244" max="9244" width="8.625" style="2" customWidth="1"/>
    <col min="9245" max="9254" width="3.625" style="2"/>
    <col min="9255" max="9256" width="0" style="2" hidden="1" customWidth="1"/>
    <col min="9257" max="9472" width="3.625" style="2"/>
    <col min="9473" max="9473" width="4.375" style="2" customWidth="1"/>
    <col min="9474" max="9494" width="3.625" style="2" customWidth="1"/>
    <col min="9495" max="9495" width="4.625" style="2" customWidth="1"/>
    <col min="9496" max="9496" width="3.625" style="2" customWidth="1"/>
    <col min="9497" max="9497" width="4.625" style="2" customWidth="1"/>
    <col min="9498" max="9499" width="3.625" style="2" customWidth="1"/>
    <col min="9500" max="9500" width="8.625" style="2" customWidth="1"/>
    <col min="9501" max="9510" width="3.625" style="2"/>
    <col min="9511" max="9512" width="0" style="2" hidden="1" customWidth="1"/>
    <col min="9513" max="9728" width="3.625" style="2"/>
    <col min="9729" max="9729" width="4.375" style="2" customWidth="1"/>
    <col min="9730" max="9750" width="3.625" style="2" customWidth="1"/>
    <col min="9751" max="9751" width="4.625" style="2" customWidth="1"/>
    <col min="9752" max="9752" width="3.625" style="2" customWidth="1"/>
    <col min="9753" max="9753" width="4.625" style="2" customWidth="1"/>
    <col min="9754" max="9755" width="3.625" style="2" customWidth="1"/>
    <col min="9756" max="9756" width="8.625" style="2" customWidth="1"/>
    <col min="9757" max="9766" width="3.625" style="2"/>
    <col min="9767" max="9768" width="0" style="2" hidden="1" customWidth="1"/>
    <col min="9769" max="9984" width="3.625" style="2"/>
    <col min="9985" max="9985" width="4.375" style="2" customWidth="1"/>
    <col min="9986" max="10006" width="3.625" style="2" customWidth="1"/>
    <col min="10007" max="10007" width="4.625" style="2" customWidth="1"/>
    <col min="10008" max="10008" width="3.625" style="2" customWidth="1"/>
    <col min="10009" max="10009" width="4.625" style="2" customWidth="1"/>
    <col min="10010" max="10011" width="3.625" style="2" customWidth="1"/>
    <col min="10012" max="10012" width="8.625" style="2" customWidth="1"/>
    <col min="10013" max="10022" width="3.625" style="2"/>
    <col min="10023" max="10024" width="0" style="2" hidden="1" customWidth="1"/>
    <col min="10025" max="10240" width="3.625" style="2"/>
    <col min="10241" max="10241" width="4.375" style="2" customWidth="1"/>
    <col min="10242" max="10262" width="3.625" style="2" customWidth="1"/>
    <col min="10263" max="10263" width="4.625" style="2" customWidth="1"/>
    <col min="10264" max="10264" width="3.625" style="2" customWidth="1"/>
    <col min="10265" max="10265" width="4.625" style="2" customWidth="1"/>
    <col min="10266" max="10267" width="3.625" style="2" customWidth="1"/>
    <col min="10268" max="10268" width="8.625" style="2" customWidth="1"/>
    <col min="10269" max="10278" width="3.625" style="2"/>
    <col min="10279" max="10280" width="0" style="2" hidden="1" customWidth="1"/>
    <col min="10281" max="10496" width="3.625" style="2"/>
    <col min="10497" max="10497" width="4.375" style="2" customWidth="1"/>
    <col min="10498" max="10518" width="3.625" style="2" customWidth="1"/>
    <col min="10519" max="10519" width="4.625" style="2" customWidth="1"/>
    <col min="10520" max="10520" width="3.625" style="2" customWidth="1"/>
    <col min="10521" max="10521" width="4.625" style="2" customWidth="1"/>
    <col min="10522" max="10523" width="3.625" style="2" customWidth="1"/>
    <col min="10524" max="10524" width="8.625" style="2" customWidth="1"/>
    <col min="10525" max="10534" width="3.625" style="2"/>
    <col min="10535" max="10536" width="0" style="2" hidden="1" customWidth="1"/>
    <col min="10537" max="10752" width="3.625" style="2"/>
    <col min="10753" max="10753" width="4.375" style="2" customWidth="1"/>
    <col min="10754" max="10774" width="3.625" style="2" customWidth="1"/>
    <col min="10775" max="10775" width="4.625" style="2" customWidth="1"/>
    <col min="10776" max="10776" width="3.625" style="2" customWidth="1"/>
    <col min="10777" max="10777" width="4.625" style="2" customWidth="1"/>
    <col min="10778" max="10779" width="3.625" style="2" customWidth="1"/>
    <col min="10780" max="10780" width="8.625" style="2" customWidth="1"/>
    <col min="10781" max="10790" width="3.625" style="2"/>
    <col min="10791" max="10792" width="0" style="2" hidden="1" customWidth="1"/>
    <col min="10793" max="11008" width="3.625" style="2"/>
    <col min="11009" max="11009" width="4.375" style="2" customWidth="1"/>
    <col min="11010" max="11030" width="3.625" style="2" customWidth="1"/>
    <col min="11031" max="11031" width="4.625" style="2" customWidth="1"/>
    <col min="11032" max="11032" width="3.625" style="2" customWidth="1"/>
    <col min="11033" max="11033" width="4.625" style="2" customWidth="1"/>
    <col min="11034" max="11035" width="3.625" style="2" customWidth="1"/>
    <col min="11036" max="11036" width="8.625" style="2" customWidth="1"/>
    <col min="11037" max="11046" width="3.625" style="2"/>
    <col min="11047" max="11048" width="0" style="2" hidden="1" customWidth="1"/>
    <col min="11049" max="11264" width="3.625" style="2"/>
    <col min="11265" max="11265" width="4.375" style="2" customWidth="1"/>
    <col min="11266" max="11286" width="3.625" style="2" customWidth="1"/>
    <col min="11287" max="11287" width="4.625" style="2" customWidth="1"/>
    <col min="11288" max="11288" width="3.625" style="2" customWidth="1"/>
    <col min="11289" max="11289" width="4.625" style="2" customWidth="1"/>
    <col min="11290" max="11291" width="3.625" style="2" customWidth="1"/>
    <col min="11292" max="11292" width="8.625" style="2" customWidth="1"/>
    <col min="11293" max="11302" width="3.625" style="2"/>
    <col min="11303" max="11304" width="0" style="2" hidden="1" customWidth="1"/>
    <col min="11305" max="11520" width="3.625" style="2"/>
    <col min="11521" max="11521" width="4.375" style="2" customWidth="1"/>
    <col min="11522" max="11542" width="3.625" style="2" customWidth="1"/>
    <col min="11543" max="11543" width="4.625" style="2" customWidth="1"/>
    <col min="11544" max="11544" width="3.625" style="2" customWidth="1"/>
    <col min="11545" max="11545" width="4.625" style="2" customWidth="1"/>
    <col min="11546" max="11547" width="3.625" style="2" customWidth="1"/>
    <col min="11548" max="11548" width="8.625" style="2" customWidth="1"/>
    <col min="11549" max="11558" width="3.625" style="2"/>
    <col min="11559" max="11560" width="0" style="2" hidden="1" customWidth="1"/>
    <col min="11561" max="11776" width="3.625" style="2"/>
    <col min="11777" max="11777" width="4.375" style="2" customWidth="1"/>
    <col min="11778" max="11798" width="3.625" style="2" customWidth="1"/>
    <col min="11799" max="11799" width="4.625" style="2" customWidth="1"/>
    <col min="11800" max="11800" width="3.625" style="2" customWidth="1"/>
    <col min="11801" max="11801" width="4.625" style="2" customWidth="1"/>
    <col min="11802" max="11803" width="3.625" style="2" customWidth="1"/>
    <col min="11804" max="11804" width="8.625" style="2" customWidth="1"/>
    <col min="11805" max="11814" width="3.625" style="2"/>
    <col min="11815" max="11816" width="0" style="2" hidden="1" customWidth="1"/>
    <col min="11817" max="12032" width="3.625" style="2"/>
    <col min="12033" max="12033" width="4.375" style="2" customWidth="1"/>
    <col min="12034" max="12054" width="3.625" style="2" customWidth="1"/>
    <col min="12055" max="12055" width="4.625" style="2" customWidth="1"/>
    <col min="12056" max="12056" width="3.625" style="2" customWidth="1"/>
    <col min="12057" max="12057" width="4.625" style="2" customWidth="1"/>
    <col min="12058" max="12059" width="3.625" style="2" customWidth="1"/>
    <col min="12060" max="12060" width="8.625" style="2" customWidth="1"/>
    <col min="12061" max="12070" width="3.625" style="2"/>
    <col min="12071" max="12072" width="0" style="2" hidden="1" customWidth="1"/>
    <col min="12073" max="12288" width="3.625" style="2"/>
    <col min="12289" max="12289" width="4.375" style="2" customWidth="1"/>
    <col min="12290" max="12310" width="3.625" style="2" customWidth="1"/>
    <col min="12311" max="12311" width="4.625" style="2" customWidth="1"/>
    <col min="12312" max="12312" width="3.625" style="2" customWidth="1"/>
    <col min="12313" max="12313" width="4.625" style="2" customWidth="1"/>
    <col min="12314" max="12315" width="3.625" style="2" customWidth="1"/>
    <col min="12316" max="12316" width="8.625" style="2" customWidth="1"/>
    <col min="12317" max="12326" width="3.625" style="2"/>
    <col min="12327" max="12328" width="0" style="2" hidden="1" customWidth="1"/>
    <col min="12329" max="12544" width="3.625" style="2"/>
    <col min="12545" max="12545" width="4.375" style="2" customWidth="1"/>
    <col min="12546" max="12566" width="3.625" style="2" customWidth="1"/>
    <col min="12567" max="12567" width="4.625" style="2" customWidth="1"/>
    <col min="12568" max="12568" width="3.625" style="2" customWidth="1"/>
    <col min="12569" max="12569" width="4.625" style="2" customWidth="1"/>
    <col min="12570" max="12571" width="3.625" style="2" customWidth="1"/>
    <col min="12572" max="12572" width="8.625" style="2" customWidth="1"/>
    <col min="12573" max="12582" width="3.625" style="2"/>
    <col min="12583" max="12584" width="0" style="2" hidden="1" customWidth="1"/>
    <col min="12585" max="12800" width="3.625" style="2"/>
    <col min="12801" max="12801" width="4.375" style="2" customWidth="1"/>
    <col min="12802" max="12822" width="3.625" style="2" customWidth="1"/>
    <col min="12823" max="12823" width="4.625" style="2" customWidth="1"/>
    <col min="12824" max="12824" width="3.625" style="2" customWidth="1"/>
    <col min="12825" max="12825" width="4.625" style="2" customWidth="1"/>
    <col min="12826" max="12827" width="3.625" style="2" customWidth="1"/>
    <col min="12828" max="12828" width="8.625" style="2" customWidth="1"/>
    <col min="12829" max="12838" width="3.625" style="2"/>
    <col min="12839" max="12840" width="0" style="2" hidden="1" customWidth="1"/>
    <col min="12841" max="13056" width="3.625" style="2"/>
    <col min="13057" max="13057" width="4.375" style="2" customWidth="1"/>
    <col min="13058" max="13078" width="3.625" style="2" customWidth="1"/>
    <col min="13079" max="13079" width="4.625" style="2" customWidth="1"/>
    <col min="13080" max="13080" width="3.625" style="2" customWidth="1"/>
    <col min="13081" max="13081" width="4.625" style="2" customWidth="1"/>
    <col min="13082" max="13083" width="3.625" style="2" customWidth="1"/>
    <col min="13084" max="13084" width="8.625" style="2" customWidth="1"/>
    <col min="13085" max="13094" width="3.625" style="2"/>
    <col min="13095" max="13096" width="0" style="2" hidden="1" customWidth="1"/>
    <col min="13097" max="13312" width="3.625" style="2"/>
    <col min="13313" max="13313" width="4.375" style="2" customWidth="1"/>
    <col min="13314" max="13334" width="3.625" style="2" customWidth="1"/>
    <col min="13335" max="13335" width="4.625" style="2" customWidth="1"/>
    <col min="13336" max="13336" width="3.625" style="2" customWidth="1"/>
    <col min="13337" max="13337" width="4.625" style="2" customWidth="1"/>
    <col min="13338" max="13339" width="3.625" style="2" customWidth="1"/>
    <col min="13340" max="13340" width="8.625" style="2" customWidth="1"/>
    <col min="13341" max="13350" width="3.625" style="2"/>
    <col min="13351" max="13352" width="0" style="2" hidden="1" customWidth="1"/>
    <col min="13353" max="13568" width="3.625" style="2"/>
    <col min="13569" max="13569" width="4.375" style="2" customWidth="1"/>
    <col min="13570" max="13590" width="3.625" style="2" customWidth="1"/>
    <col min="13591" max="13591" width="4.625" style="2" customWidth="1"/>
    <col min="13592" max="13592" width="3.625" style="2" customWidth="1"/>
    <col min="13593" max="13593" width="4.625" style="2" customWidth="1"/>
    <col min="13594" max="13595" width="3.625" style="2" customWidth="1"/>
    <col min="13596" max="13596" width="8.625" style="2" customWidth="1"/>
    <col min="13597" max="13606" width="3.625" style="2"/>
    <col min="13607" max="13608" width="0" style="2" hidden="1" customWidth="1"/>
    <col min="13609" max="13824" width="3.625" style="2"/>
    <col min="13825" max="13825" width="4.375" style="2" customWidth="1"/>
    <col min="13826" max="13846" width="3.625" style="2" customWidth="1"/>
    <col min="13847" max="13847" width="4.625" style="2" customWidth="1"/>
    <col min="13848" max="13848" width="3.625" style="2" customWidth="1"/>
    <col min="13849" max="13849" width="4.625" style="2" customWidth="1"/>
    <col min="13850" max="13851" width="3.625" style="2" customWidth="1"/>
    <col min="13852" max="13852" width="8.625" style="2" customWidth="1"/>
    <col min="13853" max="13862" width="3.625" style="2"/>
    <col min="13863" max="13864" width="0" style="2" hidden="1" customWidth="1"/>
    <col min="13865" max="14080" width="3.625" style="2"/>
    <col min="14081" max="14081" width="4.375" style="2" customWidth="1"/>
    <col min="14082" max="14102" width="3.625" style="2" customWidth="1"/>
    <col min="14103" max="14103" width="4.625" style="2" customWidth="1"/>
    <col min="14104" max="14104" width="3.625" style="2" customWidth="1"/>
    <col min="14105" max="14105" width="4.625" style="2" customWidth="1"/>
    <col min="14106" max="14107" width="3.625" style="2" customWidth="1"/>
    <col min="14108" max="14108" width="8.625" style="2" customWidth="1"/>
    <col min="14109" max="14118" width="3.625" style="2"/>
    <col min="14119" max="14120" width="0" style="2" hidden="1" customWidth="1"/>
    <col min="14121" max="14336" width="3.625" style="2"/>
    <col min="14337" max="14337" width="4.375" style="2" customWidth="1"/>
    <col min="14338" max="14358" width="3.625" style="2" customWidth="1"/>
    <col min="14359" max="14359" width="4.625" style="2" customWidth="1"/>
    <col min="14360" max="14360" width="3.625" style="2" customWidth="1"/>
    <col min="14361" max="14361" width="4.625" style="2" customWidth="1"/>
    <col min="14362" max="14363" width="3.625" style="2" customWidth="1"/>
    <col min="14364" max="14364" width="8.625" style="2" customWidth="1"/>
    <col min="14365" max="14374" width="3.625" style="2"/>
    <col min="14375" max="14376" width="0" style="2" hidden="1" customWidth="1"/>
    <col min="14377" max="14592" width="3.625" style="2"/>
    <col min="14593" max="14593" width="4.375" style="2" customWidth="1"/>
    <col min="14594" max="14614" width="3.625" style="2" customWidth="1"/>
    <col min="14615" max="14615" width="4.625" style="2" customWidth="1"/>
    <col min="14616" max="14616" width="3.625" style="2" customWidth="1"/>
    <col min="14617" max="14617" width="4.625" style="2" customWidth="1"/>
    <col min="14618" max="14619" width="3.625" style="2" customWidth="1"/>
    <col min="14620" max="14620" width="8.625" style="2" customWidth="1"/>
    <col min="14621" max="14630" width="3.625" style="2"/>
    <col min="14631" max="14632" width="0" style="2" hidden="1" customWidth="1"/>
    <col min="14633" max="14848" width="3.625" style="2"/>
    <col min="14849" max="14849" width="4.375" style="2" customWidth="1"/>
    <col min="14850" max="14870" width="3.625" style="2" customWidth="1"/>
    <col min="14871" max="14871" width="4.625" style="2" customWidth="1"/>
    <col min="14872" max="14872" width="3.625" style="2" customWidth="1"/>
    <col min="14873" max="14873" width="4.625" style="2" customWidth="1"/>
    <col min="14874" max="14875" width="3.625" style="2" customWidth="1"/>
    <col min="14876" max="14876" width="8.625" style="2" customWidth="1"/>
    <col min="14877" max="14886" width="3.625" style="2"/>
    <col min="14887" max="14888" width="0" style="2" hidden="1" customWidth="1"/>
    <col min="14889" max="15104" width="3.625" style="2"/>
    <col min="15105" max="15105" width="4.375" style="2" customWidth="1"/>
    <col min="15106" max="15126" width="3.625" style="2" customWidth="1"/>
    <col min="15127" max="15127" width="4.625" style="2" customWidth="1"/>
    <col min="15128" max="15128" width="3.625" style="2" customWidth="1"/>
    <col min="15129" max="15129" width="4.625" style="2" customWidth="1"/>
    <col min="15130" max="15131" width="3.625" style="2" customWidth="1"/>
    <col min="15132" max="15132" width="8.625" style="2" customWidth="1"/>
    <col min="15133" max="15142" width="3.625" style="2"/>
    <col min="15143" max="15144" width="0" style="2" hidden="1" customWidth="1"/>
    <col min="15145" max="15360" width="3.625" style="2"/>
    <col min="15361" max="15361" width="4.375" style="2" customWidth="1"/>
    <col min="15362" max="15382" width="3.625" style="2" customWidth="1"/>
    <col min="15383" max="15383" width="4.625" style="2" customWidth="1"/>
    <col min="15384" max="15384" width="3.625" style="2" customWidth="1"/>
    <col min="15385" max="15385" width="4.625" style="2" customWidth="1"/>
    <col min="15386" max="15387" width="3.625" style="2" customWidth="1"/>
    <col min="15388" max="15388" width="8.625" style="2" customWidth="1"/>
    <col min="15389" max="15398" width="3.625" style="2"/>
    <col min="15399" max="15400" width="0" style="2" hidden="1" customWidth="1"/>
    <col min="15401" max="15616" width="3.625" style="2"/>
    <col min="15617" max="15617" width="4.375" style="2" customWidth="1"/>
    <col min="15618" max="15638" width="3.625" style="2" customWidth="1"/>
    <col min="15639" max="15639" width="4.625" style="2" customWidth="1"/>
    <col min="15640" max="15640" width="3.625" style="2" customWidth="1"/>
    <col min="15641" max="15641" width="4.625" style="2" customWidth="1"/>
    <col min="15642" max="15643" width="3.625" style="2" customWidth="1"/>
    <col min="15644" max="15644" width="8.625" style="2" customWidth="1"/>
    <col min="15645" max="15654" width="3.625" style="2"/>
    <col min="15655" max="15656" width="0" style="2" hidden="1" customWidth="1"/>
    <col min="15657" max="15872" width="3.625" style="2"/>
    <col min="15873" max="15873" width="4.375" style="2" customWidth="1"/>
    <col min="15874" max="15894" width="3.625" style="2" customWidth="1"/>
    <col min="15895" max="15895" width="4.625" style="2" customWidth="1"/>
    <col min="15896" max="15896" width="3.625" style="2" customWidth="1"/>
    <col min="15897" max="15897" width="4.625" style="2" customWidth="1"/>
    <col min="15898" max="15899" width="3.625" style="2" customWidth="1"/>
    <col min="15900" max="15900" width="8.625" style="2" customWidth="1"/>
    <col min="15901" max="15910" width="3.625" style="2"/>
    <col min="15911" max="15912" width="0" style="2" hidden="1" customWidth="1"/>
    <col min="15913" max="16128" width="3.625" style="2"/>
    <col min="16129" max="16129" width="4.375" style="2" customWidth="1"/>
    <col min="16130" max="16150" width="3.625" style="2" customWidth="1"/>
    <col min="16151" max="16151" width="4.625" style="2" customWidth="1"/>
    <col min="16152" max="16152" width="3.625" style="2" customWidth="1"/>
    <col min="16153" max="16153" width="4.625" style="2" customWidth="1"/>
    <col min="16154" max="16155" width="3.625" style="2" customWidth="1"/>
    <col min="16156" max="16156" width="8.625" style="2" customWidth="1"/>
    <col min="16157" max="16166" width="3.625" style="2"/>
    <col min="16167" max="16168" width="0" style="2" hidden="1" customWidth="1"/>
    <col min="16169" max="16384" width="3.625" style="2"/>
  </cols>
  <sheetData>
    <row r="1" spans="1:27" ht="18.75" customHeight="1">
      <c r="A1" s="45"/>
      <c r="B1" s="431"/>
      <c r="C1" s="45"/>
      <c r="D1" s="45"/>
      <c r="E1" s="45"/>
      <c r="F1" s="45"/>
      <c r="G1" s="45"/>
      <c r="H1" s="45"/>
      <c r="I1" s="45"/>
      <c r="J1" s="45"/>
      <c r="K1" s="45"/>
      <c r="L1" s="45"/>
      <c r="M1" s="45"/>
      <c r="N1" s="45"/>
      <c r="O1" s="45"/>
      <c r="P1" s="45"/>
      <c r="Q1" s="45"/>
      <c r="R1" s="45"/>
      <c r="S1" s="45"/>
      <c r="T1" s="45"/>
      <c r="U1" s="45"/>
      <c r="V1" s="45"/>
      <c r="W1" s="45"/>
      <c r="X1" s="45"/>
      <c r="Y1" s="45"/>
      <c r="AA1" s="2" t="s">
        <v>211</v>
      </c>
    </row>
    <row r="2" spans="1:27" ht="9" customHeight="1">
      <c r="A2" s="45"/>
      <c r="B2" s="45"/>
      <c r="C2" s="45"/>
      <c r="D2" s="45"/>
      <c r="E2" s="45"/>
      <c r="F2" s="45"/>
      <c r="G2" s="45"/>
      <c r="H2" s="45"/>
      <c r="I2" s="45"/>
      <c r="J2" s="45"/>
      <c r="K2" s="45"/>
      <c r="L2" s="45"/>
      <c r="M2" s="45"/>
      <c r="N2" s="45"/>
      <c r="O2" s="45"/>
      <c r="P2" s="45"/>
      <c r="Q2" s="45"/>
      <c r="R2" s="45"/>
      <c r="S2" s="45"/>
      <c r="T2" s="45"/>
      <c r="U2" s="45"/>
      <c r="V2" s="45"/>
      <c r="W2" s="45"/>
      <c r="X2" s="45"/>
      <c r="Y2" s="45"/>
    </row>
    <row r="3" spans="1:27" ht="18.75" customHeight="1">
      <c r="A3" s="698" t="s">
        <v>506</v>
      </c>
      <c r="B3" s="698"/>
      <c r="C3" s="698"/>
      <c r="D3" s="698"/>
      <c r="E3" s="698"/>
      <c r="F3" s="698"/>
      <c r="G3" s="698"/>
      <c r="H3" s="698"/>
      <c r="I3" s="698"/>
      <c r="J3" s="698"/>
      <c r="K3" s="698"/>
      <c r="L3" s="698"/>
      <c r="M3" s="698"/>
      <c r="N3" s="698"/>
      <c r="O3" s="698"/>
      <c r="P3" s="698"/>
      <c r="Q3" s="698"/>
      <c r="R3" s="698"/>
      <c r="S3" s="698"/>
      <c r="T3" s="698"/>
      <c r="U3" s="698"/>
      <c r="V3" s="698"/>
      <c r="W3" s="698"/>
      <c r="X3" s="698"/>
      <c r="Y3" s="698"/>
      <c r="AA3" s="2" t="s">
        <v>212</v>
      </c>
    </row>
    <row r="4" spans="1:27" ht="9" customHeight="1">
      <c r="A4" s="45"/>
      <c r="B4" s="45"/>
      <c r="C4" s="45"/>
      <c r="D4" s="45"/>
      <c r="E4" s="45"/>
      <c r="F4" s="45"/>
      <c r="G4" s="45"/>
      <c r="H4" s="45"/>
      <c r="I4" s="45"/>
      <c r="J4" s="45"/>
      <c r="K4" s="45"/>
      <c r="L4" s="45"/>
      <c r="M4" s="45"/>
      <c r="N4" s="45"/>
      <c r="O4" s="45"/>
      <c r="P4" s="45"/>
      <c r="Q4" s="45"/>
      <c r="R4" s="45"/>
      <c r="S4" s="45"/>
      <c r="T4" s="45"/>
      <c r="U4" s="45"/>
      <c r="V4" s="45"/>
      <c r="W4" s="45"/>
      <c r="X4" s="45"/>
      <c r="Y4" s="45"/>
    </row>
    <row r="5" spans="1:27" ht="18.75" customHeight="1">
      <c r="A5" s="45"/>
      <c r="B5" s="45"/>
      <c r="C5" s="45"/>
      <c r="D5" s="45"/>
      <c r="E5" s="45"/>
      <c r="F5" s="45"/>
      <c r="G5" s="45"/>
      <c r="H5" s="45"/>
      <c r="I5" s="45"/>
      <c r="J5" s="45"/>
      <c r="K5" s="45"/>
      <c r="L5" s="179"/>
      <c r="M5" s="45"/>
      <c r="N5" s="115" t="s">
        <v>67</v>
      </c>
      <c r="O5" s="45"/>
      <c r="P5" s="45"/>
      <c r="Q5" s="45"/>
      <c r="R5" s="45"/>
      <c r="S5" s="45"/>
      <c r="T5" s="45"/>
      <c r="U5" s="45"/>
      <c r="V5" s="45"/>
      <c r="W5" s="45"/>
      <c r="X5" s="45"/>
      <c r="Y5" s="45"/>
    </row>
    <row r="6" spans="1:27" ht="18.75" customHeight="1">
      <c r="A6" s="45"/>
      <c r="B6" s="45"/>
      <c r="C6" s="45"/>
      <c r="D6" s="45"/>
      <c r="E6" s="45"/>
      <c r="F6" s="45"/>
      <c r="G6" s="45"/>
      <c r="H6" s="45"/>
      <c r="I6" s="45"/>
      <c r="J6" s="45"/>
      <c r="K6" s="45"/>
      <c r="L6" s="45"/>
      <c r="M6" s="45"/>
      <c r="N6" s="699"/>
      <c r="O6" s="699"/>
      <c r="P6" s="699"/>
      <c r="Q6" s="699"/>
      <c r="R6" s="699"/>
      <c r="S6" s="699"/>
      <c r="T6" s="699"/>
      <c r="U6" s="699"/>
      <c r="V6" s="699"/>
      <c r="W6" s="699"/>
      <c r="X6" s="699"/>
      <c r="Y6" s="699"/>
    </row>
    <row r="7" spans="1:27" ht="18.75" customHeight="1">
      <c r="A7" s="45" t="s">
        <v>68</v>
      </c>
      <c r="B7" s="45"/>
      <c r="C7" s="45"/>
      <c r="D7" s="45"/>
      <c r="E7" s="45"/>
      <c r="F7" s="45"/>
      <c r="G7" s="45"/>
      <c r="H7" s="45"/>
      <c r="I7" s="202"/>
      <c r="J7" s="45" t="s">
        <v>69</v>
      </c>
      <c r="K7" s="45"/>
      <c r="L7" s="45"/>
      <c r="M7" s="45"/>
      <c r="N7" s="46"/>
      <c r="O7" s="46"/>
      <c r="P7" s="46"/>
      <c r="Q7" s="46"/>
      <c r="R7" s="46"/>
      <c r="S7" s="46"/>
      <c r="T7" s="46"/>
      <c r="U7" s="46"/>
      <c r="V7" s="46"/>
      <c r="W7" s="46"/>
      <c r="X7" s="46"/>
      <c r="Y7" s="46"/>
    </row>
    <row r="8" spans="1:27" ht="18.75" customHeight="1">
      <c r="A8" s="45" t="s">
        <v>213</v>
      </c>
      <c r="B8" s="700" t="s">
        <v>70</v>
      </c>
      <c r="C8" s="700"/>
      <c r="D8" s="700"/>
      <c r="E8" s="700"/>
      <c r="F8" s="700"/>
      <c r="G8" s="700"/>
      <c r="H8" s="700"/>
      <c r="I8" s="700"/>
      <c r="J8" s="700"/>
      <c r="K8" s="700"/>
      <c r="L8" s="700"/>
      <c r="M8" s="700"/>
      <c r="N8" s="700"/>
      <c r="O8" s="700"/>
      <c r="P8" s="700"/>
      <c r="Q8" s="700"/>
      <c r="R8" s="700"/>
      <c r="S8" s="700"/>
      <c r="T8" s="700"/>
      <c r="U8" s="700"/>
      <c r="V8" s="700"/>
      <c r="W8" s="700"/>
      <c r="X8" s="700"/>
      <c r="Y8" s="700"/>
    </row>
    <row r="9" spans="1:27" ht="18.75" customHeight="1">
      <c r="A9" s="45"/>
      <c r="B9" s="700"/>
      <c r="C9" s="700"/>
      <c r="D9" s="700"/>
      <c r="E9" s="700"/>
      <c r="F9" s="700"/>
      <c r="G9" s="700"/>
      <c r="H9" s="700"/>
      <c r="I9" s="700"/>
      <c r="J9" s="700"/>
      <c r="K9" s="700"/>
      <c r="L9" s="700"/>
      <c r="M9" s="700"/>
      <c r="N9" s="700"/>
      <c r="O9" s="700"/>
      <c r="P9" s="700"/>
      <c r="Q9" s="700"/>
      <c r="R9" s="700"/>
      <c r="S9" s="700"/>
      <c r="T9" s="700"/>
      <c r="U9" s="700"/>
      <c r="V9" s="700"/>
      <c r="W9" s="700"/>
      <c r="X9" s="700"/>
      <c r="Y9" s="700"/>
    </row>
    <row r="10" spans="1:27" ht="18.75" customHeight="1">
      <c r="A10" s="45"/>
      <c r="B10" s="45"/>
      <c r="C10" s="45"/>
      <c r="D10" s="45"/>
      <c r="E10" s="45"/>
      <c r="F10" s="45"/>
      <c r="G10" s="45"/>
      <c r="H10" s="45"/>
      <c r="I10" s="45"/>
      <c r="J10" s="45"/>
      <c r="K10" s="45"/>
      <c r="L10" s="45"/>
      <c r="M10" s="45"/>
      <c r="N10" s="46"/>
      <c r="O10" s="46"/>
      <c r="P10" s="46"/>
      <c r="Q10" s="46"/>
      <c r="R10" s="46"/>
      <c r="S10" s="46"/>
      <c r="T10" s="46"/>
      <c r="U10" s="46"/>
      <c r="V10" s="46"/>
      <c r="W10" s="46"/>
      <c r="X10" s="46"/>
      <c r="Y10" s="46"/>
    </row>
    <row r="11" spans="1:27" ht="15" customHeight="1">
      <c r="A11" s="45" t="s">
        <v>71</v>
      </c>
      <c r="B11" s="45"/>
      <c r="C11" s="45"/>
      <c r="D11" s="45"/>
      <c r="E11" s="45"/>
      <c r="F11" s="45"/>
      <c r="G11" s="45"/>
      <c r="H11" s="45"/>
      <c r="I11" s="45"/>
      <c r="J11" s="45"/>
      <c r="K11" s="45"/>
      <c r="L11" s="45"/>
      <c r="M11" s="45"/>
      <c r="N11" s="45"/>
      <c r="O11" s="45"/>
      <c r="P11" s="45"/>
      <c r="Q11" s="45"/>
      <c r="R11" s="45"/>
      <c r="S11" s="45"/>
      <c r="T11" s="45"/>
      <c r="U11" s="45"/>
      <c r="V11" s="45"/>
      <c r="W11" s="45"/>
      <c r="X11" s="45"/>
      <c r="Y11" s="45"/>
    </row>
    <row r="12" spans="1:27" ht="15" customHeight="1">
      <c r="A12" s="45" t="s">
        <v>72</v>
      </c>
      <c r="B12" s="45"/>
      <c r="C12" s="45"/>
      <c r="D12" s="45"/>
      <c r="E12" s="45"/>
      <c r="F12" s="45"/>
      <c r="G12" s="45"/>
      <c r="H12" s="45"/>
      <c r="I12" s="45"/>
      <c r="J12" s="45"/>
      <c r="K12" s="45"/>
      <c r="L12" s="45"/>
      <c r="M12" s="45"/>
      <c r="N12" s="45"/>
      <c r="O12" s="45"/>
      <c r="P12" s="45"/>
      <c r="Q12" s="45"/>
      <c r="R12" s="45"/>
      <c r="S12" s="45"/>
      <c r="T12" s="45"/>
      <c r="U12" s="45"/>
      <c r="V12" s="45"/>
      <c r="W12" s="45"/>
      <c r="X12" s="45"/>
      <c r="Y12" s="45"/>
    </row>
    <row r="13" spans="1:27" ht="15" customHeight="1">
      <c r="A13" s="45"/>
      <c r="B13" s="701" t="s">
        <v>1</v>
      </c>
      <c r="C13" s="702"/>
      <c r="D13" s="702"/>
      <c r="E13" s="702"/>
      <c r="F13" s="702"/>
      <c r="G13" s="702"/>
      <c r="H13" s="702"/>
      <c r="I13" s="702"/>
      <c r="J13" s="702"/>
      <c r="K13" s="702"/>
      <c r="L13" s="703"/>
      <c r="M13" s="707" t="s">
        <v>73</v>
      </c>
      <c r="N13" s="708"/>
      <c r="O13" s="708"/>
      <c r="P13" s="708"/>
      <c r="Q13" s="708"/>
      <c r="R13" s="708"/>
      <c r="S13" s="708"/>
      <c r="T13" s="708"/>
      <c r="U13" s="708"/>
      <c r="V13" s="708"/>
      <c r="W13" s="708"/>
      <c r="X13" s="708"/>
      <c r="Y13" s="709"/>
    </row>
    <row r="14" spans="1:27" ht="15" customHeight="1">
      <c r="A14" s="45"/>
      <c r="B14" s="704"/>
      <c r="C14" s="705"/>
      <c r="D14" s="705"/>
      <c r="E14" s="705"/>
      <c r="F14" s="705"/>
      <c r="G14" s="705"/>
      <c r="H14" s="705"/>
      <c r="I14" s="705"/>
      <c r="J14" s="705"/>
      <c r="K14" s="705"/>
      <c r="L14" s="706"/>
      <c r="M14" s="710" t="s">
        <v>74</v>
      </c>
      <c r="N14" s="711"/>
      <c r="O14" s="711"/>
      <c r="P14" s="712"/>
      <c r="Q14" s="710" t="s">
        <v>75</v>
      </c>
      <c r="R14" s="711"/>
      <c r="S14" s="711"/>
      <c r="T14" s="712"/>
      <c r="U14" s="710" t="s">
        <v>62</v>
      </c>
      <c r="V14" s="711"/>
      <c r="W14" s="711"/>
      <c r="X14" s="711"/>
      <c r="Y14" s="712"/>
    </row>
    <row r="15" spans="1:27" ht="15" customHeight="1">
      <c r="A15" s="45"/>
      <c r="B15" s="203" t="s">
        <v>76</v>
      </c>
      <c r="C15" s="204"/>
      <c r="D15" s="204"/>
      <c r="E15" s="204"/>
      <c r="F15" s="204"/>
      <c r="G15" s="204"/>
      <c r="H15" s="204"/>
      <c r="I15" s="204"/>
      <c r="J15" s="204"/>
      <c r="K15" s="204"/>
      <c r="L15" s="204"/>
      <c r="M15" s="722"/>
      <c r="N15" s="723"/>
      <c r="O15" s="723"/>
      <c r="P15" s="205" t="s">
        <v>44</v>
      </c>
      <c r="Q15" s="722"/>
      <c r="R15" s="723"/>
      <c r="S15" s="723"/>
      <c r="T15" s="206" t="s">
        <v>44</v>
      </c>
      <c r="U15" s="207" t="s">
        <v>214</v>
      </c>
      <c r="V15" s="714">
        <f>SUM(M15+Q15)</f>
        <v>0</v>
      </c>
      <c r="W15" s="714"/>
      <c r="X15" s="714"/>
      <c r="Y15" s="206" t="s">
        <v>27</v>
      </c>
    </row>
    <row r="16" spans="1:27" ht="15" customHeight="1">
      <c r="A16" s="45"/>
      <c r="B16" s="203" t="s">
        <v>2</v>
      </c>
      <c r="C16" s="204"/>
      <c r="D16" s="204"/>
      <c r="E16" s="204"/>
      <c r="F16" s="204"/>
      <c r="G16" s="204"/>
      <c r="H16" s="204"/>
      <c r="I16" s="204"/>
      <c r="J16" s="204"/>
      <c r="K16" s="204"/>
      <c r="L16" s="204"/>
      <c r="M16" s="722"/>
      <c r="N16" s="723"/>
      <c r="O16" s="723"/>
      <c r="P16" s="205" t="s">
        <v>44</v>
      </c>
      <c r="Q16" s="722"/>
      <c r="R16" s="723"/>
      <c r="S16" s="723"/>
      <c r="T16" s="206" t="s">
        <v>44</v>
      </c>
      <c r="U16" s="208"/>
      <c r="V16" s="714">
        <f>SUM(M16+Q16)</f>
        <v>0</v>
      </c>
      <c r="W16" s="714"/>
      <c r="X16" s="714"/>
      <c r="Y16" s="206" t="s">
        <v>27</v>
      </c>
    </row>
    <row r="17" spans="1:25" ht="15" customHeight="1">
      <c r="A17" s="45"/>
      <c r="B17" s="203" t="s">
        <v>3</v>
      </c>
      <c r="C17" s="204"/>
      <c r="D17" s="204"/>
      <c r="E17" s="204"/>
      <c r="F17" s="204"/>
      <c r="G17" s="204"/>
      <c r="H17" s="204"/>
      <c r="I17" s="204"/>
      <c r="J17" s="204"/>
      <c r="K17" s="204"/>
      <c r="L17" s="204"/>
      <c r="M17" s="713">
        <f>SUM(M15:O16)</f>
        <v>0</v>
      </c>
      <c r="N17" s="714"/>
      <c r="O17" s="714"/>
      <c r="P17" s="205" t="s">
        <v>44</v>
      </c>
      <c r="Q17" s="715">
        <f>SUM(Q15:S16)</f>
        <v>0</v>
      </c>
      <c r="R17" s="716"/>
      <c r="S17" s="716"/>
      <c r="T17" s="209" t="s">
        <v>44</v>
      </c>
      <c r="U17" s="210" t="s">
        <v>215</v>
      </c>
      <c r="V17" s="716">
        <f>SUM(V15:X16)</f>
        <v>0</v>
      </c>
      <c r="W17" s="716"/>
      <c r="X17" s="716"/>
      <c r="Y17" s="206" t="s">
        <v>27</v>
      </c>
    </row>
    <row r="18" spans="1:25" ht="12" customHeight="1">
      <c r="A18" s="45"/>
      <c r="B18" s="211" t="s">
        <v>216</v>
      </c>
      <c r="C18" s="212"/>
      <c r="D18" s="212"/>
      <c r="E18" s="212"/>
      <c r="F18" s="212"/>
      <c r="G18" s="212"/>
      <c r="H18" s="212"/>
      <c r="I18" s="212"/>
      <c r="J18" s="212"/>
      <c r="K18" s="212"/>
      <c r="L18" s="212"/>
      <c r="M18" s="212"/>
      <c r="N18" s="213"/>
      <c r="O18" s="213"/>
      <c r="P18" s="213"/>
      <c r="Q18" s="213"/>
      <c r="R18" s="213"/>
      <c r="S18" s="213"/>
      <c r="T18" s="213"/>
      <c r="U18" s="213"/>
      <c r="V18" s="213"/>
      <c r="W18" s="213"/>
      <c r="X18" s="213"/>
      <c r="Y18" s="213"/>
    </row>
    <row r="19" spans="1:25" ht="12" customHeight="1">
      <c r="A19" s="45"/>
      <c r="B19" s="717" t="s">
        <v>77</v>
      </c>
      <c r="C19" s="718"/>
      <c r="D19" s="718"/>
      <c r="E19" s="718"/>
      <c r="F19" s="718"/>
      <c r="G19" s="718"/>
      <c r="H19" s="718"/>
      <c r="I19" s="718"/>
      <c r="J19" s="718"/>
      <c r="K19" s="718"/>
      <c r="L19" s="718"/>
      <c r="M19" s="718"/>
      <c r="N19" s="718"/>
      <c r="O19" s="718"/>
      <c r="P19" s="718"/>
      <c r="Q19" s="718"/>
      <c r="R19" s="718"/>
      <c r="S19" s="718"/>
      <c r="T19" s="718"/>
      <c r="U19" s="718"/>
      <c r="V19" s="718"/>
      <c r="W19" s="718"/>
      <c r="X19" s="718"/>
      <c r="Y19" s="718"/>
    </row>
    <row r="20" spans="1:25" ht="12" customHeight="1">
      <c r="A20" s="45"/>
      <c r="B20" s="45"/>
      <c r="C20" s="115" t="s">
        <v>217</v>
      </c>
      <c r="D20" s="45"/>
      <c r="E20" s="45"/>
      <c r="F20" s="45"/>
      <c r="G20" s="45"/>
      <c r="H20" s="45"/>
      <c r="I20" s="45"/>
      <c r="J20" s="45"/>
      <c r="K20" s="45"/>
      <c r="L20" s="45"/>
      <c r="M20" s="45"/>
      <c r="N20" s="45"/>
      <c r="O20" s="45"/>
      <c r="P20" s="45"/>
      <c r="Q20" s="45"/>
      <c r="R20" s="45"/>
      <c r="S20" s="45"/>
      <c r="T20" s="45"/>
      <c r="U20" s="45"/>
      <c r="V20" s="45"/>
      <c r="W20" s="45"/>
      <c r="X20" s="45"/>
      <c r="Y20" s="45"/>
    </row>
    <row r="21" spans="1:25" ht="9"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row>
    <row r="22" spans="1:25" ht="15" customHeight="1">
      <c r="A22" s="45" t="s">
        <v>218</v>
      </c>
      <c r="B22" s="45"/>
      <c r="C22" s="45"/>
      <c r="D22" s="45"/>
      <c r="E22" s="45"/>
      <c r="F22" s="45"/>
      <c r="G22" s="45"/>
      <c r="H22" s="45"/>
      <c r="I22" s="45"/>
      <c r="J22" s="45"/>
      <c r="K22" s="45"/>
      <c r="L22" s="45"/>
      <c r="M22" s="45"/>
      <c r="N22" s="45"/>
      <c r="O22" s="45"/>
      <c r="P22" s="45"/>
      <c r="Q22" s="45"/>
      <c r="R22" s="45"/>
      <c r="S22" s="45"/>
      <c r="T22" s="45"/>
      <c r="U22" s="45"/>
      <c r="V22" s="45"/>
      <c r="W22" s="45"/>
      <c r="X22" s="45"/>
      <c r="Y22" s="45"/>
    </row>
    <row r="23" spans="1:25" ht="15" customHeight="1">
      <c r="A23" s="45"/>
      <c r="B23" s="45" t="s">
        <v>78</v>
      </c>
      <c r="C23" s="45"/>
      <c r="D23" s="45"/>
      <c r="E23" s="45"/>
      <c r="F23" s="45"/>
      <c r="G23" s="45"/>
      <c r="H23" s="45"/>
      <c r="I23" s="45"/>
      <c r="J23" s="45"/>
      <c r="K23" s="45"/>
      <c r="L23" s="45"/>
      <c r="M23" s="45"/>
      <c r="N23" s="45"/>
      <c r="O23" s="45"/>
      <c r="P23" s="45"/>
      <c r="Q23" s="45"/>
      <c r="R23" s="45"/>
      <c r="S23" s="45"/>
      <c r="T23" s="45"/>
      <c r="U23" s="45"/>
      <c r="V23" s="45"/>
      <c r="W23" s="45"/>
      <c r="X23" s="45"/>
      <c r="Y23" s="45"/>
    </row>
    <row r="24" spans="1:25" ht="15" customHeight="1">
      <c r="A24" s="45"/>
      <c r="B24" s="214" t="s">
        <v>79</v>
      </c>
      <c r="C24" s="215"/>
      <c r="D24" s="215"/>
      <c r="E24" s="215"/>
      <c r="F24" s="215"/>
      <c r="G24" s="215"/>
      <c r="H24" s="215"/>
      <c r="I24" s="216"/>
      <c r="J24" s="719">
        <f>M17</f>
        <v>0</v>
      </c>
      <c r="K24" s="720"/>
      <c r="L24" s="720"/>
      <c r="M24" s="720"/>
      <c r="N24" s="217" t="s">
        <v>27</v>
      </c>
      <c r="O24" s="214" t="s">
        <v>80</v>
      </c>
      <c r="P24" s="189"/>
      <c r="Q24" s="189"/>
      <c r="R24" s="218"/>
      <c r="S24" s="219" t="s">
        <v>219</v>
      </c>
      <c r="T24" s="721">
        <f>ROUND(J24/12,3)</f>
        <v>0</v>
      </c>
      <c r="U24" s="721"/>
      <c r="V24" s="721"/>
      <c r="W24" s="721"/>
      <c r="X24" s="721"/>
      <c r="Y24" s="217" t="s">
        <v>27</v>
      </c>
    </row>
    <row r="25" spans="1:25" ht="15" customHeight="1">
      <c r="A25" s="45"/>
      <c r="B25" s="214" t="s">
        <v>81</v>
      </c>
      <c r="C25" s="215"/>
      <c r="D25" s="215"/>
      <c r="E25" s="215"/>
      <c r="F25" s="215"/>
      <c r="G25" s="215"/>
      <c r="H25" s="215"/>
      <c r="I25" s="216"/>
      <c r="J25" s="719">
        <f>Q17</f>
        <v>0</v>
      </c>
      <c r="K25" s="720"/>
      <c r="L25" s="720"/>
      <c r="M25" s="720"/>
      <c r="N25" s="217" t="s">
        <v>27</v>
      </c>
      <c r="O25" s="214" t="s">
        <v>80</v>
      </c>
      <c r="P25" s="189"/>
      <c r="Q25" s="189"/>
      <c r="R25" s="218"/>
      <c r="S25" s="219" t="s">
        <v>220</v>
      </c>
      <c r="T25" s="721">
        <f>ROUND(J25/12,3)</f>
        <v>0</v>
      </c>
      <c r="U25" s="721"/>
      <c r="V25" s="721"/>
      <c r="W25" s="721"/>
      <c r="X25" s="721"/>
      <c r="Y25" s="217" t="s">
        <v>27</v>
      </c>
    </row>
    <row r="26" spans="1:25" ht="15" customHeight="1">
      <c r="A26" s="45"/>
      <c r="B26" s="220"/>
      <c r="C26" s="220"/>
      <c r="D26" s="220"/>
      <c r="E26" s="220"/>
      <c r="F26" s="221"/>
      <c r="G26" s="221"/>
      <c r="H26" s="222"/>
      <c r="I26" s="220"/>
      <c r="J26" s="220"/>
      <c r="K26" s="220"/>
      <c r="L26" s="220"/>
      <c r="M26" s="214"/>
      <c r="N26" s="189"/>
      <c r="O26" s="189"/>
      <c r="P26" s="223" t="s">
        <v>62</v>
      </c>
      <c r="Q26" s="224"/>
      <c r="R26" s="207"/>
      <c r="S26" s="224"/>
      <c r="T26" s="225"/>
      <c r="U26" s="734">
        <f>SUM(T24:X25)</f>
        <v>0</v>
      </c>
      <c r="V26" s="735"/>
      <c r="W26" s="735"/>
      <c r="X26" s="735"/>
      <c r="Y26" s="217" t="s">
        <v>27</v>
      </c>
    </row>
    <row r="27" spans="1:25" ht="15" customHeight="1">
      <c r="A27" s="45"/>
      <c r="B27" s="226"/>
      <c r="C27" s="226"/>
      <c r="D27" s="226"/>
      <c r="E27" s="226"/>
      <c r="F27" s="227"/>
      <c r="G27" s="227"/>
      <c r="H27" s="57"/>
      <c r="I27" s="226"/>
      <c r="J27" s="226"/>
      <c r="K27" s="226"/>
      <c r="L27" s="226"/>
      <c r="M27" s="214" t="s">
        <v>82</v>
      </c>
      <c r="N27" s="189"/>
      <c r="O27" s="189"/>
      <c r="P27" s="223"/>
      <c r="Q27" s="224"/>
      <c r="R27" s="207"/>
      <c r="S27" s="224"/>
      <c r="T27" s="219" t="s">
        <v>221</v>
      </c>
      <c r="U27" s="736">
        <f>ROUND(IF(T24=0,IF(J25=0,0,T25),IF(J25=0,T24,(T24+T25)/2)),0)</f>
        <v>0</v>
      </c>
      <c r="V27" s="725"/>
      <c r="W27" s="725"/>
      <c r="X27" s="725"/>
      <c r="Y27" s="217" t="s">
        <v>44</v>
      </c>
    </row>
    <row r="28" spans="1:25" ht="9" customHeight="1">
      <c r="A28" s="45"/>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row>
    <row r="29" spans="1:25" ht="15" customHeight="1">
      <c r="A29" s="45"/>
      <c r="B29" s="57" t="s">
        <v>83</v>
      </c>
      <c r="C29" s="57"/>
      <c r="D29" s="57"/>
      <c r="E29" s="57"/>
      <c r="F29" s="57"/>
      <c r="G29" s="57"/>
      <c r="H29" s="57"/>
      <c r="I29" s="57"/>
      <c r="J29" s="57"/>
      <c r="K29" s="57"/>
      <c r="L29" s="57"/>
      <c r="M29" s="57"/>
      <c r="N29" s="57"/>
      <c r="O29" s="57"/>
      <c r="P29" s="57"/>
      <c r="Q29" s="57"/>
      <c r="R29" s="57"/>
      <c r="S29" s="57"/>
      <c r="T29" s="226"/>
      <c r="U29" s="57"/>
      <c r="V29" s="57"/>
      <c r="W29" s="57"/>
      <c r="X29" s="57"/>
      <c r="Y29" s="57"/>
    </row>
    <row r="30" spans="1:25" ht="15" customHeight="1">
      <c r="A30" s="45"/>
      <c r="B30" s="214" t="s">
        <v>79</v>
      </c>
      <c r="C30" s="215"/>
      <c r="D30" s="215"/>
      <c r="E30" s="215"/>
      <c r="F30" s="215"/>
      <c r="G30" s="215"/>
      <c r="H30" s="215"/>
      <c r="I30" s="216"/>
      <c r="J30" s="724">
        <f>M15</f>
        <v>0</v>
      </c>
      <c r="K30" s="725"/>
      <c r="L30" s="725"/>
      <c r="M30" s="725"/>
      <c r="N30" s="217" t="s">
        <v>27</v>
      </c>
      <c r="O30" s="214" t="s">
        <v>80</v>
      </c>
      <c r="P30" s="189"/>
      <c r="Q30" s="189"/>
      <c r="R30" s="218"/>
      <c r="S30" s="219" t="s">
        <v>222</v>
      </c>
      <c r="T30" s="721">
        <f>ROUND(J30/12,3)</f>
        <v>0</v>
      </c>
      <c r="U30" s="721"/>
      <c r="V30" s="721"/>
      <c r="W30" s="721"/>
      <c r="X30" s="721"/>
      <c r="Y30" s="217" t="s">
        <v>27</v>
      </c>
    </row>
    <row r="31" spans="1:25" ht="15" customHeight="1">
      <c r="A31" s="45"/>
      <c r="B31" s="214" t="s">
        <v>81</v>
      </c>
      <c r="C31" s="215"/>
      <c r="D31" s="215"/>
      <c r="E31" s="215"/>
      <c r="F31" s="215"/>
      <c r="G31" s="215"/>
      <c r="H31" s="215"/>
      <c r="I31" s="216"/>
      <c r="J31" s="724">
        <f>Q15</f>
        <v>0</v>
      </c>
      <c r="K31" s="725"/>
      <c r="L31" s="725"/>
      <c r="M31" s="725"/>
      <c r="N31" s="217" t="s">
        <v>27</v>
      </c>
      <c r="O31" s="214" t="s">
        <v>80</v>
      </c>
      <c r="P31" s="189"/>
      <c r="Q31" s="189"/>
      <c r="R31" s="218"/>
      <c r="S31" s="219" t="s">
        <v>223</v>
      </c>
      <c r="T31" s="721">
        <f>ROUND(J31/12,3)</f>
        <v>0</v>
      </c>
      <c r="U31" s="721"/>
      <c r="V31" s="721"/>
      <c r="W31" s="721"/>
      <c r="X31" s="721"/>
      <c r="Y31" s="217" t="s">
        <v>27</v>
      </c>
    </row>
    <row r="32" spans="1:25" ht="12" customHeight="1">
      <c r="A32" s="45"/>
      <c r="B32" s="726" t="s">
        <v>84</v>
      </c>
      <c r="C32" s="726"/>
      <c r="D32" s="726"/>
      <c r="E32" s="726"/>
      <c r="F32" s="726"/>
      <c r="G32" s="726"/>
      <c r="H32" s="726"/>
      <c r="I32" s="726"/>
      <c r="J32" s="726"/>
      <c r="K32" s="726"/>
      <c r="L32" s="726"/>
      <c r="M32" s="726"/>
      <c r="N32" s="726"/>
      <c r="O32" s="726"/>
      <c r="P32" s="726"/>
      <c r="Q32" s="726"/>
      <c r="R32" s="726"/>
      <c r="S32" s="726"/>
      <c r="T32" s="726"/>
      <c r="U32" s="726"/>
      <c r="V32" s="726"/>
      <c r="W32" s="726"/>
      <c r="X32" s="726"/>
      <c r="Y32" s="726"/>
    </row>
    <row r="33" spans="1:25" ht="12" customHeight="1">
      <c r="A33" s="45"/>
      <c r="B33" s="727"/>
      <c r="C33" s="727"/>
      <c r="D33" s="727"/>
      <c r="E33" s="727"/>
      <c r="F33" s="727"/>
      <c r="G33" s="727"/>
      <c r="H33" s="727"/>
      <c r="I33" s="727"/>
      <c r="J33" s="727"/>
      <c r="K33" s="727"/>
      <c r="L33" s="727"/>
      <c r="M33" s="727"/>
      <c r="N33" s="727"/>
      <c r="O33" s="727"/>
      <c r="P33" s="727"/>
      <c r="Q33" s="727"/>
      <c r="R33" s="727"/>
      <c r="S33" s="727"/>
      <c r="T33" s="727"/>
      <c r="U33" s="727"/>
      <c r="V33" s="727"/>
      <c r="W33" s="727"/>
      <c r="X33" s="727"/>
      <c r="Y33" s="727"/>
    </row>
    <row r="34" spans="1:25" ht="12" customHeight="1">
      <c r="A34" s="45"/>
      <c r="B34" s="728" t="s">
        <v>85</v>
      </c>
      <c r="C34" s="728"/>
      <c r="D34" s="728"/>
      <c r="E34" s="728"/>
      <c r="F34" s="728"/>
      <c r="G34" s="728"/>
      <c r="H34" s="728"/>
      <c r="I34" s="728"/>
      <c r="J34" s="728"/>
      <c r="K34" s="728"/>
      <c r="L34" s="728"/>
      <c r="M34" s="728"/>
      <c r="N34" s="728"/>
      <c r="O34" s="728"/>
      <c r="P34" s="728"/>
      <c r="Q34" s="728"/>
      <c r="R34" s="728"/>
      <c r="S34" s="728"/>
      <c r="T34" s="728"/>
      <c r="U34" s="728"/>
      <c r="V34" s="728"/>
      <c r="W34" s="728"/>
      <c r="X34" s="728"/>
      <c r="Y34" s="728"/>
    </row>
    <row r="35" spans="1:25" ht="12" customHeight="1">
      <c r="A35" s="45"/>
      <c r="B35" s="729"/>
      <c r="C35" s="729"/>
      <c r="D35" s="729"/>
      <c r="E35" s="729"/>
      <c r="F35" s="729"/>
      <c r="G35" s="729"/>
      <c r="H35" s="729"/>
      <c r="I35" s="729"/>
      <c r="J35" s="729"/>
      <c r="K35" s="729"/>
      <c r="L35" s="729"/>
      <c r="M35" s="729"/>
      <c r="N35" s="729"/>
      <c r="O35" s="729"/>
      <c r="P35" s="729"/>
      <c r="Q35" s="729"/>
      <c r="R35" s="729"/>
      <c r="S35" s="729"/>
      <c r="T35" s="729"/>
      <c r="U35" s="729"/>
      <c r="V35" s="729"/>
      <c r="W35" s="729"/>
      <c r="X35" s="729"/>
      <c r="Y35" s="729"/>
    </row>
    <row r="36" spans="1:25" ht="9" customHeight="1">
      <c r="A36" s="211"/>
      <c r="B36" s="45"/>
      <c r="C36" s="45"/>
      <c r="D36" s="45"/>
      <c r="E36" s="45"/>
      <c r="F36" s="45"/>
      <c r="G36" s="45"/>
      <c r="H36" s="45"/>
      <c r="I36" s="45"/>
      <c r="J36" s="45"/>
      <c r="K36" s="45"/>
      <c r="L36" s="45"/>
      <c r="M36" s="45"/>
      <c r="N36" s="45"/>
      <c r="O36" s="45"/>
      <c r="P36" s="45"/>
      <c r="Q36" s="45"/>
      <c r="R36" s="45"/>
      <c r="S36" s="45"/>
      <c r="T36" s="45"/>
      <c r="U36" s="45"/>
      <c r="V36" s="45"/>
      <c r="W36" s="45"/>
      <c r="X36" s="45"/>
      <c r="Y36" s="45"/>
    </row>
    <row r="37" spans="1:25" ht="15" customHeight="1">
      <c r="A37" s="1" t="s">
        <v>224</v>
      </c>
      <c r="B37" s="1"/>
      <c r="C37" s="1"/>
      <c r="D37" s="1"/>
      <c r="E37" s="1"/>
      <c r="F37" s="1"/>
      <c r="G37" s="1"/>
      <c r="H37" s="1"/>
      <c r="I37" s="1"/>
      <c r="J37" s="1"/>
      <c r="K37" s="1"/>
      <c r="L37" s="1"/>
      <c r="M37" s="1"/>
      <c r="N37" s="1"/>
      <c r="O37" s="1"/>
      <c r="P37" s="1"/>
      <c r="Q37" s="1"/>
      <c r="R37" s="1"/>
      <c r="S37" s="1"/>
      <c r="T37" s="1"/>
      <c r="U37" s="1"/>
      <c r="V37" s="1"/>
      <c r="W37" s="1"/>
      <c r="X37" s="1"/>
      <c r="Y37" s="1"/>
    </row>
    <row r="38" spans="1:25" ht="15" customHeight="1">
      <c r="A38" s="1"/>
      <c r="B38" s="116" t="s">
        <v>225</v>
      </c>
      <c r="C38" s="117"/>
      <c r="D38" s="117"/>
      <c r="E38" s="117"/>
      <c r="F38" s="117"/>
      <c r="G38" s="117"/>
      <c r="H38" s="117"/>
      <c r="I38" s="118"/>
      <c r="J38" s="730"/>
      <c r="K38" s="731"/>
      <c r="L38" s="731"/>
      <c r="M38" s="731"/>
      <c r="N38" s="119" t="s">
        <v>27</v>
      </c>
      <c r="O38" s="120" t="s">
        <v>226</v>
      </c>
      <c r="P38" s="85"/>
      <c r="Q38" s="85"/>
      <c r="R38" s="85"/>
      <c r="S38" s="170"/>
      <c r="T38" s="121"/>
      <c r="U38" s="732"/>
      <c r="V38" s="733"/>
      <c r="W38" s="733"/>
      <c r="X38" s="733"/>
      <c r="Y38" s="119" t="s">
        <v>27</v>
      </c>
    </row>
    <row r="39" spans="1:25" ht="15" customHeight="1">
      <c r="A39" s="1"/>
      <c r="B39" s="116" t="s">
        <v>227</v>
      </c>
      <c r="C39" s="117"/>
      <c r="D39" s="117"/>
      <c r="E39" s="117"/>
      <c r="F39" s="117"/>
      <c r="G39" s="117"/>
      <c r="H39" s="117"/>
      <c r="I39" s="118"/>
      <c r="J39" s="730"/>
      <c r="K39" s="731"/>
      <c r="L39" s="731"/>
      <c r="M39" s="731"/>
      <c r="N39" s="119" t="s">
        <v>27</v>
      </c>
      <c r="O39" s="120" t="s">
        <v>228</v>
      </c>
      <c r="P39" s="85"/>
      <c r="Q39" s="85"/>
      <c r="R39" s="85"/>
      <c r="S39" s="170"/>
      <c r="T39" s="121"/>
      <c r="U39" s="732"/>
      <c r="V39" s="733"/>
      <c r="W39" s="733"/>
      <c r="X39" s="733"/>
      <c r="Y39" s="119" t="s">
        <v>27</v>
      </c>
    </row>
    <row r="40" spans="1:25" ht="15" customHeight="1">
      <c r="A40" s="1"/>
      <c r="B40" s="122"/>
      <c r="C40" s="122"/>
      <c r="D40" s="122"/>
      <c r="E40" s="122"/>
      <c r="F40" s="123"/>
      <c r="G40" s="123"/>
      <c r="H40" s="124"/>
      <c r="I40" s="122"/>
      <c r="J40" s="122"/>
      <c r="K40" s="122"/>
      <c r="L40" s="122"/>
      <c r="M40" s="116"/>
      <c r="N40" s="85"/>
      <c r="O40" s="85"/>
      <c r="P40" s="125" t="s">
        <v>62</v>
      </c>
      <c r="Q40" s="169"/>
      <c r="R40" s="83"/>
      <c r="S40" s="169"/>
      <c r="T40" s="126"/>
      <c r="U40" s="745">
        <f>SUM(U38:X39)</f>
        <v>0</v>
      </c>
      <c r="V40" s="746"/>
      <c r="W40" s="746"/>
      <c r="X40" s="746"/>
      <c r="Y40" s="119" t="s">
        <v>27</v>
      </c>
    </row>
    <row r="41" spans="1:25" ht="15" customHeight="1">
      <c r="A41" s="1"/>
      <c r="B41" s="37"/>
      <c r="C41" s="37"/>
      <c r="D41" s="37"/>
      <c r="E41" s="37"/>
      <c r="F41" s="127"/>
      <c r="G41" s="127"/>
      <c r="H41" s="12"/>
      <c r="I41" s="37"/>
      <c r="J41" s="37"/>
      <c r="K41" s="37"/>
      <c r="L41" s="37"/>
      <c r="M41" s="128" t="s">
        <v>229</v>
      </c>
      <c r="N41" s="85"/>
      <c r="O41" s="85"/>
      <c r="P41" s="125"/>
      <c r="Q41" s="169"/>
      <c r="R41" s="83"/>
      <c r="S41" s="169"/>
      <c r="T41" s="170"/>
      <c r="U41" s="747" t="e">
        <f>ROUNDDOWN(U40/(J38+J39),3)</f>
        <v>#DIV/0!</v>
      </c>
      <c r="V41" s="748"/>
      <c r="W41" s="748"/>
      <c r="X41" s="748"/>
      <c r="Y41" s="119"/>
    </row>
    <row r="42" spans="1:25" ht="6" customHeight="1">
      <c r="A42" s="1"/>
      <c r="B42" s="37"/>
      <c r="C42" s="37"/>
      <c r="D42" s="37"/>
      <c r="E42" s="37"/>
      <c r="F42" s="127"/>
      <c r="G42" s="127"/>
      <c r="H42" s="12"/>
      <c r="I42" s="37"/>
      <c r="J42" s="37"/>
      <c r="K42" s="37"/>
      <c r="L42" s="37"/>
      <c r="M42" s="129"/>
      <c r="N42" s="193"/>
      <c r="O42" s="193"/>
      <c r="P42" s="12"/>
      <c r="Q42" s="37"/>
      <c r="R42" s="165"/>
      <c r="S42" s="37"/>
      <c r="T42" s="37"/>
      <c r="U42" s="130"/>
      <c r="V42" s="131"/>
      <c r="W42" s="131"/>
      <c r="X42" s="131"/>
      <c r="Y42" s="12"/>
    </row>
    <row r="43" spans="1:25" ht="12" customHeight="1">
      <c r="A43" s="1"/>
      <c r="B43" s="749" t="s">
        <v>230</v>
      </c>
      <c r="C43" s="749"/>
      <c r="D43" s="749"/>
      <c r="E43" s="749"/>
      <c r="F43" s="749"/>
      <c r="G43" s="749"/>
      <c r="H43" s="749"/>
      <c r="I43" s="749"/>
      <c r="J43" s="749"/>
      <c r="K43" s="749"/>
      <c r="L43" s="749"/>
      <c r="M43" s="749"/>
      <c r="N43" s="749"/>
      <c r="O43" s="749"/>
      <c r="P43" s="749"/>
      <c r="Q43" s="749"/>
      <c r="R43" s="749"/>
      <c r="S43" s="749"/>
      <c r="T43" s="749"/>
      <c r="U43" s="749"/>
      <c r="V43" s="749"/>
      <c r="W43" s="749"/>
      <c r="X43" s="749"/>
      <c r="Y43" s="749"/>
    </row>
    <row r="44" spans="1:25" ht="12" customHeight="1">
      <c r="A44" s="1"/>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row>
    <row r="45" spans="1:25" ht="15" customHeight="1">
      <c r="A45" s="1" t="s">
        <v>231</v>
      </c>
      <c r="B45" s="1"/>
      <c r="C45" s="1"/>
      <c r="D45" s="1"/>
      <c r="E45" s="1"/>
      <c r="F45" s="1"/>
      <c r="G45" s="1"/>
      <c r="H45" s="1"/>
      <c r="I45" s="1"/>
      <c r="J45" s="1"/>
      <c r="K45" s="1"/>
      <c r="L45" s="1"/>
      <c r="M45" s="1"/>
      <c r="N45" s="1"/>
      <c r="O45" s="1"/>
      <c r="P45" s="1"/>
      <c r="Q45" s="1"/>
      <c r="R45" s="1"/>
      <c r="S45" s="1"/>
      <c r="T45" s="1"/>
      <c r="U45" s="1"/>
      <c r="V45" s="1"/>
      <c r="W45" s="1"/>
      <c r="X45" s="1"/>
      <c r="Y45" s="1"/>
    </row>
    <row r="46" spans="1:25" ht="15" customHeight="1">
      <c r="A46" s="1"/>
      <c r="B46" s="750" t="s">
        <v>1</v>
      </c>
      <c r="C46" s="751"/>
      <c r="D46" s="751"/>
      <c r="E46" s="751"/>
      <c r="F46" s="751"/>
      <c r="G46" s="751"/>
      <c r="H46" s="751"/>
      <c r="I46" s="751"/>
      <c r="J46" s="751"/>
      <c r="K46" s="751"/>
      <c r="L46" s="752"/>
      <c r="M46" s="756" t="s">
        <v>73</v>
      </c>
      <c r="N46" s="757"/>
      <c r="O46" s="757"/>
      <c r="P46" s="757"/>
      <c r="Q46" s="757"/>
      <c r="R46" s="757"/>
      <c r="S46" s="757"/>
      <c r="T46" s="757"/>
      <c r="U46" s="757"/>
      <c r="V46" s="757"/>
      <c r="W46" s="757"/>
      <c r="X46" s="757"/>
      <c r="Y46" s="758"/>
    </row>
    <row r="47" spans="1:25" ht="15" customHeight="1">
      <c r="A47" s="1"/>
      <c r="B47" s="753"/>
      <c r="C47" s="754"/>
      <c r="D47" s="754"/>
      <c r="E47" s="754"/>
      <c r="F47" s="754"/>
      <c r="G47" s="754"/>
      <c r="H47" s="754"/>
      <c r="I47" s="754"/>
      <c r="J47" s="754"/>
      <c r="K47" s="754"/>
      <c r="L47" s="755"/>
      <c r="M47" s="759" t="s">
        <v>74</v>
      </c>
      <c r="N47" s="760"/>
      <c r="O47" s="760"/>
      <c r="P47" s="761"/>
      <c r="Q47" s="759" t="s">
        <v>75</v>
      </c>
      <c r="R47" s="760"/>
      <c r="S47" s="760"/>
      <c r="T47" s="761"/>
      <c r="U47" s="759" t="s">
        <v>62</v>
      </c>
      <c r="V47" s="760"/>
      <c r="W47" s="760"/>
      <c r="X47" s="760"/>
      <c r="Y47" s="761"/>
    </row>
    <row r="48" spans="1:25" ht="15" customHeight="1">
      <c r="A48" s="1"/>
      <c r="B48" s="109" t="s">
        <v>76</v>
      </c>
      <c r="C48" s="110"/>
      <c r="D48" s="110"/>
      <c r="E48" s="110"/>
      <c r="F48" s="110"/>
      <c r="G48" s="110"/>
      <c r="H48" s="110"/>
      <c r="I48" s="110"/>
      <c r="J48" s="110"/>
      <c r="K48" s="110"/>
      <c r="L48" s="110"/>
      <c r="M48" s="737">
        <f>M15</f>
        <v>0</v>
      </c>
      <c r="N48" s="738"/>
      <c r="O48" s="738"/>
      <c r="P48" s="132" t="s">
        <v>44</v>
      </c>
      <c r="Q48" s="737">
        <f>Q15</f>
        <v>0</v>
      </c>
      <c r="R48" s="738"/>
      <c r="S48" s="738"/>
      <c r="T48" s="133" t="s">
        <v>44</v>
      </c>
      <c r="U48" s="134" t="s">
        <v>214</v>
      </c>
      <c r="V48" s="738">
        <f>V15</f>
        <v>0</v>
      </c>
      <c r="W48" s="738"/>
      <c r="X48" s="738"/>
      <c r="Y48" s="133" t="s">
        <v>27</v>
      </c>
    </row>
    <row r="49" spans="1:25" ht="15" customHeight="1">
      <c r="A49" s="1"/>
      <c r="B49" s="739" t="s">
        <v>232</v>
      </c>
      <c r="C49" s="740"/>
      <c r="D49" s="740"/>
      <c r="E49" s="740"/>
      <c r="F49" s="740"/>
      <c r="G49" s="740"/>
      <c r="H49" s="740"/>
      <c r="I49" s="740"/>
      <c r="J49" s="740"/>
      <c r="K49" s="740"/>
      <c r="L49" s="741"/>
      <c r="M49" s="742"/>
      <c r="N49" s="743"/>
      <c r="O49" s="743"/>
      <c r="P49" s="135" t="s">
        <v>44</v>
      </c>
      <c r="Q49" s="742"/>
      <c r="R49" s="743"/>
      <c r="S49" s="743"/>
      <c r="T49" s="136" t="s">
        <v>44</v>
      </c>
      <c r="U49" s="137" t="s">
        <v>233</v>
      </c>
      <c r="V49" s="744">
        <f>M49+Q49</f>
        <v>0</v>
      </c>
      <c r="W49" s="744"/>
      <c r="X49" s="744"/>
      <c r="Y49" s="136" t="s">
        <v>44</v>
      </c>
    </row>
    <row r="50" spans="1:25" ht="12" customHeight="1">
      <c r="A50" s="1"/>
      <c r="B50" s="171" t="s">
        <v>216</v>
      </c>
      <c r="C50" s="138"/>
      <c r="D50" s="138"/>
      <c r="E50" s="138"/>
      <c r="F50" s="138"/>
      <c r="G50" s="138"/>
      <c r="H50" s="138"/>
      <c r="I50" s="138"/>
      <c r="J50" s="138"/>
      <c r="K50" s="138"/>
      <c r="L50" s="138"/>
      <c r="M50" s="138"/>
      <c r="N50" s="110"/>
      <c r="O50" s="110"/>
      <c r="P50" s="110"/>
      <c r="Q50" s="110"/>
      <c r="R50" s="110"/>
      <c r="S50" s="110"/>
      <c r="T50" s="110"/>
      <c r="U50" s="110"/>
      <c r="V50" s="110"/>
      <c r="W50" s="110"/>
      <c r="X50" s="110"/>
      <c r="Y50" s="110"/>
    </row>
    <row r="51" spans="1:25" ht="12" customHeight="1">
      <c r="A51" s="1"/>
      <c r="B51" s="762" t="s">
        <v>77</v>
      </c>
      <c r="C51" s="763"/>
      <c r="D51" s="763"/>
      <c r="E51" s="763"/>
      <c r="F51" s="763"/>
      <c r="G51" s="763"/>
      <c r="H51" s="763"/>
      <c r="I51" s="763"/>
      <c r="J51" s="763"/>
      <c r="K51" s="763"/>
      <c r="L51" s="763"/>
      <c r="M51" s="763"/>
      <c r="N51" s="763"/>
      <c r="O51" s="763"/>
      <c r="P51" s="763"/>
      <c r="Q51" s="763"/>
      <c r="R51" s="763"/>
      <c r="S51" s="763"/>
      <c r="T51" s="763"/>
      <c r="U51" s="763"/>
      <c r="V51" s="763"/>
      <c r="W51" s="763"/>
      <c r="X51" s="763"/>
      <c r="Y51" s="763"/>
    </row>
    <row r="52" spans="1:25" ht="12" customHeight="1">
      <c r="A52" s="1"/>
      <c r="B52" s="1"/>
      <c r="C52" s="139" t="s">
        <v>217</v>
      </c>
      <c r="D52" s="1"/>
      <c r="E52" s="1"/>
      <c r="F52" s="1"/>
      <c r="G52" s="1"/>
      <c r="H52" s="1"/>
      <c r="I52" s="1"/>
      <c r="J52" s="1"/>
      <c r="K52" s="1"/>
      <c r="L52" s="1"/>
      <c r="M52" s="1"/>
      <c r="N52" s="1"/>
      <c r="O52" s="1"/>
      <c r="P52" s="1"/>
      <c r="Q52" s="1"/>
      <c r="R52" s="1"/>
      <c r="S52" s="1"/>
      <c r="T52" s="1"/>
      <c r="U52" s="1"/>
      <c r="V52" s="1"/>
      <c r="W52" s="1"/>
      <c r="X52" s="1"/>
      <c r="Y52" s="1"/>
    </row>
    <row r="53" spans="1:25" ht="12" customHeight="1">
      <c r="A53" s="1"/>
      <c r="B53" s="1"/>
      <c r="C53" s="139"/>
      <c r="D53" s="1"/>
      <c r="E53" s="1"/>
      <c r="F53" s="1"/>
      <c r="G53" s="1"/>
      <c r="H53" s="1"/>
      <c r="I53" s="1"/>
      <c r="J53" s="1"/>
      <c r="K53" s="1"/>
      <c r="L53" s="1"/>
      <c r="M53" s="1"/>
      <c r="N53" s="1"/>
      <c r="O53" s="1"/>
      <c r="P53" s="1"/>
      <c r="Q53" s="1"/>
      <c r="R53" s="1"/>
      <c r="S53" s="1"/>
      <c r="T53" s="1"/>
      <c r="U53" s="1"/>
      <c r="V53" s="1"/>
      <c r="W53" s="1"/>
      <c r="X53" s="1"/>
      <c r="Y53" s="1"/>
    </row>
    <row r="54" spans="1:25" ht="15" customHeight="1">
      <c r="A54" s="175" t="s">
        <v>234</v>
      </c>
      <c r="B54" s="45"/>
      <c r="C54" s="45"/>
      <c r="D54" s="45"/>
      <c r="E54" s="45"/>
      <c r="F54" s="45"/>
      <c r="G54" s="45"/>
      <c r="H54" s="45"/>
      <c r="I54" s="45"/>
      <c r="J54" s="45"/>
      <c r="K54" s="45"/>
      <c r="L54" s="45"/>
      <c r="M54" s="45"/>
      <c r="N54" s="45"/>
      <c r="O54" s="45"/>
      <c r="P54" s="45"/>
      <c r="Q54" s="45"/>
      <c r="R54" s="45"/>
      <c r="S54" s="45"/>
      <c r="T54" s="45"/>
      <c r="U54" s="45"/>
      <c r="V54" s="45"/>
      <c r="W54" s="45"/>
      <c r="X54" s="45"/>
      <c r="Y54" s="45"/>
    </row>
    <row r="55" spans="1:25" ht="15" customHeight="1">
      <c r="A55" s="45"/>
      <c r="B55" s="45"/>
      <c r="C55" s="45"/>
      <c r="D55" s="45"/>
      <c r="E55" s="45"/>
      <c r="F55" s="45"/>
      <c r="G55" s="45"/>
      <c r="H55" s="45"/>
      <c r="I55" s="45"/>
      <c r="J55" s="45"/>
      <c r="K55" s="45"/>
      <c r="L55" s="45"/>
      <c r="M55" s="45"/>
      <c r="N55" s="45"/>
      <c r="O55" s="45"/>
      <c r="P55" s="140"/>
      <c r="Q55" s="764" t="s">
        <v>235</v>
      </c>
      <c r="R55" s="765"/>
      <c r="S55" s="766"/>
      <c r="T55" s="141" t="s">
        <v>236</v>
      </c>
      <c r="U55" s="767"/>
      <c r="V55" s="767"/>
      <c r="W55" s="767"/>
      <c r="X55" s="767"/>
      <c r="Y55" s="142" t="s">
        <v>86</v>
      </c>
    </row>
    <row r="56" spans="1:25" ht="15" customHeight="1">
      <c r="A56" s="45"/>
      <c r="B56" s="45"/>
      <c r="C56" s="45"/>
      <c r="D56" s="45"/>
      <c r="E56" s="45"/>
      <c r="F56" s="45"/>
      <c r="G56" s="45"/>
      <c r="H56" s="45"/>
      <c r="I56" s="45"/>
      <c r="J56" s="45"/>
      <c r="K56" s="45"/>
      <c r="L56" s="45"/>
      <c r="M56" s="45"/>
      <c r="N56" s="45"/>
      <c r="O56" s="45"/>
      <c r="P56" s="45"/>
      <c r="Q56" s="46"/>
      <c r="R56" s="46"/>
      <c r="S56" s="46"/>
      <c r="T56" s="46"/>
      <c r="U56" s="175"/>
      <c r="V56" s="175"/>
      <c r="W56" s="175"/>
      <c r="X56" s="175"/>
      <c r="Y56" s="45"/>
    </row>
    <row r="57" spans="1:25" ht="15" customHeight="1">
      <c r="A57" s="45" t="s">
        <v>237</v>
      </c>
      <c r="B57" s="228"/>
      <c r="C57" s="228"/>
      <c r="D57" s="228"/>
      <c r="E57" s="228"/>
      <c r="F57" s="228"/>
      <c r="G57" s="228"/>
      <c r="H57" s="228"/>
      <c r="I57" s="228"/>
      <c r="J57" s="228"/>
      <c r="K57" s="228"/>
      <c r="L57" s="228"/>
      <c r="M57" s="228"/>
      <c r="N57" s="228"/>
      <c r="O57" s="228"/>
      <c r="P57" s="228"/>
      <c r="Q57" s="228"/>
      <c r="R57" s="228"/>
      <c r="S57" s="228"/>
      <c r="T57" s="228"/>
      <c r="U57" s="228"/>
      <c r="V57" s="768" t="s">
        <v>87</v>
      </c>
      <c r="W57" s="768"/>
      <c r="X57" s="768" t="s">
        <v>88</v>
      </c>
      <c r="Y57" s="768"/>
    </row>
    <row r="58" spans="1:25" ht="15" customHeight="1">
      <c r="A58" s="45"/>
      <c r="B58" s="45"/>
      <c r="C58" s="45"/>
      <c r="D58" s="45"/>
      <c r="E58" s="45"/>
      <c r="F58" s="45"/>
      <c r="G58" s="45"/>
      <c r="H58" s="45"/>
      <c r="I58" s="45"/>
      <c r="J58" s="45"/>
      <c r="K58" s="45"/>
      <c r="L58" s="45"/>
      <c r="M58" s="45"/>
      <c r="N58" s="45"/>
      <c r="O58" s="45"/>
      <c r="P58" s="45"/>
      <c r="Q58" s="45"/>
      <c r="R58" s="45"/>
      <c r="S58" s="45"/>
      <c r="T58" s="45"/>
      <c r="U58" s="45"/>
      <c r="V58" s="768"/>
      <c r="W58" s="768"/>
      <c r="X58" s="768"/>
      <c r="Y58" s="768"/>
    </row>
    <row r="59" spans="1:25" ht="12" customHeight="1">
      <c r="A59" s="228"/>
      <c r="B59" s="769" t="s">
        <v>238</v>
      </c>
      <c r="C59" s="770" t="s">
        <v>89</v>
      </c>
      <c r="D59" s="770"/>
      <c r="E59" s="770"/>
      <c r="F59" s="770"/>
      <c r="G59" s="770"/>
      <c r="H59" s="770"/>
      <c r="I59" s="770"/>
      <c r="J59" s="770"/>
      <c r="K59" s="770"/>
      <c r="L59" s="770"/>
      <c r="M59" s="770"/>
      <c r="N59" s="770"/>
      <c r="O59" s="770"/>
      <c r="P59" s="770"/>
      <c r="Q59" s="770"/>
      <c r="R59" s="770"/>
      <c r="S59" s="770"/>
      <c r="T59" s="770"/>
      <c r="U59" s="770"/>
      <c r="V59" s="771"/>
      <c r="W59" s="772"/>
      <c r="X59" s="771"/>
      <c r="Y59" s="772"/>
    </row>
    <row r="60" spans="1:25" ht="12" customHeight="1">
      <c r="A60" s="45"/>
      <c r="B60" s="769"/>
      <c r="C60" s="770"/>
      <c r="D60" s="770"/>
      <c r="E60" s="770"/>
      <c r="F60" s="770"/>
      <c r="G60" s="770"/>
      <c r="H60" s="770"/>
      <c r="I60" s="770"/>
      <c r="J60" s="770"/>
      <c r="K60" s="770"/>
      <c r="L60" s="770"/>
      <c r="M60" s="770"/>
      <c r="N60" s="770"/>
      <c r="O60" s="770"/>
      <c r="P60" s="770"/>
      <c r="Q60" s="770"/>
      <c r="R60" s="770"/>
      <c r="S60" s="770"/>
      <c r="T60" s="770"/>
      <c r="U60" s="770"/>
      <c r="V60" s="773"/>
      <c r="W60" s="774"/>
      <c r="X60" s="773"/>
      <c r="Y60" s="774"/>
    </row>
    <row r="61" spans="1:25" ht="12" customHeight="1">
      <c r="A61" s="45"/>
      <c r="B61" s="769" t="s">
        <v>239</v>
      </c>
      <c r="C61" s="786" t="s">
        <v>90</v>
      </c>
      <c r="D61" s="786"/>
      <c r="E61" s="786"/>
      <c r="F61" s="786"/>
      <c r="G61" s="786"/>
      <c r="H61" s="786"/>
      <c r="I61" s="786"/>
      <c r="J61" s="786"/>
      <c r="K61" s="786"/>
      <c r="L61" s="786"/>
      <c r="M61" s="786"/>
      <c r="N61" s="786"/>
      <c r="O61" s="786"/>
      <c r="P61" s="786"/>
      <c r="Q61" s="786"/>
      <c r="R61" s="786"/>
      <c r="S61" s="786"/>
      <c r="T61" s="786"/>
      <c r="U61" s="787"/>
      <c r="V61" s="771"/>
      <c r="W61" s="772"/>
      <c r="X61" s="771"/>
      <c r="Y61" s="772"/>
    </row>
    <row r="62" spans="1:25" ht="12" customHeight="1">
      <c r="A62" s="45"/>
      <c r="B62" s="769"/>
      <c r="C62" s="786"/>
      <c r="D62" s="786"/>
      <c r="E62" s="786"/>
      <c r="F62" s="786"/>
      <c r="G62" s="786"/>
      <c r="H62" s="786"/>
      <c r="I62" s="786"/>
      <c r="J62" s="786"/>
      <c r="K62" s="786"/>
      <c r="L62" s="786"/>
      <c r="M62" s="786"/>
      <c r="N62" s="786"/>
      <c r="O62" s="786"/>
      <c r="P62" s="786"/>
      <c r="Q62" s="786"/>
      <c r="R62" s="786"/>
      <c r="S62" s="786"/>
      <c r="T62" s="786"/>
      <c r="U62" s="787"/>
      <c r="V62" s="773"/>
      <c r="W62" s="774"/>
      <c r="X62" s="773"/>
      <c r="Y62" s="774"/>
    </row>
    <row r="63" spans="1:25" ht="15" customHeight="1">
      <c r="A63" s="45"/>
      <c r="B63" s="45"/>
      <c r="C63" s="45"/>
      <c r="D63" s="45"/>
      <c r="E63" s="45"/>
      <c r="F63" s="45"/>
      <c r="G63" s="45"/>
      <c r="H63" s="45"/>
      <c r="I63" s="45"/>
      <c r="J63" s="45"/>
      <c r="K63" s="45"/>
      <c r="L63" s="45"/>
      <c r="M63" s="45"/>
      <c r="N63" s="45"/>
      <c r="O63" s="45"/>
      <c r="P63" s="45"/>
      <c r="Q63" s="46"/>
      <c r="R63" s="46"/>
      <c r="S63" s="46"/>
      <c r="T63" s="46"/>
      <c r="U63" s="175"/>
      <c r="V63" s="175"/>
      <c r="W63" s="175"/>
      <c r="X63" s="175"/>
      <c r="Y63" s="45"/>
    </row>
    <row r="64" spans="1:25" ht="12" customHeight="1">
      <c r="A64" s="45"/>
      <c r="B64" s="229"/>
      <c r="C64" s="57"/>
      <c r="D64" s="57"/>
      <c r="E64" s="57"/>
      <c r="F64" s="57"/>
      <c r="G64" s="57"/>
      <c r="H64" s="57"/>
      <c r="I64" s="57"/>
      <c r="J64" s="57"/>
      <c r="K64" s="57"/>
      <c r="L64" s="57"/>
      <c r="M64" s="57"/>
      <c r="N64" s="230"/>
      <c r="O64" s="230"/>
      <c r="P64" s="230"/>
      <c r="Q64" s="231"/>
      <c r="R64" s="226"/>
      <c r="S64" s="226"/>
      <c r="T64" s="232"/>
      <c r="U64" s="233"/>
      <c r="V64" s="233"/>
      <c r="W64" s="233"/>
      <c r="X64" s="233"/>
      <c r="Y64" s="57"/>
    </row>
    <row r="65" spans="1:40" ht="24.95" customHeight="1">
      <c r="A65" s="775" t="s">
        <v>240</v>
      </c>
      <c r="B65" s="775"/>
      <c r="C65" s="775"/>
      <c r="D65" s="775"/>
      <c r="E65" s="775"/>
      <c r="F65" s="775"/>
      <c r="G65" s="775"/>
      <c r="H65" s="775"/>
      <c r="I65" s="775"/>
      <c r="J65" s="775"/>
      <c r="K65" s="775"/>
      <c r="L65" s="775"/>
      <c r="M65" s="775"/>
      <c r="N65" s="788" t="s">
        <v>92</v>
      </c>
      <c r="O65" s="789"/>
      <c r="P65" s="780" t="s">
        <v>507</v>
      </c>
      <c r="Q65" s="781"/>
      <c r="R65" s="781"/>
      <c r="S65" s="782"/>
      <c r="T65" s="208" t="s">
        <v>241</v>
      </c>
      <c r="U65" s="783"/>
      <c r="V65" s="784"/>
      <c r="W65" s="784"/>
      <c r="X65" s="785"/>
      <c r="Y65" s="217" t="s">
        <v>91</v>
      </c>
    </row>
    <row r="66" spans="1:40" ht="24.95" customHeight="1">
      <c r="A66" s="775"/>
      <c r="B66" s="775"/>
      <c r="C66" s="775"/>
      <c r="D66" s="775"/>
      <c r="E66" s="775"/>
      <c r="F66" s="775"/>
      <c r="G66" s="775"/>
      <c r="H66" s="775"/>
      <c r="I66" s="775"/>
      <c r="J66" s="775"/>
      <c r="K66" s="775"/>
      <c r="L66" s="775"/>
      <c r="M66" s="775"/>
      <c r="N66" s="790"/>
      <c r="O66" s="791"/>
      <c r="P66" s="780" t="s">
        <v>508</v>
      </c>
      <c r="Q66" s="781"/>
      <c r="R66" s="781"/>
      <c r="S66" s="782"/>
      <c r="T66" s="208" t="s">
        <v>242</v>
      </c>
      <c r="U66" s="783"/>
      <c r="V66" s="784"/>
      <c r="W66" s="784"/>
      <c r="X66" s="785"/>
      <c r="Y66" s="217" t="s">
        <v>86</v>
      </c>
      <c r="AM66" s="234"/>
      <c r="AN66" s="234"/>
    </row>
    <row r="67" spans="1:40" ht="24.95" customHeight="1">
      <c r="A67" s="775" t="s">
        <v>201</v>
      </c>
      <c r="B67" s="775"/>
      <c r="C67" s="775"/>
      <c r="D67" s="775"/>
      <c r="E67" s="775"/>
      <c r="F67" s="775"/>
      <c r="G67" s="775"/>
      <c r="H67" s="775"/>
      <c r="I67" s="775"/>
      <c r="J67" s="775"/>
      <c r="K67" s="775"/>
      <c r="L67" s="775"/>
      <c r="M67" s="775"/>
      <c r="N67" s="776" t="s">
        <v>93</v>
      </c>
      <c r="O67" s="777"/>
      <c r="P67" s="780" t="s">
        <v>507</v>
      </c>
      <c r="Q67" s="781"/>
      <c r="R67" s="781"/>
      <c r="S67" s="782"/>
      <c r="T67" s="208" t="s">
        <v>243</v>
      </c>
      <c r="U67" s="783"/>
      <c r="V67" s="784"/>
      <c r="W67" s="784"/>
      <c r="X67" s="785"/>
      <c r="Y67" s="217" t="s">
        <v>91</v>
      </c>
      <c r="AM67" s="234">
        <v>1</v>
      </c>
      <c r="AN67" s="234">
        <v>2</v>
      </c>
    </row>
    <row r="68" spans="1:40" ht="24.95" customHeight="1">
      <c r="A68" s="775"/>
      <c r="B68" s="775"/>
      <c r="C68" s="775"/>
      <c r="D68" s="775"/>
      <c r="E68" s="775"/>
      <c r="F68" s="775"/>
      <c r="G68" s="775"/>
      <c r="H68" s="775"/>
      <c r="I68" s="775"/>
      <c r="J68" s="775"/>
      <c r="K68" s="775"/>
      <c r="L68" s="775"/>
      <c r="M68" s="775"/>
      <c r="N68" s="778"/>
      <c r="O68" s="779"/>
      <c r="P68" s="780" t="s">
        <v>508</v>
      </c>
      <c r="Q68" s="781"/>
      <c r="R68" s="781"/>
      <c r="S68" s="782"/>
      <c r="T68" s="208" t="s">
        <v>244</v>
      </c>
      <c r="U68" s="783"/>
      <c r="V68" s="784"/>
      <c r="W68" s="784"/>
      <c r="X68" s="785"/>
      <c r="Y68" s="217" t="s">
        <v>86</v>
      </c>
      <c r="AM68" s="234">
        <v>2</v>
      </c>
      <c r="AN68" s="234">
        <v>3</v>
      </c>
    </row>
    <row r="69" spans="1:40" ht="13.5" customHeight="1">
      <c r="A69" s="235"/>
      <c r="B69" s="235"/>
      <c r="C69" s="235"/>
      <c r="D69" s="235"/>
      <c r="E69" s="235"/>
      <c r="F69" s="235"/>
      <c r="G69" s="235"/>
      <c r="H69" s="235"/>
      <c r="I69" s="235"/>
      <c r="J69" s="235"/>
      <c r="K69" s="235"/>
      <c r="L69" s="235"/>
      <c r="M69" s="235"/>
      <c r="N69" s="231"/>
      <c r="O69" s="231"/>
      <c r="P69" s="231"/>
      <c r="Q69" s="231"/>
      <c r="R69" s="231"/>
      <c r="S69" s="231"/>
      <c r="T69" s="232"/>
      <c r="U69" s="233"/>
      <c r="V69" s="233"/>
      <c r="W69" s="233"/>
      <c r="X69" s="233"/>
      <c r="Y69" s="57"/>
      <c r="AM69" s="234">
        <v>3</v>
      </c>
      <c r="AN69" s="1"/>
    </row>
    <row r="70" spans="1:40" ht="24.95" customHeight="1">
      <c r="A70" s="775" t="s">
        <v>245</v>
      </c>
      <c r="B70" s="775"/>
      <c r="C70" s="775"/>
      <c r="D70" s="775"/>
      <c r="E70" s="775"/>
      <c r="F70" s="775"/>
      <c r="G70" s="775"/>
      <c r="H70" s="775"/>
      <c r="I70" s="775"/>
      <c r="J70" s="775"/>
      <c r="K70" s="775"/>
      <c r="L70" s="775"/>
      <c r="M70" s="775"/>
      <c r="N70" s="801" t="s">
        <v>92</v>
      </c>
      <c r="O70" s="802"/>
      <c r="P70" s="805" t="s">
        <v>507</v>
      </c>
      <c r="Q70" s="806"/>
      <c r="R70" s="806"/>
      <c r="S70" s="807"/>
      <c r="T70" s="236" t="s">
        <v>246</v>
      </c>
      <c r="U70" s="808"/>
      <c r="V70" s="809"/>
      <c r="W70" s="809"/>
      <c r="X70" s="810"/>
      <c r="Y70" s="237" t="s">
        <v>91</v>
      </c>
      <c r="AM70" s="234">
        <v>4</v>
      </c>
      <c r="AN70" s="1"/>
    </row>
    <row r="71" spans="1:40" ht="24.95" customHeight="1">
      <c r="A71" s="775"/>
      <c r="B71" s="775"/>
      <c r="C71" s="775"/>
      <c r="D71" s="775"/>
      <c r="E71" s="775"/>
      <c r="F71" s="775"/>
      <c r="G71" s="775"/>
      <c r="H71" s="775"/>
      <c r="I71" s="775"/>
      <c r="J71" s="775"/>
      <c r="K71" s="775"/>
      <c r="L71" s="775"/>
      <c r="M71" s="775"/>
      <c r="N71" s="803"/>
      <c r="O71" s="804"/>
      <c r="P71" s="780" t="s">
        <v>508</v>
      </c>
      <c r="Q71" s="781"/>
      <c r="R71" s="781"/>
      <c r="S71" s="782"/>
      <c r="T71" s="208" t="s">
        <v>247</v>
      </c>
      <c r="U71" s="783"/>
      <c r="V71" s="784"/>
      <c r="W71" s="784"/>
      <c r="X71" s="785"/>
      <c r="Y71" s="238" t="s">
        <v>86</v>
      </c>
      <c r="AM71" s="234">
        <v>5</v>
      </c>
      <c r="AN71" s="1"/>
    </row>
    <row r="72" spans="1:40" ht="24.95" customHeight="1">
      <c r="A72" s="775" t="s">
        <v>202</v>
      </c>
      <c r="B72" s="775"/>
      <c r="C72" s="775"/>
      <c r="D72" s="775"/>
      <c r="E72" s="775"/>
      <c r="F72" s="775"/>
      <c r="G72" s="775"/>
      <c r="H72" s="775"/>
      <c r="I72" s="775"/>
      <c r="J72" s="775"/>
      <c r="K72" s="775"/>
      <c r="L72" s="775"/>
      <c r="M72" s="775"/>
      <c r="N72" s="792" t="s">
        <v>93</v>
      </c>
      <c r="O72" s="777"/>
      <c r="P72" s="780" t="s">
        <v>507</v>
      </c>
      <c r="Q72" s="781"/>
      <c r="R72" s="781"/>
      <c r="S72" s="782"/>
      <c r="T72" s="208" t="s">
        <v>248</v>
      </c>
      <c r="U72" s="783"/>
      <c r="V72" s="784"/>
      <c r="W72" s="784"/>
      <c r="X72" s="785"/>
      <c r="Y72" s="238" t="s">
        <v>91</v>
      </c>
    </row>
    <row r="73" spans="1:40" ht="24.95" customHeight="1">
      <c r="A73" s="775"/>
      <c r="B73" s="775"/>
      <c r="C73" s="775"/>
      <c r="D73" s="775"/>
      <c r="E73" s="775"/>
      <c r="F73" s="775"/>
      <c r="G73" s="775"/>
      <c r="H73" s="775"/>
      <c r="I73" s="775"/>
      <c r="J73" s="775"/>
      <c r="K73" s="775"/>
      <c r="L73" s="775"/>
      <c r="M73" s="775"/>
      <c r="N73" s="793"/>
      <c r="O73" s="794"/>
      <c r="P73" s="795" t="s">
        <v>508</v>
      </c>
      <c r="Q73" s="796"/>
      <c r="R73" s="796"/>
      <c r="S73" s="797"/>
      <c r="T73" s="239" t="s">
        <v>249</v>
      </c>
      <c r="U73" s="798"/>
      <c r="V73" s="799"/>
      <c r="W73" s="799"/>
      <c r="X73" s="800"/>
      <c r="Y73" s="240" t="s">
        <v>86</v>
      </c>
    </row>
    <row r="74" spans="1:40" s="97" customFormat="1" ht="15" customHeight="1">
      <c r="A74" s="45" t="s">
        <v>250</v>
      </c>
      <c r="B74" s="45"/>
      <c r="C74" s="45"/>
      <c r="D74" s="45"/>
      <c r="E74" s="45"/>
      <c r="F74" s="45"/>
      <c r="G74" s="45"/>
      <c r="H74" s="45"/>
      <c r="I74" s="45"/>
      <c r="J74" s="45"/>
      <c r="K74" s="45"/>
      <c r="L74" s="45"/>
      <c r="M74" s="45"/>
      <c r="N74" s="45"/>
      <c r="O74" s="45"/>
      <c r="P74" s="45"/>
      <c r="Q74" s="45"/>
      <c r="R74" s="45"/>
      <c r="S74" s="45"/>
      <c r="T74" s="45"/>
      <c r="U74" s="45"/>
      <c r="V74" s="45"/>
      <c r="W74" s="45"/>
      <c r="X74" s="45"/>
      <c r="Y74" s="45"/>
    </row>
    <row r="75" spans="1:40" s="97" customFormat="1" ht="9"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row>
    <row r="76" spans="1:40" s="97" customFormat="1" ht="8.25" customHeight="1">
      <c r="A76" s="228"/>
      <c r="B76" s="241"/>
      <c r="C76" s="242"/>
      <c r="D76" s="242"/>
      <c r="E76" s="242"/>
      <c r="F76" s="242"/>
      <c r="G76" s="242"/>
      <c r="H76" s="242"/>
      <c r="I76" s="242"/>
      <c r="J76" s="242"/>
      <c r="K76" s="242"/>
      <c r="L76" s="242"/>
      <c r="M76" s="242"/>
      <c r="N76" s="242"/>
      <c r="O76" s="242"/>
      <c r="P76" s="242"/>
      <c r="Q76" s="242"/>
      <c r="R76" s="242"/>
      <c r="S76" s="243"/>
      <c r="T76" s="241"/>
      <c r="U76" s="242"/>
      <c r="V76" s="242"/>
      <c r="W76" s="242"/>
      <c r="X76" s="242"/>
      <c r="Y76" s="243"/>
    </row>
    <row r="77" spans="1:40" s="97" customFormat="1" ht="15" customHeight="1">
      <c r="A77" s="228"/>
      <c r="B77" s="244"/>
      <c r="C77" s="45" t="s">
        <v>94</v>
      </c>
      <c r="D77" s="45"/>
      <c r="E77" s="45"/>
      <c r="F77" s="45"/>
      <c r="G77" s="45"/>
      <c r="H77" s="717" t="s">
        <v>95</v>
      </c>
      <c r="I77" s="717"/>
      <c r="J77" s="717"/>
      <c r="K77" s="717"/>
      <c r="L77" s="717"/>
      <c r="M77" s="717"/>
      <c r="N77" s="717"/>
      <c r="O77" s="717"/>
      <c r="P77" s="717"/>
      <c r="Q77" s="717"/>
      <c r="R77" s="717"/>
      <c r="S77" s="717"/>
      <c r="T77" s="717"/>
      <c r="U77" s="717"/>
      <c r="V77" s="717"/>
      <c r="W77" s="717"/>
      <c r="X77" s="717"/>
      <c r="Y77" s="811"/>
    </row>
    <row r="78" spans="1:40" s="97" customFormat="1" ht="15" customHeight="1">
      <c r="A78" s="228"/>
      <c r="B78" s="244"/>
      <c r="C78" s="45" t="s">
        <v>96</v>
      </c>
      <c r="D78" s="45"/>
      <c r="E78" s="45"/>
      <c r="F78" s="45"/>
      <c r="G78" s="45"/>
      <c r="H78" s="57"/>
      <c r="I78" s="812" t="s">
        <v>97</v>
      </c>
      <c r="J78" s="813"/>
      <c r="K78" s="245"/>
      <c r="L78" s="45" t="s">
        <v>98</v>
      </c>
      <c r="M78" s="45"/>
      <c r="N78" s="245"/>
      <c r="O78" s="45" t="s">
        <v>99</v>
      </c>
      <c r="P78" s="45"/>
      <c r="Q78" s="45"/>
      <c r="R78" s="45"/>
      <c r="S78" s="45"/>
      <c r="T78" s="246" t="s">
        <v>251</v>
      </c>
      <c r="U78" s="814" t="str">
        <f>IFERROR(U79+U114,"")</f>
        <v/>
      </c>
      <c r="V78" s="814"/>
      <c r="W78" s="814"/>
      <c r="X78" s="814"/>
      <c r="Y78" s="247" t="s">
        <v>100</v>
      </c>
      <c r="Z78" s="248" t="str">
        <f>IF(AB80="未入力","※先に163行目の当該年度４月１日現在の１年次研修医受入数を入力してください","")</f>
        <v>※先に163行目の当該年度４月１日現在の１年次研修医受入数を入力してください</v>
      </c>
    </row>
    <row r="79" spans="1:40" s="97" customFormat="1" ht="15" customHeight="1">
      <c r="A79" s="228"/>
      <c r="B79" s="244" t="s">
        <v>161</v>
      </c>
      <c r="C79" s="45"/>
      <c r="D79" s="45"/>
      <c r="E79" s="45"/>
      <c r="F79" s="45"/>
      <c r="G79" s="45"/>
      <c r="H79" s="45"/>
      <c r="I79" s="46"/>
      <c r="J79" s="46"/>
      <c r="K79" s="45"/>
      <c r="L79" s="45"/>
      <c r="M79" s="45"/>
      <c r="N79" s="45"/>
      <c r="O79" s="45"/>
      <c r="P79" s="45"/>
      <c r="Q79" s="45"/>
      <c r="R79" s="45"/>
      <c r="S79" s="45"/>
      <c r="T79" s="246" t="s">
        <v>252</v>
      </c>
      <c r="U79" s="814" t="str">
        <f>IFERROR(IF(OR(AB80="20人未満",$C$123=1),(E81*Q81)+(E83*Q83)+(E85*Q85)+(E87*Q87)+(E89*Q89)+(E92*Q92)+(E95*0.5*Q95),(E98*Q98)+(E100*Q100)+(E102*Q102)+(E104*Q104)+(E106*Q106)+(E109*Q109)+(E112*0.5*Q112)),"")</f>
        <v/>
      </c>
      <c r="V79" s="814"/>
      <c r="W79" s="814"/>
      <c r="X79" s="814"/>
      <c r="Y79" s="247" t="s">
        <v>101</v>
      </c>
    </row>
    <row r="80" spans="1:40" s="97" customFormat="1" ht="30" customHeight="1">
      <c r="A80" s="228"/>
      <c r="B80" s="815" t="s">
        <v>162</v>
      </c>
      <c r="C80" s="700"/>
      <c r="D80" s="700"/>
      <c r="E80" s="700"/>
      <c r="F80" s="700"/>
      <c r="G80" s="700"/>
      <c r="H80" s="700"/>
      <c r="I80" s="700"/>
      <c r="J80" s="700"/>
      <c r="K80" s="700"/>
      <c r="L80" s="700"/>
      <c r="M80" s="700"/>
      <c r="N80" s="700"/>
      <c r="O80" s="700"/>
      <c r="P80" s="700"/>
      <c r="Q80" s="700"/>
      <c r="R80" s="700"/>
      <c r="S80" s="816"/>
      <c r="T80" s="246"/>
      <c r="U80" s="249"/>
      <c r="V80" s="249"/>
      <c r="W80" s="249"/>
      <c r="X80" s="249"/>
      <c r="Y80" s="247"/>
      <c r="AB80" s="250" t="str">
        <f>IF(N163="","未入力",IF(N163&gt;=20,"20人以上","20人未満"))</f>
        <v>未入力</v>
      </c>
    </row>
    <row r="81" spans="1:31" s="97" customFormat="1" ht="32.25" customHeight="1">
      <c r="A81" s="228"/>
      <c r="B81" s="817" t="s">
        <v>102</v>
      </c>
      <c r="C81" s="818"/>
      <c r="D81" s="44" t="s">
        <v>253</v>
      </c>
      <c r="E81" s="819"/>
      <c r="F81" s="820"/>
      <c r="G81" s="820"/>
      <c r="H81" s="45" t="s">
        <v>29</v>
      </c>
      <c r="I81" s="45"/>
      <c r="J81" s="45"/>
      <c r="K81" s="46" t="s">
        <v>26</v>
      </c>
      <c r="L81" s="45"/>
      <c r="M81" s="821" t="s">
        <v>254</v>
      </c>
      <c r="N81" s="821"/>
      <c r="O81" s="821"/>
      <c r="P81" s="821"/>
      <c r="Q81" s="822" t="str">
        <f>IF(OR($AB$80="20人未満",$C$123=1),IF($K$78=1,$V$15,0)+IF($K$78=2,$V$15,0),"")</f>
        <v/>
      </c>
      <c r="R81" s="822"/>
      <c r="S81" s="45" t="s">
        <v>27</v>
      </c>
      <c r="T81" s="246"/>
      <c r="U81" s="249"/>
      <c r="V81" s="249"/>
      <c r="W81" s="249"/>
      <c r="X81" s="249"/>
      <c r="Y81" s="247"/>
    </row>
    <row r="82" spans="1:31" s="97" customFormat="1" ht="9" customHeight="1">
      <c r="A82" s="228"/>
      <c r="B82" s="47"/>
      <c r="C82" s="48"/>
      <c r="D82" s="44"/>
      <c r="E82" s="174"/>
      <c r="F82" s="174"/>
      <c r="G82" s="174"/>
      <c r="H82" s="45"/>
      <c r="I82" s="45"/>
      <c r="J82" s="45"/>
      <c r="K82" s="46"/>
      <c r="L82" s="45"/>
      <c r="M82" s="49"/>
      <c r="N82" s="49"/>
      <c r="O82" s="49"/>
      <c r="P82" s="49"/>
      <c r="Q82" s="251"/>
      <c r="R82" s="251"/>
      <c r="S82" s="45"/>
      <c r="T82" s="246"/>
      <c r="U82" s="249"/>
      <c r="V82" s="249"/>
      <c r="W82" s="249"/>
      <c r="X82" s="249"/>
      <c r="Y82" s="247"/>
    </row>
    <row r="83" spans="1:31" s="97" customFormat="1" ht="27.75" customHeight="1">
      <c r="A83" s="228"/>
      <c r="B83" s="823" t="s">
        <v>103</v>
      </c>
      <c r="C83" s="818"/>
      <c r="D83" s="44" t="s">
        <v>255</v>
      </c>
      <c r="E83" s="819"/>
      <c r="F83" s="820"/>
      <c r="G83" s="820"/>
      <c r="H83" s="45" t="s">
        <v>29</v>
      </c>
      <c r="I83" s="45"/>
      <c r="J83" s="45"/>
      <c r="K83" s="46" t="s">
        <v>26</v>
      </c>
      <c r="L83" s="45"/>
      <c r="M83" s="821" t="s">
        <v>256</v>
      </c>
      <c r="N83" s="821"/>
      <c r="O83" s="821"/>
      <c r="P83" s="821"/>
      <c r="Q83" s="822" t="str">
        <f>IF(OR($AB$80="20人未満",$C$123=1),IF($K$78=3,$V$15,0),"")</f>
        <v/>
      </c>
      <c r="R83" s="822"/>
      <c r="S83" s="45" t="s">
        <v>27</v>
      </c>
      <c r="T83" s="246"/>
      <c r="U83" s="249"/>
      <c r="V83" s="249"/>
      <c r="W83" s="249"/>
      <c r="X83" s="249"/>
      <c r="Y83" s="247"/>
    </row>
    <row r="84" spans="1:31" s="97" customFormat="1" ht="18" customHeight="1">
      <c r="A84" s="228"/>
      <c r="B84" s="50"/>
      <c r="C84" s="51"/>
      <c r="D84" s="44"/>
      <c r="E84" s="173"/>
      <c r="F84" s="174"/>
      <c r="G84" s="174"/>
      <c r="H84" s="45"/>
      <c r="I84" s="45"/>
      <c r="J84" s="45"/>
      <c r="K84" s="46"/>
      <c r="L84" s="45"/>
      <c r="M84" s="175"/>
      <c r="N84" s="175"/>
      <c r="O84" s="175"/>
      <c r="P84" s="175"/>
      <c r="Q84" s="184"/>
      <c r="R84" s="184"/>
      <c r="S84" s="45"/>
      <c r="T84" s="246"/>
      <c r="U84" s="249"/>
      <c r="V84" s="249"/>
      <c r="W84" s="249"/>
      <c r="X84" s="249"/>
      <c r="Y84" s="247"/>
    </row>
    <row r="85" spans="1:31" s="97" customFormat="1" ht="18" customHeight="1">
      <c r="A85" s="228"/>
      <c r="B85" s="823" t="s">
        <v>104</v>
      </c>
      <c r="C85" s="818"/>
      <c r="D85" s="44" t="s">
        <v>255</v>
      </c>
      <c r="E85" s="820"/>
      <c r="F85" s="820"/>
      <c r="G85" s="820"/>
      <c r="H85" s="45" t="s">
        <v>29</v>
      </c>
      <c r="I85" s="45"/>
      <c r="J85" s="45"/>
      <c r="K85" s="46" t="s">
        <v>26</v>
      </c>
      <c r="L85" s="45"/>
      <c r="M85" s="821" t="s">
        <v>256</v>
      </c>
      <c r="N85" s="821"/>
      <c r="O85" s="821"/>
      <c r="P85" s="821"/>
      <c r="Q85" s="822" t="str">
        <f>IF(OR($AB$80="20人未満",$C$123=1),IF($K$78=4,$V$15,0),"")</f>
        <v/>
      </c>
      <c r="R85" s="822"/>
      <c r="S85" s="45" t="s">
        <v>27</v>
      </c>
      <c r="T85" s="246"/>
      <c r="U85" s="249"/>
      <c r="V85" s="249"/>
      <c r="W85" s="249"/>
      <c r="X85" s="249"/>
      <c r="Y85" s="247"/>
    </row>
    <row r="86" spans="1:31" s="97" customFormat="1" ht="18" customHeight="1">
      <c r="A86" s="228"/>
      <c r="B86" s="50"/>
      <c r="C86" s="51"/>
      <c r="D86" s="44"/>
      <c r="E86" s="820"/>
      <c r="F86" s="820"/>
      <c r="G86" s="820"/>
      <c r="H86" s="45"/>
      <c r="I86" s="45"/>
      <c r="J86" s="45"/>
      <c r="K86" s="46"/>
      <c r="L86" s="45"/>
      <c r="M86" s="175"/>
      <c r="N86" s="175"/>
      <c r="O86" s="175"/>
      <c r="P86" s="175"/>
      <c r="Q86" s="184"/>
      <c r="R86" s="184"/>
      <c r="S86" s="45"/>
      <c r="T86" s="246"/>
      <c r="U86" s="249"/>
      <c r="V86" s="249"/>
      <c r="W86" s="249"/>
      <c r="X86" s="249"/>
      <c r="Y86" s="247"/>
    </row>
    <row r="87" spans="1:31" s="97" customFormat="1" ht="18" customHeight="1">
      <c r="A87" s="228"/>
      <c r="B87" s="823" t="s">
        <v>105</v>
      </c>
      <c r="C87" s="818"/>
      <c r="D87" s="44" t="s">
        <v>255</v>
      </c>
      <c r="E87" s="820"/>
      <c r="F87" s="820"/>
      <c r="G87" s="820"/>
      <c r="H87" s="45" t="s">
        <v>29</v>
      </c>
      <c r="I87" s="45"/>
      <c r="J87" s="45"/>
      <c r="K87" s="46" t="s">
        <v>26</v>
      </c>
      <c r="L87" s="45"/>
      <c r="M87" s="821" t="s">
        <v>256</v>
      </c>
      <c r="N87" s="821"/>
      <c r="O87" s="821"/>
      <c r="P87" s="821"/>
      <c r="Q87" s="822" t="str">
        <f>IF(OR($AB$80="20人未満",$C123=1),IF($K$78=5,$V$15,0),"")</f>
        <v/>
      </c>
      <c r="R87" s="822"/>
      <c r="S87" s="45" t="s">
        <v>27</v>
      </c>
      <c r="T87" s="246"/>
      <c r="U87" s="249"/>
      <c r="V87" s="249"/>
      <c r="W87" s="249"/>
      <c r="X87" s="249"/>
      <c r="Y87" s="247"/>
    </row>
    <row r="88" spans="1:31" s="97" customFormat="1" ht="18" customHeight="1">
      <c r="A88" s="228"/>
      <c r="B88" s="50"/>
      <c r="C88" s="51"/>
      <c r="D88" s="44"/>
      <c r="E88" s="820"/>
      <c r="F88" s="820"/>
      <c r="G88" s="820"/>
      <c r="H88" s="45"/>
      <c r="I88" s="45"/>
      <c r="J88" s="45"/>
      <c r="K88" s="46"/>
      <c r="L88" s="45"/>
      <c r="M88" s="175"/>
      <c r="N88" s="175"/>
      <c r="O88" s="175"/>
      <c r="P88" s="175"/>
      <c r="Q88" s="184"/>
      <c r="R88" s="184"/>
      <c r="S88" s="45"/>
      <c r="T88" s="246"/>
      <c r="U88" s="249"/>
      <c r="V88" s="249"/>
      <c r="W88" s="249"/>
      <c r="X88" s="249"/>
      <c r="Y88" s="247"/>
    </row>
    <row r="89" spans="1:31" s="97" customFormat="1" ht="33.75" customHeight="1">
      <c r="A89" s="228"/>
      <c r="B89" s="824" t="s">
        <v>106</v>
      </c>
      <c r="C89" s="825"/>
      <c r="D89" s="52" t="s">
        <v>255</v>
      </c>
      <c r="E89" s="826"/>
      <c r="F89" s="826"/>
      <c r="G89" s="826"/>
      <c r="H89" s="179" t="s">
        <v>29</v>
      </c>
      <c r="I89" s="179"/>
      <c r="J89" s="179"/>
      <c r="K89" s="53" t="s">
        <v>26</v>
      </c>
      <c r="L89" s="179"/>
      <c r="M89" s="827" t="s">
        <v>256</v>
      </c>
      <c r="N89" s="827"/>
      <c r="O89" s="827"/>
      <c r="P89" s="827"/>
      <c r="Q89" s="828" t="str">
        <f>IF(OR($AB$80="20人未満",$C123=1),IF($N$78=2,$V$15,0)+IF($N$78=3,$V$15,0),"")</f>
        <v/>
      </c>
      <c r="R89" s="828"/>
      <c r="S89" s="179" t="s">
        <v>27</v>
      </c>
      <c r="T89" s="246"/>
      <c r="U89" s="249"/>
      <c r="V89" s="249"/>
      <c r="W89" s="249"/>
      <c r="X89" s="249"/>
      <c r="Y89" s="247"/>
    </row>
    <row r="90" spans="1:31" s="97" customFormat="1" ht="9" customHeight="1">
      <c r="A90" s="228"/>
      <c r="B90" s="176"/>
      <c r="C90" s="177"/>
      <c r="D90" s="52"/>
      <c r="E90" s="178"/>
      <c r="F90" s="178"/>
      <c r="G90" s="178"/>
      <c r="H90" s="179"/>
      <c r="I90" s="179"/>
      <c r="J90" s="179"/>
      <c r="K90" s="53"/>
      <c r="L90" s="179"/>
      <c r="M90" s="179"/>
      <c r="N90" s="179"/>
      <c r="O90" s="179"/>
      <c r="P90" s="179"/>
      <c r="Q90" s="54"/>
      <c r="R90" s="54"/>
      <c r="S90" s="179"/>
      <c r="T90" s="246"/>
      <c r="U90" s="249"/>
      <c r="V90" s="249"/>
      <c r="W90" s="249"/>
      <c r="X90" s="249"/>
      <c r="Y90" s="247"/>
    </row>
    <row r="91" spans="1:31" s="97" customFormat="1" ht="22.5" customHeight="1">
      <c r="A91" s="2"/>
      <c r="B91" s="829" t="s">
        <v>504</v>
      </c>
      <c r="C91" s="830"/>
      <c r="D91" s="830"/>
      <c r="E91" s="830"/>
      <c r="F91" s="830"/>
      <c r="G91" s="830"/>
      <c r="H91" s="830"/>
      <c r="I91" s="830"/>
      <c r="J91" s="830"/>
      <c r="K91" s="830"/>
      <c r="L91" s="830"/>
      <c r="M91" s="830"/>
      <c r="N91" s="830"/>
      <c r="O91" s="830"/>
      <c r="P91" s="830"/>
      <c r="Q91" s="830"/>
      <c r="R91" s="830"/>
      <c r="S91" s="831"/>
      <c r="T91" s="9"/>
      <c r="U91" s="185"/>
      <c r="V91" s="185"/>
      <c r="W91" s="185"/>
      <c r="X91" s="185"/>
      <c r="Y91" s="10"/>
    </row>
    <row r="92" spans="1:31" s="97" customFormat="1" ht="33.75" customHeight="1">
      <c r="A92" s="2"/>
      <c r="B92" s="832" t="s">
        <v>257</v>
      </c>
      <c r="C92" s="833"/>
      <c r="D92" s="143" t="s">
        <v>255</v>
      </c>
      <c r="E92" s="834"/>
      <c r="F92" s="834"/>
      <c r="G92" s="834"/>
      <c r="H92" s="113" t="s">
        <v>29</v>
      </c>
      <c r="I92" s="113"/>
      <c r="J92" s="113"/>
      <c r="K92" s="111" t="s">
        <v>26</v>
      </c>
      <c r="L92" s="113"/>
      <c r="M92" s="835" t="s">
        <v>258</v>
      </c>
      <c r="N92" s="835"/>
      <c r="O92" s="835"/>
      <c r="P92" s="835"/>
      <c r="Q92" s="836" t="str">
        <f>IF(OR($AB$80="20人未満",$C$123=1),IF(AC92="",0,AC92),"")</f>
        <v/>
      </c>
      <c r="R92" s="836"/>
      <c r="S92" s="113" t="s">
        <v>27</v>
      </c>
      <c r="T92" s="9"/>
      <c r="U92" s="185"/>
      <c r="V92" s="185"/>
      <c r="W92" s="185"/>
      <c r="X92" s="185"/>
      <c r="Y92" s="10"/>
      <c r="AB92" s="407" t="e">
        <f>IF($U$41&gt;=0.5,"50％以上","50％未満")</f>
        <v>#DIV/0!</v>
      </c>
      <c r="AC92" s="408" t="e">
        <f>IF(AB92="50％以上",IF(OR(K78=1,K78=2),V49,""),"")</f>
        <v>#DIV/0!</v>
      </c>
      <c r="AD92" s="408" t="e">
        <f>IF(AB92="50％未満",IF(OR(K78=2,K78=1),U40,""),"")</f>
        <v>#DIV/0!</v>
      </c>
      <c r="AE92" s="408"/>
    </row>
    <row r="93" spans="1:31" s="97" customFormat="1" ht="9" customHeight="1">
      <c r="A93" s="2"/>
      <c r="B93" s="180"/>
      <c r="C93" s="181"/>
      <c r="D93" s="143"/>
      <c r="E93" s="182"/>
      <c r="F93" s="182"/>
      <c r="G93" s="182"/>
      <c r="H93" s="113"/>
      <c r="I93" s="113"/>
      <c r="J93" s="113"/>
      <c r="K93" s="111"/>
      <c r="L93" s="113"/>
      <c r="M93" s="113"/>
      <c r="N93" s="113"/>
      <c r="O93" s="113"/>
      <c r="P93" s="113"/>
      <c r="Q93" s="144"/>
      <c r="R93" s="144"/>
      <c r="S93" s="113"/>
      <c r="T93" s="9"/>
      <c r="U93" s="185"/>
      <c r="V93" s="185"/>
      <c r="W93" s="185"/>
      <c r="X93" s="185"/>
      <c r="Y93" s="10"/>
    </row>
    <row r="94" spans="1:31" s="97" customFormat="1" ht="22.5" customHeight="1">
      <c r="A94" s="2"/>
      <c r="B94" s="829" t="s">
        <v>505</v>
      </c>
      <c r="C94" s="830"/>
      <c r="D94" s="830"/>
      <c r="E94" s="830"/>
      <c r="F94" s="830"/>
      <c r="G94" s="830"/>
      <c r="H94" s="830"/>
      <c r="I94" s="830"/>
      <c r="J94" s="830"/>
      <c r="K94" s="830"/>
      <c r="L94" s="830"/>
      <c r="M94" s="830"/>
      <c r="N94" s="830"/>
      <c r="O94" s="830"/>
      <c r="P94" s="830"/>
      <c r="Q94" s="830"/>
      <c r="R94" s="830"/>
      <c r="S94" s="831"/>
      <c r="T94" s="9"/>
      <c r="U94" s="185"/>
      <c r="V94" s="185"/>
      <c r="W94" s="185"/>
      <c r="X94" s="185"/>
      <c r="Y94" s="10"/>
    </row>
    <row r="95" spans="1:31" s="97" customFormat="1" ht="33.75" customHeight="1">
      <c r="A95" s="2"/>
      <c r="B95" s="832" t="s">
        <v>257</v>
      </c>
      <c r="C95" s="833"/>
      <c r="D95" s="143" t="s">
        <v>253</v>
      </c>
      <c r="E95" s="834"/>
      <c r="F95" s="834"/>
      <c r="G95" s="834"/>
      <c r="H95" s="145" t="s">
        <v>259</v>
      </c>
      <c r="I95" s="113"/>
      <c r="J95" s="113"/>
      <c r="K95" s="111" t="s">
        <v>26</v>
      </c>
      <c r="L95" s="113"/>
      <c r="M95" s="835" t="s">
        <v>260</v>
      </c>
      <c r="N95" s="835"/>
      <c r="O95" s="835"/>
      <c r="P95" s="835"/>
      <c r="Q95" s="836" t="str">
        <f>IF(OR($AB$80="20人未満",$C$123=1),IF(AD92="",0,AD92),"")</f>
        <v/>
      </c>
      <c r="R95" s="836"/>
      <c r="S95" s="113" t="s">
        <v>27</v>
      </c>
      <c r="T95" s="9"/>
      <c r="U95" s="185"/>
      <c r="V95" s="185"/>
      <c r="W95" s="185"/>
      <c r="X95" s="185"/>
      <c r="Y95" s="10"/>
    </row>
    <row r="96" spans="1:31" s="97" customFormat="1" ht="9" customHeight="1">
      <c r="A96" s="2"/>
      <c r="B96" s="180"/>
      <c r="C96" s="181"/>
      <c r="D96" s="143"/>
      <c r="E96" s="182"/>
      <c r="F96" s="182"/>
      <c r="G96" s="182"/>
      <c r="H96" s="145"/>
      <c r="I96" s="113"/>
      <c r="J96" s="113"/>
      <c r="K96" s="111"/>
      <c r="L96" s="113"/>
      <c r="M96" s="183"/>
      <c r="N96" s="183"/>
      <c r="O96" s="183"/>
      <c r="P96" s="183"/>
      <c r="Q96" s="144"/>
      <c r="R96" s="144"/>
      <c r="S96" s="113"/>
      <c r="T96" s="9"/>
      <c r="U96" s="185"/>
      <c r="V96" s="185"/>
      <c r="W96" s="185"/>
      <c r="X96" s="185"/>
      <c r="Y96" s="10"/>
    </row>
    <row r="97" spans="1:25" s="97" customFormat="1" ht="30" customHeight="1">
      <c r="A97" s="228"/>
      <c r="B97" s="815" t="s">
        <v>163</v>
      </c>
      <c r="C97" s="700"/>
      <c r="D97" s="700"/>
      <c r="E97" s="700"/>
      <c r="F97" s="700"/>
      <c r="G97" s="700"/>
      <c r="H97" s="700"/>
      <c r="I97" s="700"/>
      <c r="J97" s="700"/>
      <c r="K97" s="700"/>
      <c r="L97" s="700"/>
      <c r="M97" s="700"/>
      <c r="N97" s="700"/>
      <c r="O97" s="700"/>
      <c r="P97" s="700"/>
      <c r="Q97" s="700"/>
      <c r="R97" s="700"/>
      <c r="S97" s="816"/>
      <c r="T97" s="246"/>
      <c r="U97" s="249"/>
      <c r="V97" s="249"/>
      <c r="W97" s="249"/>
      <c r="X97" s="249"/>
      <c r="Y97" s="247"/>
    </row>
    <row r="98" spans="1:25" s="97" customFormat="1" ht="32.25" customHeight="1">
      <c r="A98" s="228"/>
      <c r="B98" s="817" t="s">
        <v>102</v>
      </c>
      <c r="C98" s="818"/>
      <c r="D98" s="44" t="s">
        <v>255</v>
      </c>
      <c r="E98" s="819"/>
      <c r="F98" s="820"/>
      <c r="G98" s="820"/>
      <c r="H98" s="45" t="s">
        <v>29</v>
      </c>
      <c r="I98" s="45"/>
      <c r="J98" s="45"/>
      <c r="K98" s="46" t="s">
        <v>26</v>
      </c>
      <c r="L98" s="45"/>
      <c r="M98" s="821" t="s">
        <v>256</v>
      </c>
      <c r="N98" s="821"/>
      <c r="O98" s="821"/>
      <c r="P98" s="821"/>
      <c r="Q98" s="837" t="str">
        <f>IF(AND($AB$80="20人以上",$C$123=""),IF($K$78=1,$V$15,0)+IF($K$78=2,$V$15,0),"")</f>
        <v/>
      </c>
      <c r="R98" s="837"/>
      <c r="S98" s="45" t="s">
        <v>27</v>
      </c>
      <c r="T98" s="246"/>
      <c r="U98" s="249"/>
      <c r="V98" s="249"/>
      <c r="W98" s="249"/>
      <c r="X98" s="249"/>
      <c r="Y98" s="247"/>
    </row>
    <row r="99" spans="1:25" s="97" customFormat="1" ht="9" customHeight="1">
      <c r="A99" s="228"/>
      <c r="B99" s="47"/>
      <c r="C99" s="48"/>
      <c r="D99" s="44"/>
      <c r="E99" s="174"/>
      <c r="F99" s="174"/>
      <c r="G99" s="174"/>
      <c r="H99" s="45"/>
      <c r="I99" s="45"/>
      <c r="J99" s="45"/>
      <c r="K99" s="46"/>
      <c r="L99" s="45"/>
      <c r="M99" s="49"/>
      <c r="N99" s="49"/>
      <c r="O99" s="49"/>
      <c r="P99" s="49"/>
      <c r="Q99" s="251"/>
      <c r="R99" s="251"/>
      <c r="S99" s="45"/>
      <c r="T99" s="246"/>
      <c r="U99" s="249"/>
      <c r="V99" s="249"/>
      <c r="W99" s="249"/>
      <c r="X99" s="249"/>
      <c r="Y99" s="247"/>
    </row>
    <row r="100" spans="1:25" s="97" customFormat="1" ht="27.75" customHeight="1">
      <c r="A100" s="228"/>
      <c r="B100" s="823" t="s">
        <v>103</v>
      </c>
      <c r="C100" s="818"/>
      <c r="D100" s="44" t="s">
        <v>255</v>
      </c>
      <c r="E100" s="819"/>
      <c r="F100" s="820"/>
      <c r="G100" s="820"/>
      <c r="H100" s="45" t="s">
        <v>29</v>
      </c>
      <c r="I100" s="45"/>
      <c r="J100" s="45"/>
      <c r="K100" s="46" t="s">
        <v>26</v>
      </c>
      <c r="L100" s="45"/>
      <c r="M100" s="821" t="s">
        <v>256</v>
      </c>
      <c r="N100" s="821"/>
      <c r="O100" s="821"/>
      <c r="P100" s="821"/>
      <c r="Q100" s="837" t="str">
        <f>IF(AND($AB$80="20人以上",$C$123=""),IF($K$78=3,$V$15,0),"")</f>
        <v/>
      </c>
      <c r="R100" s="837"/>
      <c r="S100" s="45" t="s">
        <v>27</v>
      </c>
      <c r="T100" s="246"/>
      <c r="U100" s="249"/>
      <c r="V100" s="249"/>
      <c r="W100" s="249"/>
      <c r="X100" s="249"/>
      <c r="Y100" s="247"/>
    </row>
    <row r="101" spans="1:25" s="97" customFormat="1" ht="18" customHeight="1">
      <c r="A101" s="228"/>
      <c r="B101" s="50"/>
      <c r="C101" s="51"/>
      <c r="D101" s="44"/>
      <c r="E101" s="173"/>
      <c r="F101" s="174"/>
      <c r="G101" s="174"/>
      <c r="H101" s="45"/>
      <c r="I101" s="45"/>
      <c r="J101" s="45"/>
      <c r="K101" s="46"/>
      <c r="L101" s="45"/>
      <c r="M101" s="175"/>
      <c r="N101" s="175"/>
      <c r="O101" s="175"/>
      <c r="P101" s="175"/>
      <c r="Q101" s="184"/>
      <c r="R101" s="184"/>
      <c r="S101" s="45"/>
      <c r="T101" s="246"/>
      <c r="U101" s="249"/>
      <c r="V101" s="249"/>
      <c r="W101" s="249"/>
      <c r="X101" s="249"/>
      <c r="Y101" s="247"/>
    </row>
    <row r="102" spans="1:25" s="97" customFormat="1" ht="18" customHeight="1">
      <c r="A102" s="228"/>
      <c r="B102" s="823" t="s">
        <v>104</v>
      </c>
      <c r="C102" s="818"/>
      <c r="D102" s="44" t="s">
        <v>255</v>
      </c>
      <c r="E102" s="820"/>
      <c r="F102" s="820"/>
      <c r="G102" s="820"/>
      <c r="H102" s="45" t="s">
        <v>29</v>
      </c>
      <c r="I102" s="45"/>
      <c r="J102" s="45"/>
      <c r="K102" s="46" t="s">
        <v>26</v>
      </c>
      <c r="L102" s="45"/>
      <c r="M102" s="821" t="s">
        <v>256</v>
      </c>
      <c r="N102" s="821"/>
      <c r="O102" s="821"/>
      <c r="P102" s="821"/>
      <c r="Q102" s="837" t="str">
        <f>IF(AND($AB$80="20人以上",$C$123=""),IF($K$78=4,$V$15,0),"")</f>
        <v/>
      </c>
      <c r="R102" s="837"/>
      <c r="S102" s="45" t="s">
        <v>27</v>
      </c>
      <c r="T102" s="246"/>
      <c r="U102" s="249"/>
      <c r="V102" s="249"/>
      <c r="W102" s="249"/>
      <c r="X102" s="249"/>
      <c r="Y102" s="247"/>
    </row>
    <row r="103" spans="1:25" s="97" customFormat="1" ht="18" customHeight="1">
      <c r="A103" s="228"/>
      <c r="B103" s="50"/>
      <c r="C103" s="51"/>
      <c r="D103" s="44"/>
      <c r="E103" s="820"/>
      <c r="F103" s="820"/>
      <c r="G103" s="820"/>
      <c r="H103" s="45"/>
      <c r="I103" s="45"/>
      <c r="J103" s="45"/>
      <c r="K103" s="46"/>
      <c r="L103" s="45"/>
      <c r="M103" s="175"/>
      <c r="N103" s="175"/>
      <c r="O103" s="175"/>
      <c r="P103" s="175"/>
      <c r="Q103" s="184"/>
      <c r="R103" s="184"/>
      <c r="S103" s="45"/>
      <c r="T103" s="246"/>
      <c r="U103" s="249"/>
      <c r="V103" s="249"/>
      <c r="W103" s="249"/>
      <c r="X103" s="249"/>
      <c r="Y103" s="247"/>
    </row>
    <row r="104" spans="1:25" s="97" customFormat="1" ht="18" customHeight="1">
      <c r="A104" s="228"/>
      <c r="B104" s="823" t="s">
        <v>105</v>
      </c>
      <c r="C104" s="818"/>
      <c r="D104" s="44" t="s">
        <v>255</v>
      </c>
      <c r="E104" s="820"/>
      <c r="F104" s="820"/>
      <c r="G104" s="820"/>
      <c r="H104" s="45" t="s">
        <v>29</v>
      </c>
      <c r="I104" s="45"/>
      <c r="J104" s="45"/>
      <c r="K104" s="46" t="s">
        <v>26</v>
      </c>
      <c r="L104" s="45"/>
      <c r="M104" s="821" t="s">
        <v>256</v>
      </c>
      <c r="N104" s="821"/>
      <c r="O104" s="821"/>
      <c r="P104" s="821"/>
      <c r="Q104" s="837" t="str">
        <f>IF(AND($AB$80="20人以上",$C$123=""),IF($K$78=5,$V$15,0),"")</f>
        <v/>
      </c>
      <c r="R104" s="837"/>
      <c r="S104" s="45" t="s">
        <v>27</v>
      </c>
      <c r="T104" s="246"/>
      <c r="U104" s="249"/>
      <c r="V104" s="249"/>
      <c r="W104" s="249"/>
      <c r="X104" s="249"/>
      <c r="Y104" s="247"/>
    </row>
    <row r="105" spans="1:25" s="97" customFormat="1" ht="18" customHeight="1">
      <c r="A105" s="228"/>
      <c r="B105" s="50"/>
      <c r="C105" s="51"/>
      <c r="D105" s="44"/>
      <c r="E105" s="820"/>
      <c r="F105" s="820"/>
      <c r="G105" s="820"/>
      <c r="H105" s="45"/>
      <c r="I105" s="45"/>
      <c r="J105" s="45"/>
      <c r="K105" s="46"/>
      <c r="L105" s="45"/>
      <c r="M105" s="175"/>
      <c r="N105" s="175"/>
      <c r="O105" s="175"/>
      <c r="P105" s="175"/>
      <c r="Q105" s="184"/>
      <c r="R105" s="184"/>
      <c r="S105" s="45"/>
      <c r="T105" s="246"/>
      <c r="U105" s="249"/>
      <c r="V105" s="249"/>
      <c r="W105" s="249"/>
      <c r="X105" s="249"/>
      <c r="Y105" s="247"/>
    </row>
    <row r="106" spans="1:25" s="97" customFormat="1" ht="33.75" customHeight="1">
      <c r="A106" s="228"/>
      <c r="B106" s="824" t="s">
        <v>106</v>
      </c>
      <c r="C106" s="825"/>
      <c r="D106" s="52" t="s">
        <v>255</v>
      </c>
      <c r="E106" s="826"/>
      <c r="F106" s="826"/>
      <c r="G106" s="826"/>
      <c r="H106" s="179" t="s">
        <v>29</v>
      </c>
      <c r="I106" s="179"/>
      <c r="J106" s="179"/>
      <c r="K106" s="53" t="s">
        <v>26</v>
      </c>
      <c r="L106" s="179"/>
      <c r="M106" s="827" t="s">
        <v>256</v>
      </c>
      <c r="N106" s="827"/>
      <c r="O106" s="827"/>
      <c r="P106" s="827"/>
      <c r="Q106" s="838" t="str">
        <f>IF(AND($AB$80="20人以上",$C$123=""),IF($N$78=2,$V$15,0)+IF($N$78=3,$V$15,0),"")</f>
        <v/>
      </c>
      <c r="R106" s="838"/>
      <c r="S106" s="179" t="s">
        <v>27</v>
      </c>
      <c r="T106" s="246"/>
      <c r="U106" s="254"/>
      <c r="V106" s="254"/>
      <c r="W106" s="254"/>
      <c r="X106" s="254"/>
      <c r="Y106" s="247"/>
    </row>
    <row r="107" spans="1:25" s="97" customFormat="1" ht="9" customHeight="1">
      <c r="A107" s="228"/>
      <c r="B107" s="176"/>
      <c r="C107" s="177"/>
      <c r="D107" s="52"/>
      <c r="E107" s="178"/>
      <c r="F107" s="178"/>
      <c r="G107" s="178"/>
      <c r="H107" s="179"/>
      <c r="I107" s="179"/>
      <c r="J107" s="179"/>
      <c r="K107" s="53"/>
      <c r="L107" s="179"/>
      <c r="M107" s="179"/>
      <c r="N107" s="179"/>
      <c r="O107" s="179"/>
      <c r="P107" s="179"/>
      <c r="Q107" s="54"/>
      <c r="R107" s="54"/>
      <c r="S107" s="179"/>
      <c r="T107" s="246"/>
      <c r="U107" s="249"/>
      <c r="V107" s="249"/>
      <c r="W107" s="249"/>
      <c r="X107" s="249"/>
      <c r="Y107" s="247"/>
    </row>
    <row r="108" spans="1:25" s="97" customFormat="1" ht="22.5" customHeight="1">
      <c r="A108" s="2"/>
      <c r="B108" s="829" t="s">
        <v>504</v>
      </c>
      <c r="C108" s="830"/>
      <c r="D108" s="830"/>
      <c r="E108" s="830"/>
      <c r="F108" s="830"/>
      <c r="G108" s="830"/>
      <c r="H108" s="830"/>
      <c r="I108" s="830"/>
      <c r="J108" s="830"/>
      <c r="K108" s="830"/>
      <c r="L108" s="830"/>
      <c r="M108" s="830"/>
      <c r="N108" s="830"/>
      <c r="O108" s="830"/>
      <c r="P108" s="830"/>
      <c r="Q108" s="830"/>
      <c r="R108" s="830"/>
      <c r="S108" s="831"/>
      <c r="T108" s="9"/>
      <c r="U108" s="185"/>
      <c r="V108" s="185"/>
      <c r="W108" s="185"/>
      <c r="X108" s="185"/>
      <c r="Y108" s="10"/>
    </row>
    <row r="109" spans="1:25" s="97" customFormat="1" ht="33.75" customHeight="1">
      <c r="A109" s="2"/>
      <c r="B109" s="832" t="s">
        <v>257</v>
      </c>
      <c r="C109" s="833"/>
      <c r="D109" s="143" t="s">
        <v>255</v>
      </c>
      <c r="E109" s="834"/>
      <c r="F109" s="834"/>
      <c r="G109" s="834"/>
      <c r="H109" s="113" t="s">
        <v>29</v>
      </c>
      <c r="I109" s="113"/>
      <c r="J109" s="113"/>
      <c r="K109" s="111" t="s">
        <v>26</v>
      </c>
      <c r="L109" s="113"/>
      <c r="M109" s="835" t="s">
        <v>258</v>
      </c>
      <c r="N109" s="835"/>
      <c r="O109" s="835"/>
      <c r="P109" s="835"/>
      <c r="Q109" s="822" t="str">
        <f>IF(AND($AB$80="20人以上",$C$123=""),IF(AC92="",0,AC92),"")</f>
        <v/>
      </c>
      <c r="R109" s="822"/>
      <c r="S109" s="113" t="s">
        <v>27</v>
      </c>
      <c r="T109" s="9"/>
      <c r="U109" s="185"/>
      <c r="V109" s="185"/>
      <c r="W109" s="185"/>
      <c r="X109" s="185"/>
      <c r="Y109" s="10"/>
    </row>
    <row r="110" spans="1:25" s="97" customFormat="1" ht="9" customHeight="1">
      <c r="A110" s="2"/>
      <c r="B110" s="180"/>
      <c r="C110" s="181"/>
      <c r="D110" s="143"/>
      <c r="E110" s="182"/>
      <c r="F110" s="182"/>
      <c r="G110" s="182"/>
      <c r="H110" s="113"/>
      <c r="I110" s="113"/>
      <c r="J110" s="113"/>
      <c r="K110" s="111"/>
      <c r="L110" s="113"/>
      <c r="M110" s="113"/>
      <c r="N110" s="113"/>
      <c r="O110" s="113"/>
      <c r="P110" s="113"/>
      <c r="Q110" s="144"/>
      <c r="R110" s="144"/>
      <c r="S110" s="113"/>
      <c r="T110" s="9"/>
      <c r="U110" s="185"/>
      <c r="V110" s="185"/>
      <c r="W110" s="185"/>
      <c r="X110" s="185"/>
      <c r="Y110" s="10"/>
    </row>
    <row r="111" spans="1:25" s="97" customFormat="1" ht="22.5" customHeight="1">
      <c r="A111" s="2"/>
      <c r="B111" s="829" t="s">
        <v>505</v>
      </c>
      <c r="C111" s="830"/>
      <c r="D111" s="830"/>
      <c r="E111" s="830"/>
      <c r="F111" s="830"/>
      <c r="G111" s="830"/>
      <c r="H111" s="830"/>
      <c r="I111" s="830"/>
      <c r="J111" s="830"/>
      <c r="K111" s="830"/>
      <c r="L111" s="830"/>
      <c r="M111" s="830"/>
      <c r="N111" s="830"/>
      <c r="O111" s="830"/>
      <c r="P111" s="830"/>
      <c r="Q111" s="830"/>
      <c r="R111" s="830"/>
      <c r="S111" s="831"/>
      <c r="T111" s="9"/>
      <c r="U111" s="185"/>
      <c r="V111" s="185"/>
      <c r="W111" s="185"/>
      <c r="X111" s="185"/>
      <c r="Y111" s="10"/>
    </row>
    <row r="112" spans="1:25" s="97" customFormat="1" ht="33.75" customHeight="1">
      <c r="A112" s="2"/>
      <c r="B112" s="832" t="s">
        <v>257</v>
      </c>
      <c r="C112" s="833"/>
      <c r="D112" s="143" t="s">
        <v>255</v>
      </c>
      <c r="E112" s="834"/>
      <c r="F112" s="834"/>
      <c r="G112" s="834"/>
      <c r="H112" s="145" t="s">
        <v>259</v>
      </c>
      <c r="I112" s="113"/>
      <c r="J112" s="113"/>
      <c r="K112" s="111" t="s">
        <v>26</v>
      </c>
      <c r="L112" s="113"/>
      <c r="M112" s="835" t="s">
        <v>258</v>
      </c>
      <c r="N112" s="835"/>
      <c r="O112" s="835"/>
      <c r="P112" s="835"/>
      <c r="Q112" s="822" t="str">
        <f>IF(AND($AB$80="20人以上",$C$123=""),IF(AD92="",0,AD92),"")</f>
        <v/>
      </c>
      <c r="R112" s="822"/>
      <c r="S112" s="113" t="s">
        <v>27</v>
      </c>
      <c r="T112" s="9"/>
      <c r="U112" s="185"/>
      <c r="V112" s="185"/>
      <c r="W112" s="185"/>
      <c r="X112" s="185"/>
      <c r="Y112" s="10"/>
    </row>
    <row r="113" spans="1:32" s="97" customFormat="1" ht="9" customHeight="1">
      <c r="A113" s="2"/>
      <c r="B113" s="180"/>
      <c r="C113" s="181"/>
      <c r="D113" s="143"/>
      <c r="E113" s="182"/>
      <c r="F113" s="182"/>
      <c r="G113" s="182"/>
      <c r="H113" s="145"/>
      <c r="I113" s="113"/>
      <c r="J113" s="113"/>
      <c r="K113" s="111"/>
      <c r="L113" s="113"/>
      <c r="M113" s="183"/>
      <c r="N113" s="183"/>
      <c r="O113" s="183"/>
      <c r="P113" s="183"/>
      <c r="Q113" s="144"/>
      <c r="R113" s="144"/>
      <c r="S113" s="113"/>
      <c r="T113" s="9"/>
      <c r="U113" s="185"/>
      <c r="V113" s="185"/>
      <c r="W113" s="185"/>
      <c r="X113" s="185"/>
      <c r="Y113" s="10"/>
    </row>
    <row r="114" spans="1:32" s="258" customFormat="1" ht="19.5" customHeight="1">
      <c r="A114" s="255"/>
      <c r="B114" s="55" t="s">
        <v>107</v>
      </c>
      <c r="C114" s="56"/>
      <c r="D114" s="52" t="s">
        <v>261</v>
      </c>
      <c r="E114" s="826"/>
      <c r="F114" s="826"/>
      <c r="G114" s="826"/>
      <c r="H114" s="179" t="s">
        <v>29</v>
      </c>
      <c r="I114" s="179"/>
      <c r="J114" s="179"/>
      <c r="K114" s="53" t="s">
        <v>26</v>
      </c>
      <c r="L114" s="179"/>
      <c r="M114" s="827" t="s">
        <v>256</v>
      </c>
      <c r="N114" s="827"/>
      <c r="O114" s="827"/>
      <c r="P114" s="827"/>
      <c r="Q114" s="822">
        <f>V15</f>
        <v>0</v>
      </c>
      <c r="R114" s="822"/>
      <c r="S114" s="179" t="s">
        <v>44</v>
      </c>
      <c r="T114" s="256" t="s">
        <v>261</v>
      </c>
      <c r="U114" s="842">
        <f>E114*Q114</f>
        <v>0</v>
      </c>
      <c r="V114" s="842"/>
      <c r="W114" s="842"/>
      <c r="X114" s="842"/>
      <c r="Y114" s="257" t="s">
        <v>101</v>
      </c>
    </row>
    <row r="115" spans="1:32" s="97" customFormat="1" ht="6" customHeight="1">
      <c r="A115" s="228"/>
      <c r="B115" s="259"/>
      <c r="C115" s="260"/>
      <c r="D115" s="44"/>
      <c r="E115" s="174"/>
      <c r="F115" s="174"/>
      <c r="G115" s="174"/>
      <c r="H115" s="45"/>
      <c r="I115" s="45"/>
      <c r="J115" s="45"/>
      <c r="K115" s="46"/>
      <c r="L115" s="45"/>
      <c r="M115" s="175"/>
      <c r="N115" s="175"/>
      <c r="O115" s="175"/>
      <c r="P115" s="175"/>
      <c r="Q115" s="54"/>
      <c r="R115" s="54"/>
      <c r="S115" s="45"/>
      <c r="T115" s="246"/>
      <c r="U115" s="254"/>
      <c r="V115" s="254"/>
      <c r="W115" s="254"/>
      <c r="X115" s="254"/>
      <c r="Y115" s="247"/>
    </row>
    <row r="116" spans="1:32" s="97" customFormat="1" ht="15" customHeight="1" thickBot="1">
      <c r="A116" s="228"/>
      <c r="B116" s="244"/>
      <c r="C116" s="57" t="s">
        <v>108</v>
      </c>
      <c r="D116" s="57"/>
      <c r="E116" s="57"/>
      <c r="F116" s="57"/>
      <c r="G116" s="57"/>
      <c r="H116" s="146" t="s">
        <v>109</v>
      </c>
      <c r="I116" s="57"/>
      <c r="J116" s="57"/>
      <c r="K116" s="57"/>
      <c r="L116" s="57"/>
      <c r="M116" s="57"/>
      <c r="N116" s="57"/>
      <c r="O116" s="57"/>
      <c r="P116" s="57"/>
      <c r="Q116" s="57"/>
      <c r="R116" s="45"/>
      <c r="S116" s="45"/>
      <c r="T116" s="256"/>
      <c r="U116" s="843"/>
      <c r="V116" s="843"/>
      <c r="W116" s="843"/>
      <c r="X116" s="843"/>
      <c r="Y116" s="257"/>
    </row>
    <row r="117" spans="1:32" s="97" customFormat="1" ht="15" customHeight="1" thickBot="1">
      <c r="A117" s="228"/>
      <c r="B117" s="244"/>
      <c r="C117" s="261"/>
      <c r="D117" s="45" t="s">
        <v>110</v>
      </c>
      <c r="E117" s="45"/>
      <c r="F117" s="45"/>
      <c r="G117" s="45"/>
      <c r="H117" s="45"/>
      <c r="I117" s="45"/>
      <c r="J117" s="45"/>
      <c r="K117" s="46" t="s">
        <v>262</v>
      </c>
      <c r="L117" s="211" t="s">
        <v>112</v>
      </c>
      <c r="M117" s="45"/>
      <c r="N117" s="45"/>
      <c r="O117" s="45"/>
      <c r="P117" s="45"/>
      <c r="Q117" s="840">
        <f>U27</f>
        <v>0</v>
      </c>
      <c r="R117" s="841"/>
      <c r="S117" s="45" t="s">
        <v>44</v>
      </c>
      <c r="T117" s="246"/>
      <c r="U117" s="844"/>
      <c r="V117" s="844"/>
      <c r="W117" s="844"/>
      <c r="X117" s="844"/>
      <c r="Y117" s="247"/>
      <c r="AB117" s="262"/>
      <c r="AC117" s="262"/>
      <c r="AF117" s="262"/>
    </row>
    <row r="118" spans="1:32" s="97" customFormat="1" ht="15" customHeight="1" thickBot="1">
      <c r="A118" s="228"/>
      <c r="B118" s="244"/>
      <c r="C118" s="45"/>
      <c r="D118" s="44" t="s">
        <v>255</v>
      </c>
      <c r="E118" s="820"/>
      <c r="F118" s="820"/>
      <c r="G118" s="820"/>
      <c r="H118" s="45" t="s">
        <v>31</v>
      </c>
      <c r="I118" s="45"/>
      <c r="J118" s="45"/>
      <c r="K118" s="849"/>
      <c r="L118" s="849"/>
      <c r="M118" s="849"/>
      <c r="N118" s="849"/>
      <c r="O118" s="849"/>
      <c r="P118" s="849"/>
      <c r="Q118" s="849"/>
      <c r="R118" s="849"/>
      <c r="S118" s="850"/>
      <c r="T118" s="244"/>
      <c r="U118" s="263"/>
      <c r="V118" s="263"/>
      <c r="W118" s="263"/>
      <c r="X118" s="263"/>
      <c r="Y118" s="247"/>
      <c r="AB118" s="12"/>
      <c r="AC118" s="12"/>
      <c r="AD118" s="12"/>
      <c r="AE118" s="262"/>
      <c r="AF118" s="262"/>
    </row>
    <row r="119" spans="1:32" s="97" customFormat="1" ht="15" customHeight="1" thickBot="1">
      <c r="A119" s="228"/>
      <c r="B119" s="244"/>
      <c r="C119" s="264"/>
      <c r="D119" s="45" t="s">
        <v>111</v>
      </c>
      <c r="E119" s="45"/>
      <c r="F119" s="45"/>
      <c r="G119" s="45"/>
      <c r="H119" s="45"/>
      <c r="I119" s="45"/>
      <c r="J119" s="45"/>
      <c r="K119" s="46" t="s">
        <v>26</v>
      </c>
      <c r="L119" s="211" t="s">
        <v>112</v>
      </c>
      <c r="M119" s="265"/>
      <c r="N119" s="265"/>
      <c r="O119" s="265"/>
      <c r="P119" s="265"/>
      <c r="Q119" s="822">
        <f>U27</f>
        <v>0</v>
      </c>
      <c r="R119" s="822"/>
      <c r="S119" s="45" t="s">
        <v>27</v>
      </c>
      <c r="T119" s="246" t="s">
        <v>263</v>
      </c>
      <c r="U119" s="851">
        <f>IF(C119="○",AA120,IF(C117="○",AA119,0))</f>
        <v>0</v>
      </c>
      <c r="V119" s="851"/>
      <c r="W119" s="851"/>
      <c r="X119" s="851"/>
      <c r="Y119" s="247" t="s">
        <v>30</v>
      </c>
      <c r="AA119" s="839">
        <f>IF(Q119=0,0,ROUNDDOWN((40000*M120/Q120*Q119),0))</f>
        <v>0</v>
      </c>
      <c r="AB119" s="839"/>
      <c r="AC119" s="839"/>
      <c r="AD119" s="839"/>
      <c r="AE119" s="839"/>
    </row>
    <row r="120" spans="1:32" s="97" customFormat="1" ht="15" customHeight="1">
      <c r="A120" s="228"/>
      <c r="B120" s="244"/>
      <c r="C120" s="45"/>
      <c r="D120" s="44" t="s">
        <v>255</v>
      </c>
      <c r="E120" s="820"/>
      <c r="F120" s="820"/>
      <c r="G120" s="820"/>
      <c r="H120" s="45" t="s">
        <v>31</v>
      </c>
      <c r="I120" s="45"/>
      <c r="J120" s="45"/>
      <c r="K120" s="44" t="s">
        <v>255</v>
      </c>
      <c r="L120" s="46" t="s">
        <v>264</v>
      </c>
      <c r="M120" s="840">
        <f>+V15</f>
        <v>0</v>
      </c>
      <c r="N120" s="841"/>
      <c r="O120" s="46" t="s">
        <v>265</v>
      </c>
      <c r="P120" s="46" t="s">
        <v>266</v>
      </c>
      <c r="Q120" s="840">
        <f>+V17</f>
        <v>0</v>
      </c>
      <c r="R120" s="841"/>
      <c r="S120" s="45" t="s">
        <v>267</v>
      </c>
      <c r="T120" s="246"/>
      <c r="U120" s="254"/>
      <c r="V120" s="254"/>
      <c r="W120" s="254"/>
      <c r="X120" s="254"/>
      <c r="Y120" s="247"/>
      <c r="AA120" s="839" t="e">
        <f>IF(C117="○","",ROUNDDOWN((95000*M120/Q120*Q119),0))</f>
        <v>#DIV/0!</v>
      </c>
      <c r="AB120" s="839"/>
      <c r="AC120" s="839"/>
      <c r="AD120" s="839"/>
      <c r="AE120" s="839"/>
    </row>
    <row r="121" spans="1:32" s="97" customFormat="1" ht="8.25" customHeight="1">
      <c r="A121" s="228"/>
      <c r="B121" s="244"/>
      <c r="C121" s="45"/>
      <c r="D121" s="45"/>
      <c r="E121" s="45"/>
      <c r="F121" s="45"/>
      <c r="G121" s="45"/>
      <c r="H121" s="45"/>
      <c r="I121" s="45"/>
      <c r="J121" s="45"/>
      <c r="K121" s="45"/>
      <c r="L121" s="45"/>
      <c r="M121" s="44"/>
      <c r="N121" s="45"/>
      <c r="O121" s="45"/>
      <c r="P121" s="46"/>
      <c r="Q121" s="175"/>
      <c r="R121" s="175"/>
      <c r="S121" s="45"/>
      <c r="T121" s="244"/>
      <c r="U121" s="263"/>
      <c r="V121" s="263"/>
      <c r="W121" s="263"/>
      <c r="X121" s="263"/>
      <c r="Y121" s="247"/>
    </row>
    <row r="122" spans="1:32" s="97" customFormat="1" ht="13.5" customHeight="1" thickBot="1">
      <c r="A122" s="228"/>
      <c r="B122" s="244"/>
      <c r="C122" s="115"/>
      <c r="D122" s="115" t="s">
        <v>268</v>
      </c>
      <c r="E122" s="45"/>
      <c r="F122" s="45"/>
      <c r="G122" s="45"/>
      <c r="H122" s="45"/>
      <c r="I122" s="45"/>
      <c r="J122" s="45"/>
      <c r="K122" s="45"/>
      <c r="L122" s="45"/>
      <c r="M122" s="44"/>
      <c r="N122" s="45"/>
      <c r="O122" s="45"/>
      <c r="P122" s="46"/>
      <c r="Q122" s="175"/>
      <c r="R122" s="175"/>
      <c r="S122" s="45"/>
      <c r="T122" s="244"/>
      <c r="U122" s="263"/>
      <c r="V122" s="263"/>
      <c r="W122" s="263"/>
      <c r="X122" s="263"/>
      <c r="Y122" s="247"/>
    </row>
    <row r="123" spans="1:32" s="97" customFormat="1" ht="15" customHeight="1" thickBot="1">
      <c r="A123" s="228"/>
      <c r="B123" s="244"/>
      <c r="C123" s="58"/>
      <c r="D123" s="115" t="s">
        <v>113</v>
      </c>
      <c r="E123" s="45"/>
      <c r="F123" s="45"/>
      <c r="G123" s="45"/>
      <c r="H123" s="45"/>
      <c r="I123" s="45"/>
      <c r="J123" s="45"/>
      <c r="K123" s="45"/>
      <c r="L123" s="45"/>
      <c r="M123" s="44"/>
      <c r="N123" s="45"/>
      <c r="O123" s="45"/>
      <c r="P123" s="46"/>
      <c r="Q123" s="175"/>
      <c r="R123" s="175"/>
      <c r="S123" s="45"/>
      <c r="T123" s="244"/>
      <c r="U123" s="263"/>
      <c r="V123" s="263"/>
      <c r="W123" s="263"/>
      <c r="X123" s="263"/>
      <c r="Y123" s="247"/>
    </row>
    <row r="124" spans="1:32" s="97" customFormat="1" ht="15" customHeight="1">
      <c r="A124" s="228"/>
      <c r="B124" s="244"/>
      <c r="C124" s="175" t="s">
        <v>114</v>
      </c>
      <c r="D124" s="45"/>
      <c r="E124" s="45"/>
      <c r="F124" s="45"/>
      <c r="G124" s="45"/>
      <c r="H124" s="45"/>
      <c r="I124" s="45"/>
      <c r="J124" s="45"/>
      <c r="K124" s="45"/>
      <c r="L124" s="266"/>
      <c r="M124" s="266"/>
      <c r="N124" s="266"/>
      <c r="O124" s="266"/>
      <c r="P124" s="266"/>
      <c r="Q124" s="45"/>
      <c r="R124" s="45"/>
      <c r="S124" s="45"/>
      <c r="T124" s="244"/>
      <c r="U124" s="263"/>
      <c r="V124" s="263"/>
      <c r="W124" s="263"/>
      <c r="X124" s="263"/>
      <c r="Y124" s="247"/>
    </row>
    <row r="125" spans="1:32" s="97" customFormat="1" ht="15" customHeight="1" thickBot="1">
      <c r="A125" s="228"/>
      <c r="B125" s="244"/>
      <c r="C125" s="45"/>
      <c r="D125" s="267"/>
      <c r="E125" s="845"/>
      <c r="F125" s="845"/>
      <c r="G125" s="845"/>
      <c r="H125" s="845"/>
      <c r="I125" s="45"/>
      <c r="J125" s="45"/>
      <c r="K125" s="846" t="s">
        <v>115</v>
      </c>
      <c r="L125" s="846"/>
      <c r="M125" s="846"/>
      <c r="N125" s="846"/>
      <c r="O125" s="846"/>
      <c r="P125" s="846"/>
      <c r="Q125" s="822">
        <f>U27</f>
        <v>0</v>
      </c>
      <c r="R125" s="822"/>
      <c r="S125" s="45" t="s">
        <v>27</v>
      </c>
      <c r="T125" s="246" t="s">
        <v>263</v>
      </c>
      <c r="U125" s="814">
        <f>IF($C123=1,0,IF(C126="○",0,IF($U27&gt;19,538000,IF($U27&gt;1,269000,IF($U27=0,0,179000)))))</f>
        <v>0</v>
      </c>
      <c r="V125" s="814"/>
      <c r="W125" s="814"/>
      <c r="X125" s="814"/>
      <c r="Y125" s="247" t="s">
        <v>30</v>
      </c>
    </row>
    <row r="126" spans="1:32" s="97" customFormat="1" ht="15" customHeight="1" thickBot="1">
      <c r="A126" s="228"/>
      <c r="B126" s="244"/>
      <c r="C126" s="268"/>
      <c r="D126" s="847" t="s">
        <v>116</v>
      </c>
      <c r="E126" s="847"/>
      <c r="F126" s="847"/>
      <c r="G126" s="847"/>
      <c r="H126" s="847"/>
      <c r="I126" s="847"/>
      <c r="J126" s="847"/>
      <c r="K126" s="847"/>
      <c r="L126" s="847"/>
      <c r="M126" s="847"/>
      <c r="N126" s="847"/>
      <c r="O126" s="847"/>
      <c r="P126" s="847"/>
      <c r="Q126" s="847"/>
      <c r="R126" s="847"/>
      <c r="S126" s="848"/>
      <c r="T126" s="246" t="s">
        <v>263</v>
      </c>
      <c r="U126" s="814">
        <f>IF(C123=1,0,IF(C126="○",1076000,0))</f>
        <v>0</v>
      </c>
      <c r="V126" s="814"/>
      <c r="W126" s="814"/>
      <c r="X126" s="814"/>
      <c r="Y126" s="247" t="s">
        <v>30</v>
      </c>
    </row>
    <row r="127" spans="1:32" s="97" customFormat="1" ht="7.5" customHeight="1">
      <c r="A127" s="228"/>
      <c r="B127" s="244"/>
      <c r="C127" s="45"/>
      <c r="D127" s="847"/>
      <c r="E127" s="847"/>
      <c r="F127" s="847"/>
      <c r="G127" s="847"/>
      <c r="H127" s="847"/>
      <c r="I127" s="847"/>
      <c r="J127" s="847"/>
      <c r="K127" s="847"/>
      <c r="L127" s="847"/>
      <c r="M127" s="847"/>
      <c r="N127" s="847"/>
      <c r="O127" s="847"/>
      <c r="P127" s="847"/>
      <c r="Q127" s="847"/>
      <c r="R127" s="847"/>
      <c r="S127" s="848"/>
      <c r="T127" s="246"/>
      <c r="U127" s="254"/>
      <c r="V127" s="254"/>
      <c r="W127" s="254"/>
      <c r="X127" s="254"/>
      <c r="Y127" s="247"/>
    </row>
    <row r="128" spans="1:32" s="97" customFormat="1" ht="15" customHeight="1">
      <c r="A128" s="228"/>
      <c r="B128" s="244"/>
      <c r="C128" s="45"/>
      <c r="D128" s="267"/>
      <c r="E128" s="266"/>
      <c r="F128" s="175"/>
      <c r="G128" s="175"/>
      <c r="H128" s="175"/>
      <c r="I128" s="45"/>
      <c r="J128" s="45"/>
      <c r="K128" s="45"/>
      <c r="L128" s="45"/>
      <c r="M128" s="45"/>
      <c r="N128" s="45"/>
      <c r="O128" s="45"/>
      <c r="P128" s="45"/>
      <c r="Q128" s="45"/>
      <c r="R128" s="45"/>
      <c r="S128" s="45"/>
      <c r="T128" s="244"/>
      <c r="U128" s="263"/>
      <c r="V128" s="263"/>
      <c r="W128" s="263"/>
      <c r="X128" s="263"/>
      <c r="Y128" s="247"/>
    </row>
    <row r="129" spans="1:39" s="97" customFormat="1" ht="15" customHeight="1">
      <c r="A129" s="228"/>
      <c r="B129" s="244"/>
      <c r="C129" s="175" t="s">
        <v>117</v>
      </c>
      <c r="D129" s="45"/>
      <c r="E129" s="45"/>
      <c r="F129" s="45"/>
      <c r="G129" s="45"/>
      <c r="H129" s="45"/>
      <c r="I129" s="45"/>
      <c r="J129" s="45"/>
      <c r="K129" s="45"/>
      <c r="L129" s="45"/>
      <c r="M129" s="45"/>
      <c r="N129" s="45"/>
      <c r="O129" s="45"/>
      <c r="P129" s="45"/>
      <c r="Q129" s="45"/>
      <c r="R129" s="45"/>
      <c r="S129" s="45"/>
      <c r="T129" s="246" t="s">
        <v>263</v>
      </c>
      <c r="U129" s="814">
        <f>U130+U132</f>
        <v>0</v>
      </c>
      <c r="V129" s="814"/>
      <c r="W129" s="814"/>
      <c r="X129" s="814"/>
      <c r="Y129" s="247" t="s">
        <v>30</v>
      </c>
    </row>
    <row r="130" spans="1:39" s="97" customFormat="1" ht="15" customHeight="1">
      <c r="A130" s="228"/>
      <c r="B130" s="244"/>
      <c r="C130" s="175"/>
      <c r="D130" s="45" t="s">
        <v>118</v>
      </c>
      <c r="E130" s="45"/>
      <c r="F130" s="45"/>
      <c r="G130" s="45"/>
      <c r="H130" s="45"/>
      <c r="I130" s="45"/>
      <c r="J130" s="45"/>
      <c r="K130" s="45"/>
      <c r="L130" s="45"/>
      <c r="M130" s="45"/>
      <c r="N130" s="45"/>
      <c r="O130" s="45"/>
      <c r="P130" s="45"/>
      <c r="Q130" s="45"/>
      <c r="R130" s="45"/>
      <c r="S130" s="45"/>
      <c r="T130" s="246" t="s">
        <v>261</v>
      </c>
      <c r="U130" s="814">
        <f>IF($I$7="",0,IF(C123=1,0,240000))</f>
        <v>0</v>
      </c>
      <c r="V130" s="814"/>
      <c r="W130" s="814"/>
      <c r="X130" s="814"/>
      <c r="Y130" s="247" t="s">
        <v>101</v>
      </c>
    </row>
    <row r="131" spans="1:39" s="97" customFormat="1" ht="15" customHeight="1">
      <c r="A131" s="228"/>
      <c r="B131" s="244"/>
      <c r="C131" s="175"/>
      <c r="D131" s="45" t="s">
        <v>119</v>
      </c>
      <c r="E131" s="45"/>
      <c r="F131" s="45"/>
      <c r="G131" s="45"/>
      <c r="H131" s="45"/>
      <c r="I131" s="45"/>
      <c r="J131" s="45"/>
      <c r="K131" s="45"/>
      <c r="L131" s="45"/>
      <c r="M131" s="45"/>
      <c r="N131" s="45"/>
      <c r="O131" s="45"/>
      <c r="P131" s="45"/>
      <c r="Q131" s="45"/>
      <c r="R131" s="45"/>
      <c r="S131" s="45"/>
      <c r="T131" s="246"/>
      <c r="U131" s="254"/>
      <c r="V131" s="254"/>
      <c r="W131" s="254"/>
      <c r="X131" s="254"/>
      <c r="Y131" s="247"/>
    </row>
    <row r="132" spans="1:39" s="97" customFormat="1" ht="15" customHeight="1">
      <c r="A132" s="228"/>
      <c r="B132" s="244"/>
      <c r="C132" s="175"/>
      <c r="D132" s="45"/>
      <c r="E132" s="269"/>
      <c r="F132" s="269"/>
      <c r="G132" s="820"/>
      <c r="H132" s="820"/>
      <c r="I132" s="820"/>
      <c r="J132" s="45" t="s">
        <v>61</v>
      </c>
      <c r="K132" s="45" t="s">
        <v>269</v>
      </c>
      <c r="L132" s="854" t="s">
        <v>203</v>
      </c>
      <c r="M132" s="854"/>
      <c r="N132" s="854"/>
      <c r="O132" s="855"/>
      <c r="P132" s="855"/>
      <c r="Q132" s="45" t="s">
        <v>120</v>
      </c>
      <c r="R132" s="45"/>
      <c r="S132" s="45"/>
      <c r="T132" s="246" t="s">
        <v>270</v>
      </c>
      <c r="U132" s="814">
        <f>IF(C123=1,0,G132*O132)</f>
        <v>0</v>
      </c>
      <c r="V132" s="814"/>
      <c r="W132" s="814"/>
      <c r="X132" s="814"/>
      <c r="Y132" s="247" t="s">
        <v>101</v>
      </c>
      <c r="AM132" s="270">
        <v>0</v>
      </c>
    </row>
    <row r="133" spans="1:39" s="97" customFormat="1" ht="15" customHeight="1">
      <c r="A133" s="228"/>
      <c r="B133" s="244"/>
      <c r="C133" s="175"/>
      <c r="D133" s="45"/>
      <c r="E133" s="45"/>
      <c r="F133" s="45"/>
      <c r="G133" s="45"/>
      <c r="H133" s="45"/>
      <c r="I133" s="45"/>
      <c r="J133" s="45"/>
      <c r="K133" s="45"/>
      <c r="L133" s="45"/>
      <c r="M133" s="45"/>
      <c r="N133" s="271" t="s">
        <v>121</v>
      </c>
      <c r="O133" s="45"/>
      <c r="P133" s="45"/>
      <c r="Q133" s="45"/>
      <c r="R133" s="45"/>
      <c r="S133" s="45"/>
      <c r="T133" s="246"/>
      <c r="U133" s="254"/>
      <c r="V133" s="254"/>
      <c r="W133" s="254"/>
      <c r="X133" s="254"/>
      <c r="Y133" s="247"/>
      <c r="AM133" s="270">
        <v>1</v>
      </c>
    </row>
    <row r="134" spans="1:39" ht="15" customHeight="1">
      <c r="A134" s="228"/>
      <c r="B134" s="244"/>
      <c r="C134" s="175" t="s">
        <v>122</v>
      </c>
      <c r="D134" s="45"/>
      <c r="E134" s="45"/>
      <c r="F134" s="45"/>
      <c r="G134" s="45"/>
      <c r="H134" s="45"/>
      <c r="I134" s="45"/>
      <c r="J134" s="45"/>
      <c r="K134" s="45"/>
      <c r="L134" s="45"/>
      <c r="M134" s="45"/>
      <c r="N134" s="45"/>
      <c r="O134" s="45"/>
      <c r="P134" s="45"/>
      <c r="Q134" s="45"/>
      <c r="R134" s="45"/>
      <c r="S134" s="45"/>
      <c r="T134" s="244"/>
      <c r="U134" s="263"/>
      <c r="V134" s="263"/>
      <c r="W134" s="263"/>
      <c r="X134" s="263"/>
      <c r="Y134" s="247"/>
      <c r="AM134" s="234">
        <v>2</v>
      </c>
    </row>
    <row r="135" spans="1:39" ht="15.75" customHeight="1">
      <c r="A135" s="228"/>
      <c r="B135" s="244"/>
      <c r="C135" s="45"/>
      <c r="D135" s="44" t="s">
        <v>271</v>
      </c>
      <c r="E135" s="820"/>
      <c r="F135" s="820"/>
      <c r="G135" s="820"/>
      <c r="H135" s="45" t="s">
        <v>123</v>
      </c>
      <c r="I135" s="45"/>
      <c r="J135" s="45"/>
      <c r="K135" s="46" t="s">
        <v>26</v>
      </c>
      <c r="L135" s="45"/>
      <c r="M135" s="852" t="s">
        <v>124</v>
      </c>
      <c r="N135" s="852"/>
      <c r="O135" s="852"/>
      <c r="P135" s="233" t="s">
        <v>272</v>
      </c>
      <c r="Q135" s="853">
        <f>U55</f>
        <v>0</v>
      </c>
      <c r="R135" s="853"/>
      <c r="S135" s="45" t="s">
        <v>86</v>
      </c>
      <c r="T135" s="246" t="s">
        <v>273</v>
      </c>
      <c r="U135" s="814">
        <f>+IF(C123=1,0,E135*Q135)</f>
        <v>0</v>
      </c>
      <c r="V135" s="814"/>
      <c r="W135" s="814"/>
      <c r="X135" s="814"/>
      <c r="Y135" s="247" t="s">
        <v>30</v>
      </c>
    </row>
    <row r="136" spans="1:39" ht="15.75" customHeight="1">
      <c r="A136" s="228"/>
      <c r="B136" s="244"/>
      <c r="C136" s="45"/>
      <c r="D136" s="44"/>
      <c r="E136" s="174"/>
      <c r="F136" s="174"/>
      <c r="G136" s="174"/>
      <c r="H136" s="45"/>
      <c r="I136" s="45"/>
      <c r="J136" s="45"/>
      <c r="K136" s="46"/>
      <c r="L136" s="45"/>
      <c r="M136" s="49"/>
      <c r="N136" s="49"/>
      <c r="O136" s="49"/>
      <c r="P136" s="233"/>
      <c r="Q136" s="174"/>
      <c r="R136" s="174"/>
      <c r="S136" s="45"/>
      <c r="T136" s="246"/>
      <c r="U136" s="254"/>
      <c r="V136" s="254"/>
      <c r="W136" s="254"/>
      <c r="X136" s="254"/>
      <c r="Y136" s="247"/>
    </row>
    <row r="137" spans="1:39">
      <c r="A137" s="272"/>
      <c r="B137" s="273"/>
      <c r="C137" s="775" t="s">
        <v>204</v>
      </c>
      <c r="D137" s="775"/>
      <c r="E137" s="775"/>
      <c r="F137" s="775"/>
      <c r="G137" s="775"/>
      <c r="H137" s="775"/>
      <c r="I137" s="775"/>
      <c r="J137" s="775"/>
      <c r="K137" s="775"/>
      <c r="L137" s="775"/>
      <c r="M137" s="775"/>
      <c r="N137" s="775"/>
      <c r="O137" s="775"/>
      <c r="P137" s="274"/>
      <c r="Q137" s="230"/>
      <c r="R137" s="230"/>
      <c r="S137" s="275"/>
      <c r="T137" s="63"/>
      <c r="U137" s="814"/>
      <c r="V137" s="814"/>
      <c r="W137" s="814"/>
      <c r="X137" s="814"/>
      <c r="Y137" s="60"/>
    </row>
    <row r="138" spans="1:39" ht="16.5" customHeight="1">
      <c r="A138" s="272"/>
      <c r="B138" s="273"/>
      <c r="C138" s="235"/>
      <c r="D138" s="228" t="s">
        <v>126</v>
      </c>
      <c r="E138" s="228"/>
      <c r="F138" s="235"/>
      <c r="G138" s="235"/>
      <c r="H138" s="235"/>
      <c r="I138" s="235"/>
      <c r="J138" s="235"/>
      <c r="K138" s="235"/>
      <c r="L138" s="235"/>
      <c r="M138" s="235"/>
      <c r="N138" s="235"/>
      <c r="O138" s="235"/>
      <c r="P138" s="274"/>
      <c r="Q138" s="230"/>
      <c r="R138" s="230"/>
      <c r="S138" s="275"/>
      <c r="T138" s="63" t="s">
        <v>273</v>
      </c>
      <c r="U138" s="814">
        <f>U139+U140</f>
        <v>0</v>
      </c>
      <c r="V138" s="814"/>
      <c r="W138" s="814"/>
      <c r="X138" s="814"/>
      <c r="Y138" s="60" t="s">
        <v>30</v>
      </c>
    </row>
    <row r="139" spans="1:39" ht="25.5" customHeight="1">
      <c r="A139" s="272"/>
      <c r="B139" s="273"/>
      <c r="C139" s="57"/>
      <c r="D139" s="57"/>
      <c r="E139" s="856"/>
      <c r="F139" s="856"/>
      <c r="G139" s="232" t="s">
        <v>253</v>
      </c>
      <c r="H139" s="857"/>
      <c r="I139" s="857"/>
      <c r="J139" s="57" t="s">
        <v>125</v>
      </c>
      <c r="K139" s="57"/>
      <c r="L139" s="57"/>
      <c r="M139" s="230" t="s">
        <v>274</v>
      </c>
      <c r="N139" s="727" t="s">
        <v>509</v>
      </c>
      <c r="O139" s="858"/>
      <c r="P139" s="858"/>
      <c r="Q139" s="843">
        <f>U65</f>
        <v>0</v>
      </c>
      <c r="R139" s="843"/>
      <c r="S139" s="275" t="s">
        <v>91</v>
      </c>
      <c r="T139" s="276" t="s">
        <v>275</v>
      </c>
      <c r="U139" s="842">
        <f>H139*Q139</f>
        <v>0</v>
      </c>
      <c r="V139" s="842"/>
      <c r="W139" s="842"/>
      <c r="X139" s="842"/>
      <c r="Y139" s="275" t="s">
        <v>101</v>
      </c>
    </row>
    <row r="140" spans="1:39" ht="25.5" customHeight="1">
      <c r="A140" s="272"/>
      <c r="B140" s="273"/>
      <c r="C140" s="57"/>
      <c r="D140" s="57"/>
      <c r="E140" s="856"/>
      <c r="F140" s="856"/>
      <c r="G140" s="232" t="s">
        <v>276</v>
      </c>
      <c r="H140" s="857"/>
      <c r="I140" s="857"/>
      <c r="J140" s="57" t="s">
        <v>123</v>
      </c>
      <c r="K140" s="57"/>
      <c r="L140" s="57"/>
      <c r="M140" s="230" t="s">
        <v>277</v>
      </c>
      <c r="N140" s="727" t="s">
        <v>510</v>
      </c>
      <c r="O140" s="858"/>
      <c r="P140" s="858"/>
      <c r="Q140" s="843">
        <f>U66</f>
        <v>0</v>
      </c>
      <c r="R140" s="843"/>
      <c r="S140" s="275" t="s">
        <v>86</v>
      </c>
      <c r="T140" s="276" t="s">
        <v>278</v>
      </c>
      <c r="U140" s="842">
        <f>H140*Q140</f>
        <v>0</v>
      </c>
      <c r="V140" s="842"/>
      <c r="W140" s="842"/>
      <c r="X140" s="842"/>
      <c r="Y140" s="275" t="s">
        <v>101</v>
      </c>
    </row>
    <row r="141" spans="1:39" ht="12.75" customHeight="1">
      <c r="A141" s="272"/>
      <c r="B141" s="273"/>
      <c r="C141" s="57"/>
      <c r="D141" s="57"/>
      <c r="E141" s="277"/>
      <c r="F141" s="277"/>
      <c r="G141" s="232"/>
      <c r="H141" s="278"/>
      <c r="I141" s="278"/>
      <c r="J141" s="57"/>
      <c r="K141" s="57"/>
      <c r="L141" s="57"/>
      <c r="M141" s="230"/>
      <c r="N141" s="279"/>
      <c r="O141" s="274"/>
      <c r="P141" s="274"/>
      <c r="Q141" s="280"/>
      <c r="R141" s="280"/>
      <c r="S141" s="275"/>
      <c r="T141" s="276"/>
      <c r="U141" s="281"/>
      <c r="V141" s="281"/>
      <c r="W141" s="281"/>
      <c r="X141" s="281"/>
      <c r="Y141" s="275"/>
    </row>
    <row r="142" spans="1:39" ht="15" customHeight="1">
      <c r="A142" s="272"/>
      <c r="B142" s="273"/>
      <c r="C142" s="57"/>
      <c r="D142" s="228" t="s">
        <v>127</v>
      </c>
      <c r="E142" s="228"/>
      <c r="F142" s="235"/>
      <c r="G142" s="235"/>
      <c r="H142" s="235"/>
      <c r="I142" s="235"/>
      <c r="J142" s="235"/>
      <c r="K142" s="235"/>
      <c r="L142" s="235"/>
      <c r="M142" s="235"/>
      <c r="N142" s="235"/>
      <c r="O142" s="235"/>
      <c r="P142" s="274"/>
      <c r="Q142" s="280"/>
      <c r="R142" s="280"/>
      <c r="S142" s="275"/>
      <c r="T142" s="63" t="s">
        <v>273</v>
      </c>
      <c r="U142" s="814">
        <f>U143+U144</f>
        <v>0</v>
      </c>
      <c r="V142" s="814"/>
      <c r="W142" s="814"/>
      <c r="X142" s="814"/>
      <c r="Y142" s="60" t="s">
        <v>30</v>
      </c>
    </row>
    <row r="143" spans="1:39" ht="27.75" customHeight="1">
      <c r="A143" s="272"/>
      <c r="B143" s="273"/>
      <c r="C143" s="57"/>
      <c r="D143" s="57"/>
      <c r="E143" s="856"/>
      <c r="F143" s="856"/>
      <c r="G143" s="232" t="s">
        <v>253</v>
      </c>
      <c r="H143" s="857"/>
      <c r="I143" s="857"/>
      <c r="J143" s="57" t="s">
        <v>125</v>
      </c>
      <c r="K143" s="57"/>
      <c r="L143" s="57"/>
      <c r="M143" s="230" t="s">
        <v>274</v>
      </c>
      <c r="N143" s="727" t="s">
        <v>511</v>
      </c>
      <c r="O143" s="858"/>
      <c r="P143" s="858"/>
      <c r="Q143" s="843">
        <f>U67</f>
        <v>0</v>
      </c>
      <c r="R143" s="843"/>
      <c r="S143" s="275" t="s">
        <v>91</v>
      </c>
      <c r="T143" s="276" t="s">
        <v>275</v>
      </c>
      <c r="U143" s="842">
        <f>H143*Q143</f>
        <v>0</v>
      </c>
      <c r="V143" s="842"/>
      <c r="W143" s="842"/>
      <c r="X143" s="842"/>
      <c r="Y143" s="275" t="s">
        <v>101</v>
      </c>
    </row>
    <row r="144" spans="1:39" ht="27.75" customHeight="1">
      <c r="A144" s="272"/>
      <c r="B144" s="273"/>
      <c r="C144" s="57"/>
      <c r="D144" s="57"/>
      <c r="E144" s="856"/>
      <c r="F144" s="856"/>
      <c r="G144" s="232" t="s">
        <v>276</v>
      </c>
      <c r="H144" s="857"/>
      <c r="I144" s="857"/>
      <c r="J144" s="57" t="s">
        <v>123</v>
      </c>
      <c r="K144" s="57"/>
      <c r="L144" s="57"/>
      <c r="M144" s="230" t="s">
        <v>277</v>
      </c>
      <c r="N144" s="727" t="s">
        <v>512</v>
      </c>
      <c r="O144" s="858"/>
      <c r="P144" s="858"/>
      <c r="Q144" s="843">
        <f>U68</f>
        <v>0</v>
      </c>
      <c r="R144" s="843"/>
      <c r="S144" s="275" t="s">
        <v>86</v>
      </c>
      <c r="T144" s="276" t="s">
        <v>278</v>
      </c>
      <c r="U144" s="842">
        <f>H144*Q144</f>
        <v>0</v>
      </c>
      <c r="V144" s="842"/>
      <c r="W144" s="842"/>
      <c r="X144" s="842"/>
      <c r="Y144" s="275" t="s">
        <v>101</v>
      </c>
    </row>
    <row r="145" spans="1:28" ht="13.5" customHeight="1">
      <c r="A145" s="272"/>
      <c r="B145" s="273"/>
      <c r="C145" s="57"/>
      <c r="D145" s="57"/>
      <c r="E145" s="277"/>
      <c r="F145" s="277"/>
      <c r="G145" s="232"/>
      <c r="H145" s="278"/>
      <c r="I145" s="278"/>
      <c r="J145" s="57"/>
      <c r="K145" s="57"/>
      <c r="L145" s="57"/>
      <c r="M145" s="230"/>
      <c r="N145" s="279"/>
      <c r="O145" s="274"/>
      <c r="P145" s="274"/>
      <c r="Q145" s="280"/>
      <c r="R145" s="280"/>
      <c r="S145" s="275"/>
      <c r="T145" s="276"/>
      <c r="U145" s="281"/>
      <c r="V145" s="281"/>
      <c r="W145" s="281"/>
      <c r="X145" s="281"/>
      <c r="Y145" s="275"/>
    </row>
    <row r="146" spans="1:28">
      <c r="A146" s="272"/>
      <c r="B146" s="273"/>
      <c r="C146" s="775" t="s">
        <v>205</v>
      </c>
      <c r="D146" s="775"/>
      <c r="E146" s="775"/>
      <c r="F146" s="775"/>
      <c r="G146" s="775"/>
      <c r="H146" s="775"/>
      <c r="I146" s="775"/>
      <c r="J146" s="775"/>
      <c r="K146" s="775"/>
      <c r="L146" s="775"/>
      <c r="M146" s="775"/>
      <c r="N146" s="775"/>
      <c r="O146" s="775"/>
      <c r="P146" s="274"/>
      <c r="Q146" s="280"/>
      <c r="R146" s="280"/>
      <c r="S146" s="275"/>
      <c r="T146" s="63"/>
      <c r="U146" s="814"/>
      <c r="V146" s="814"/>
      <c r="W146" s="814"/>
      <c r="X146" s="814"/>
      <c r="Y146" s="60"/>
    </row>
    <row r="147" spans="1:28" ht="14.25" customHeight="1">
      <c r="A147" s="272"/>
      <c r="B147" s="273"/>
      <c r="C147" s="235"/>
      <c r="D147" s="228" t="s">
        <v>126</v>
      </c>
      <c r="E147" s="228"/>
      <c r="F147" s="235"/>
      <c r="G147" s="235"/>
      <c r="H147" s="235"/>
      <c r="I147" s="235"/>
      <c r="J147" s="235"/>
      <c r="K147" s="235"/>
      <c r="L147" s="235"/>
      <c r="M147" s="235"/>
      <c r="N147" s="235"/>
      <c r="O147" s="235"/>
      <c r="P147" s="274"/>
      <c r="Q147" s="280"/>
      <c r="R147" s="280"/>
      <c r="S147" s="275"/>
      <c r="T147" s="63" t="s">
        <v>273</v>
      </c>
      <c r="U147" s="814">
        <f>U148+U149</f>
        <v>0</v>
      </c>
      <c r="V147" s="814"/>
      <c r="W147" s="814"/>
      <c r="X147" s="814"/>
      <c r="Y147" s="60" t="s">
        <v>30</v>
      </c>
    </row>
    <row r="148" spans="1:28" ht="25.5" customHeight="1">
      <c r="A148" s="272"/>
      <c r="B148" s="273"/>
      <c r="C148" s="57"/>
      <c r="D148" s="57"/>
      <c r="E148" s="856"/>
      <c r="F148" s="856"/>
      <c r="G148" s="232" t="s">
        <v>253</v>
      </c>
      <c r="H148" s="857"/>
      <c r="I148" s="857"/>
      <c r="J148" s="57" t="s">
        <v>125</v>
      </c>
      <c r="K148" s="57"/>
      <c r="L148" s="57"/>
      <c r="M148" s="230" t="s">
        <v>274</v>
      </c>
      <c r="N148" s="727" t="s">
        <v>513</v>
      </c>
      <c r="O148" s="858"/>
      <c r="P148" s="858"/>
      <c r="Q148" s="843">
        <f>U70</f>
        <v>0</v>
      </c>
      <c r="R148" s="843"/>
      <c r="S148" s="275" t="s">
        <v>91</v>
      </c>
      <c r="T148" s="276" t="s">
        <v>275</v>
      </c>
      <c r="U148" s="842">
        <f>H148*Q148</f>
        <v>0</v>
      </c>
      <c r="V148" s="842"/>
      <c r="W148" s="842"/>
      <c r="X148" s="842"/>
      <c r="Y148" s="275" t="s">
        <v>101</v>
      </c>
    </row>
    <row r="149" spans="1:28" ht="25.5" customHeight="1">
      <c r="A149" s="272"/>
      <c r="B149" s="273"/>
      <c r="C149" s="57"/>
      <c r="D149" s="57"/>
      <c r="E149" s="856"/>
      <c r="F149" s="856"/>
      <c r="G149" s="232" t="s">
        <v>276</v>
      </c>
      <c r="H149" s="857"/>
      <c r="I149" s="857"/>
      <c r="J149" s="57" t="s">
        <v>123</v>
      </c>
      <c r="K149" s="57"/>
      <c r="L149" s="57"/>
      <c r="M149" s="230" t="s">
        <v>277</v>
      </c>
      <c r="N149" s="727" t="s">
        <v>514</v>
      </c>
      <c r="O149" s="858"/>
      <c r="P149" s="858"/>
      <c r="Q149" s="843">
        <f>U71</f>
        <v>0</v>
      </c>
      <c r="R149" s="843"/>
      <c r="S149" s="275" t="s">
        <v>86</v>
      </c>
      <c r="T149" s="276" t="s">
        <v>278</v>
      </c>
      <c r="U149" s="842">
        <f>H149*Q149</f>
        <v>0</v>
      </c>
      <c r="V149" s="842"/>
      <c r="W149" s="842"/>
      <c r="X149" s="842"/>
      <c r="Y149" s="275" t="s">
        <v>101</v>
      </c>
    </row>
    <row r="150" spans="1:28" ht="14.25" customHeight="1">
      <c r="A150" s="272"/>
      <c r="B150" s="273"/>
      <c r="C150" s="57"/>
      <c r="D150" s="57"/>
      <c r="E150" s="277"/>
      <c r="F150" s="277"/>
      <c r="G150" s="232"/>
      <c r="H150" s="278"/>
      <c r="I150" s="278"/>
      <c r="J150" s="57"/>
      <c r="K150" s="57"/>
      <c r="L150" s="57"/>
      <c r="M150" s="230"/>
      <c r="N150" s="279"/>
      <c r="O150" s="274"/>
      <c r="P150" s="274"/>
      <c r="Q150" s="280"/>
      <c r="R150" s="280"/>
      <c r="S150" s="275"/>
      <c r="T150" s="276"/>
      <c r="U150" s="281"/>
      <c r="V150" s="281"/>
      <c r="W150" s="281"/>
      <c r="X150" s="281"/>
      <c r="Y150" s="275"/>
    </row>
    <row r="151" spans="1:28" ht="15" customHeight="1">
      <c r="A151" s="272"/>
      <c r="B151" s="273"/>
      <c r="C151" s="57"/>
      <c r="D151" s="228" t="s">
        <v>127</v>
      </c>
      <c r="E151" s="228"/>
      <c r="F151" s="235"/>
      <c r="G151" s="235"/>
      <c r="H151" s="235"/>
      <c r="I151" s="235"/>
      <c r="J151" s="235"/>
      <c r="K151" s="235"/>
      <c r="L151" s="235"/>
      <c r="M151" s="235"/>
      <c r="N151" s="235"/>
      <c r="O151" s="235"/>
      <c r="P151" s="274"/>
      <c r="Q151" s="280"/>
      <c r="R151" s="280"/>
      <c r="S151" s="275"/>
      <c r="T151" s="63" t="s">
        <v>273</v>
      </c>
      <c r="U151" s="814">
        <f>U152+U153</f>
        <v>0</v>
      </c>
      <c r="V151" s="814"/>
      <c r="W151" s="814"/>
      <c r="X151" s="814"/>
      <c r="Y151" s="60" t="s">
        <v>30</v>
      </c>
    </row>
    <row r="152" spans="1:28" ht="27.75" customHeight="1">
      <c r="A152" s="272"/>
      <c r="B152" s="273"/>
      <c r="C152" s="57"/>
      <c r="D152" s="57"/>
      <c r="E152" s="856"/>
      <c r="F152" s="856"/>
      <c r="G152" s="232" t="s">
        <v>253</v>
      </c>
      <c r="H152" s="857"/>
      <c r="I152" s="857"/>
      <c r="J152" s="57" t="s">
        <v>125</v>
      </c>
      <c r="K152" s="57"/>
      <c r="L152" s="57"/>
      <c r="M152" s="230" t="s">
        <v>274</v>
      </c>
      <c r="N152" s="727" t="s">
        <v>515</v>
      </c>
      <c r="O152" s="858"/>
      <c r="P152" s="858"/>
      <c r="Q152" s="843">
        <f>U72</f>
        <v>0</v>
      </c>
      <c r="R152" s="843"/>
      <c r="S152" s="275" t="s">
        <v>91</v>
      </c>
      <c r="T152" s="276" t="s">
        <v>275</v>
      </c>
      <c r="U152" s="842">
        <f>H152*Q152</f>
        <v>0</v>
      </c>
      <c r="V152" s="842"/>
      <c r="W152" s="842"/>
      <c r="X152" s="842"/>
      <c r="Y152" s="275" t="s">
        <v>101</v>
      </c>
    </row>
    <row r="153" spans="1:28" ht="27.75" customHeight="1">
      <c r="A153" s="272"/>
      <c r="B153" s="273"/>
      <c r="C153" s="57"/>
      <c r="D153" s="57"/>
      <c r="E153" s="856"/>
      <c r="F153" s="856"/>
      <c r="G153" s="232" t="s">
        <v>276</v>
      </c>
      <c r="H153" s="857"/>
      <c r="I153" s="857"/>
      <c r="J153" s="57" t="s">
        <v>123</v>
      </c>
      <c r="K153" s="57"/>
      <c r="L153" s="57"/>
      <c r="M153" s="230" t="s">
        <v>277</v>
      </c>
      <c r="N153" s="727" t="s">
        <v>516</v>
      </c>
      <c r="O153" s="858"/>
      <c r="P153" s="858"/>
      <c r="Q153" s="843">
        <f>U73</f>
        <v>0</v>
      </c>
      <c r="R153" s="843"/>
      <c r="S153" s="275" t="s">
        <v>86</v>
      </c>
      <c r="T153" s="276" t="s">
        <v>278</v>
      </c>
      <c r="U153" s="842">
        <f>H153*Q153</f>
        <v>0</v>
      </c>
      <c r="V153" s="842"/>
      <c r="W153" s="842"/>
      <c r="X153" s="842"/>
      <c r="Y153" s="275" t="s">
        <v>101</v>
      </c>
    </row>
    <row r="154" spans="1:28" ht="8.25" customHeight="1">
      <c r="A154" s="228"/>
      <c r="B154" s="244"/>
      <c r="C154" s="775"/>
      <c r="D154" s="775"/>
      <c r="E154" s="775"/>
      <c r="F154" s="775"/>
      <c r="G154" s="775"/>
      <c r="H154" s="775"/>
      <c r="I154" s="775"/>
      <c r="J154" s="775"/>
      <c r="K154" s="775"/>
      <c r="L154" s="775"/>
      <c r="M154" s="775"/>
      <c r="N154" s="775"/>
      <c r="O154" s="775"/>
      <c r="P154" s="174"/>
      <c r="Q154" s="174"/>
      <c r="R154" s="174"/>
      <c r="S154" s="282"/>
      <c r="T154" s="246"/>
      <c r="U154" s="254"/>
      <c r="V154" s="254"/>
      <c r="W154" s="254"/>
      <c r="X154" s="254"/>
      <c r="Y154" s="282"/>
    </row>
    <row r="155" spans="1:28" ht="9" customHeight="1">
      <c r="A155" s="228"/>
      <c r="B155" s="244"/>
      <c r="C155" s="45"/>
      <c r="D155" s="46"/>
      <c r="E155" s="49"/>
      <c r="F155" s="49"/>
      <c r="G155" s="232"/>
      <c r="H155" s="278"/>
      <c r="I155" s="278"/>
      <c r="J155" s="57"/>
      <c r="K155" s="57"/>
      <c r="L155" s="57"/>
      <c r="M155" s="283"/>
      <c r="N155" s="284"/>
      <c r="O155" s="285"/>
      <c r="P155" s="285"/>
      <c r="Q155" s="230"/>
      <c r="R155" s="230"/>
      <c r="S155" s="45"/>
      <c r="T155" s="276"/>
      <c r="U155" s="281"/>
      <c r="V155" s="281"/>
      <c r="W155" s="281"/>
      <c r="X155" s="281"/>
      <c r="Y155" s="275"/>
    </row>
    <row r="156" spans="1:28" ht="15" customHeight="1">
      <c r="A156" s="228"/>
      <c r="B156" s="244"/>
      <c r="C156" s="45"/>
      <c r="D156" s="45"/>
      <c r="E156" s="45"/>
      <c r="F156" s="45"/>
      <c r="G156" s="45"/>
      <c r="H156" s="45"/>
      <c r="I156" s="45"/>
      <c r="J156" s="45"/>
      <c r="K156" s="45" t="s">
        <v>128</v>
      </c>
      <c r="L156" s="45"/>
      <c r="M156" s="45"/>
      <c r="N156" s="45"/>
      <c r="O156" s="45"/>
      <c r="P156" s="286"/>
      <c r="Q156" s="46"/>
      <c r="R156" s="46"/>
      <c r="S156" s="140"/>
      <c r="T156" s="246" t="s">
        <v>273</v>
      </c>
      <c r="U156" s="859" t="e">
        <f>U78+U117+U119+U125+U126+U129+U135+U138+U142+U147+U151</f>
        <v>#VALUE!</v>
      </c>
      <c r="V156" s="859"/>
      <c r="W156" s="859"/>
      <c r="X156" s="859"/>
      <c r="Y156" s="247" t="s">
        <v>30</v>
      </c>
      <c r="AB156" s="287"/>
    </row>
    <row r="157" spans="1:28" ht="6" customHeight="1" thickBot="1">
      <c r="A157" s="228"/>
      <c r="B157" s="288"/>
      <c r="C157" s="289"/>
      <c r="D157" s="289"/>
      <c r="E157" s="289"/>
      <c r="F157" s="289"/>
      <c r="G157" s="289"/>
      <c r="H157" s="289"/>
      <c r="I157" s="289"/>
      <c r="J157" s="289"/>
      <c r="K157" s="289"/>
      <c r="L157" s="289"/>
      <c r="M157" s="289"/>
      <c r="N157" s="289"/>
      <c r="O157" s="289"/>
      <c r="P157" s="289"/>
      <c r="Q157" s="289"/>
      <c r="R157" s="289"/>
      <c r="S157" s="290"/>
      <c r="T157" s="288"/>
      <c r="U157" s="289"/>
      <c r="V157" s="289"/>
      <c r="W157" s="289"/>
      <c r="X157" s="289"/>
      <c r="Y157" s="290"/>
    </row>
    <row r="158" spans="1:28" ht="30" customHeight="1" thickTop="1">
      <c r="A158" s="228"/>
      <c r="B158" s="860" t="s">
        <v>129</v>
      </c>
      <c r="C158" s="861"/>
      <c r="D158" s="861"/>
      <c r="E158" s="861"/>
      <c r="F158" s="861"/>
      <c r="G158" s="861"/>
      <c r="H158" s="861"/>
      <c r="I158" s="864"/>
      <c r="J158" s="864"/>
      <c r="K158" s="864"/>
      <c r="L158" s="864"/>
      <c r="M158" s="864"/>
      <c r="N158" s="865"/>
      <c r="O158" s="865"/>
      <c r="P158" s="865"/>
      <c r="Q158" s="865"/>
      <c r="R158" s="865"/>
      <c r="S158" s="59"/>
      <c r="T158" s="866" t="s">
        <v>279</v>
      </c>
      <c r="U158" s="867"/>
      <c r="V158" s="867"/>
      <c r="W158" s="867"/>
      <c r="X158" s="867"/>
      <c r="Y158" s="868"/>
    </row>
    <row r="159" spans="1:28" ht="30" customHeight="1" thickBot="1">
      <c r="A159" s="228"/>
      <c r="B159" s="862"/>
      <c r="C159" s="863"/>
      <c r="D159" s="863"/>
      <c r="E159" s="863"/>
      <c r="F159" s="863"/>
      <c r="G159" s="863"/>
      <c r="H159" s="872" t="s">
        <v>130</v>
      </c>
      <c r="I159" s="873"/>
      <c r="J159" s="873"/>
      <c r="K159" s="873"/>
      <c r="L159" s="873"/>
      <c r="M159" s="873"/>
      <c r="N159" s="874"/>
      <c r="O159" s="874"/>
      <c r="P159" s="874"/>
      <c r="Q159" s="874"/>
      <c r="R159" s="874"/>
      <c r="S159" s="60" t="s">
        <v>61</v>
      </c>
      <c r="T159" s="869"/>
      <c r="U159" s="870"/>
      <c r="V159" s="870"/>
      <c r="W159" s="870"/>
      <c r="X159" s="870"/>
      <c r="Y159" s="871"/>
      <c r="AB159" s="291" t="e">
        <f>U156</f>
        <v>#VALUE!</v>
      </c>
    </row>
    <row r="160" spans="1:28" ht="17.25" customHeight="1">
      <c r="A160" s="228"/>
      <c r="B160" s="61"/>
      <c r="C160" s="62"/>
      <c r="D160" s="62"/>
      <c r="E160" s="62"/>
      <c r="F160" s="62"/>
      <c r="G160" s="62"/>
      <c r="H160" s="62"/>
      <c r="I160" s="62"/>
      <c r="J160" s="147" t="s">
        <v>280</v>
      </c>
      <c r="K160" s="57"/>
      <c r="L160" s="57"/>
      <c r="M160" s="57"/>
      <c r="N160" s="57"/>
      <c r="O160" s="57"/>
      <c r="P160" s="57"/>
      <c r="Q160" s="57"/>
      <c r="R160" s="57"/>
      <c r="S160" s="60"/>
      <c r="T160" s="63" t="s">
        <v>281</v>
      </c>
      <c r="U160" s="859">
        <f>ROUNDDOWN(IF(N159&gt;7200000,U156*0.8,0),0)</f>
        <v>0</v>
      </c>
      <c r="V160" s="859"/>
      <c r="W160" s="859"/>
      <c r="X160" s="859"/>
      <c r="Y160" s="60" t="s">
        <v>30</v>
      </c>
      <c r="AB160" s="291">
        <f>U160</f>
        <v>0</v>
      </c>
    </row>
    <row r="161" spans="1:28" ht="28.5" customHeight="1">
      <c r="A161" s="228"/>
      <c r="B161" s="64"/>
      <c r="C161" s="65"/>
      <c r="D161" s="65"/>
      <c r="E161" s="65"/>
      <c r="F161" s="65"/>
      <c r="G161" s="65"/>
      <c r="H161" s="877" t="s">
        <v>282</v>
      </c>
      <c r="I161" s="877"/>
      <c r="J161" s="877"/>
      <c r="K161" s="877"/>
      <c r="L161" s="877"/>
      <c r="M161" s="877"/>
      <c r="N161" s="877"/>
      <c r="O161" s="877"/>
      <c r="P161" s="877"/>
      <c r="Q161" s="877"/>
      <c r="R161" s="877"/>
      <c r="S161" s="878"/>
      <c r="T161" s="869" t="s">
        <v>164</v>
      </c>
      <c r="U161" s="870"/>
      <c r="V161" s="870"/>
      <c r="W161" s="870"/>
      <c r="X161" s="870"/>
      <c r="Y161" s="871"/>
      <c r="AB161" s="287">
        <f>U163</f>
        <v>0</v>
      </c>
    </row>
    <row r="162" spans="1:28" ht="30" customHeight="1">
      <c r="A162" s="228"/>
      <c r="B162" s="879" t="s">
        <v>165</v>
      </c>
      <c r="C162" s="880"/>
      <c r="D162" s="880"/>
      <c r="E162" s="880"/>
      <c r="F162" s="880"/>
      <c r="G162" s="880"/>
      <c r="H162" s="883"/>
      <c r="I162" s="883"/>
      <c r="J162" s="883"/>
      <c r="K162" s="66"/>
      <c r="L162" s="66"/>
      <c r="M162" s="66"/>
      <c r="N162" s="67"/>
      <c r="O162" s="67"/>
      <c r="P162" s="67"/>
      <c r="Q162" s="67"/>
      <c r="R162" s="67"/>
      <c r="S162" s="68"/>
      <c r="T162" s="869"/>
      <c r="U162" s="870"/>
      <c r="V162" s="870"/>
      <c r="W162" s="870"/>
      <c r="X162" s="870"/>
      <c r="Y162" s="871"/>
    </row>
    <row r="163" spans="1:28" ht="30" customHeight="1" thickBot="1">
      <c r="A163" s="228"/>
      <c r="B163" s="881"/>
      <c r="C163" s="882"/>
      <c r="D163" s="882"/>
      <c r="E163" s="882"/>
      <c r="F163" s="882"/>
      <c r="G163" s="882"/>
      <c r="H163" s="884"/>
      <c r="I163" s="885"/>
      <c r="J163" s="885"/>
      <c r="K163" s="885"/>
      <c r="L163" s="885"/>
      <c r="M163" s="885"/>
      <c r="N163" s="886"/>
      <c r="O163" s="886"/>
      <c r="P163" s="886"/>
      <c r="Q163" s="886"/>
      <c r="R163" s="886"/>
      <c r="S163" s="60" t="s">
        <v>44</v>
      </c>
      <c r="T163" s="63" t="s">
        <v>263</v>
      </c>
      <c r="U163" s="859">
        <f>ROUNDDOWN(IF(AND(N159&gt;6300000,N159&lt;=7200000),U156*0.9,0),0)</f>
        <v>0</v>
      </c>
      <c r="V163" s="859"/>
      <c r="W163" s="859"/>
      <c r="X163" s="859"/>
      <c r="Y163" s="60" t="s">
        <v>30</v>
      </c>
    </row>
    <row r="164" spans="1:28" ht="43.5" customHeight="1">
      <c r="A164" s="228"/>
      <c r="B164" s="875" t="s">
        <v>283</v>
      </c>
      <c r="C164" s="727"/>
      <c r="D164" s="727"/>
      <c r="E164" s="727"/>
      <c r="F164" s="727"/>
      <c r="G164" s="727"/>
      <c r="H164" s="727"/>
      <c r="I164" s="727"/>
      <c r="J164" s="727"/>
      <c r="K164" s="727"/>
      <c r="L164" s="727"/>
      <c r="M164" s="727"/>
      <c r="N164" s="727"/>
      <c r="O164" s="727"/>
      <c r="P164" s="727"/>
      <c r="Q164" s="727"/>
      <c r="R164" s="727"/>
      <c r="S164" s="876"/>
      <c r="T164" s="63"/>
      <c r="U164" s="69"/>
      <c r="V164" s="69"/>
      <c r="W164" s="69"/>
      <c r="X164" s="69"/>
      <c r="Y164" s="60"/>
    </row>
    <row r="165" spans="1:28" ht="6" customHeight="1">
      <c r="A165" s="228"/>
      <c r="B165" s="70"/>
      <c r="C165" s="71"/>
      <c r="D165" s="71"/>
      <c r="E165" s="71"/>
      <c r="F165" s="71"/>
      <c r="G165" s="71"/>
      <c r="H165" s="71"/>
      <c r="I165" s="71"/>
      <c r="J165" s="71"/>
      <c r="K165" s="71"/>
      <c r="L165" s="71"/>
      <c r="M165" s="71"/>
      <c r="N165" s="71"/>
      <c r="O165" s="71"/>
      <c r="P165" s="71"/>
      <c r="Q165" s="71"/>
      <c r="R165" s="71"/>
      <c r="S165" s="72"/>
      <c r="T165" s="64"/>
      <c r="U165" s="65"/>
      <c r="V165" s="65"/>
      <c r="W165" s="65"/>
      <c r="X165" s="65"/>
      <c r="Y165" s="73"/>
    </row>
    <row r="166" spans="1:28" ht="15.75" customHeight="1">
      <c r="A166" s="272"/>
      <c r="B166" s="292" t="s">
        <v>131</v>
      </c>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row>
    <row r="167" spans="1:28" ht="11.1" customHeight="1">
      <c r="A167" s="228"/>
      <c r="B167" s="294"/>
      <c r="C167" s="294"/>
      <c r="D167" s="294"/>
      <c r="E167" s="294"/>
      <c r="F167" s="294"/>
      <c r="G167" s="294"/>
      <c r="H167" s="294"/>
      <c r="I167" s="294"/>
      <c r="J167" s="294"/>
      <c r="K167" s="294"/>
      <c r="L167" s="294"/>
      <c r="M167" s="294"/>
      <c r="N167" s="294"/>
      <c r="O167" s="294"/>
      <c r="P167" s="294"/>
      <c r="Q167" s="294"/>
      <c r="R167" s="294"/>
      <c r="S167" s="294"/>
      <c r="T167" s="294"/>
      <c r="U167" s="294"/>
      <c r="V167" s="294"/>
      <c r="W167" s="294"/>
      <c r="X167" s="294"/>
      <c r="Y167" s="294"/>
    </row>
    <row r="168" spans="1:28" ht="11.25" customHeight="1">
      <c r="B168" s="295"/>
      <c r="C168" s="295"/>
      <c r="D168" s="295"/>
      <c r="E168" s="295"/>
      <c r="F168" s="295"/>
      <c r="G168" s="295"/>
      <c r="H168" s="295"/>
      <c r="I168" s="295"/>
      <c r="J168" s="295"/>
      <c r="K168" s="295"/>
      <c r="L168" s="295"/>
      <c r="M168" s="295"/>
      <c r="N168" s="295"/>
      <c r="O168" s="295"/>
      <c r="P168" s="295"/>
      <c r="Q168" s="295"/>
      <c r="R168" s="295"/>
      <c r="S168" s="295"/>
      <c r="T168" s="295"/>
      <c r="U168" s="295"/>
      <c r="V168" s="295"/>
      <c r="W168" s="295"/>
      <c r="X168" s="295"/>
      <c r="Y168" s="295"/>
    </row>
  </sheetData>
  <mergeCells count="253">
    <mergeCell ref="B164:S164"/>
    <mergeCell ref="U160:X160"/>
    <mergeCell ref="H161:S161"/>
    <mergeCell ref="T161:Y162"/>
    <mergeCell ref="B162:G163"/>
    <mergeCell ref="H162:J162"/>
    <mergeCell ref="H163:M163"/>
    <mergeCell ref="N163:R163"/>
    <mergeCell ref="U163:X163"/>
    <mergeCell ref="C154:O154"/>
    <mergeCell ref="U156:X156"/>
    <mergeCell ref="B158:G159"/>
    <mergeCell ref="H158:M158"/>
    <mergeCell ref="N158:R158"/>
    <mergeCell ref="T158:Y159"/>
    <mergeCell ref="H159:M159"/>
    <mergeCell ref="N159:R159"/>
    <mergeCell ref="E152:F152"/>
    <mergeCell ref="H152:I152"/>
    <mergeCell ref="N152:P152"/>
    <mergeCell ref="Q152:R152"/>
    <mergeCell ref="U152:X152"/>
    <mergeCell ref="E153:F153"/>
    <mergeCell ref="H153:I153"/>
    <mergeCell ref="N153:P153"/>
    <mergeCell ref="Q153:R153"/>
    <mergeCell ref="U153:X153"/>
    <mergeCell ref="E149:F149"/>
    <mergeCell ref="H149:I149"/>
    <mergeCell ref="N149:P149"/>
    <mergeCell ref="Q149:R149"/>
    <mergeCell ref="U149:X149"/>
    <mergeCell ref="U151:X151"/>
    <mergeCell ref="C146:O146"/>
    <mergeCell ref="U146:X146"/>
    <mergeCell ref="U147:X147"/>
    <mergeCell ref="E148:F148"/>
    <mergeCell ref="H148:I148"/>
    <mergeCell ref="N148:P148"/>
    <mergeCell ref="Q148:R148"/>
    <mergeCell ref="U148:X148"/>
    <mergeCell ref="E143:F143"/>
    <mergeCell ref="H143:I143"/>
    <mergeCell ref="N143:P143"/>
    <mergeCell ref="Q143:R143"/>
    <mergeCell ref="U143:X143"/>
    <mergeCell ref="E144:F144"/>
    <mergeCell ref="H144:I144"/>
    <mergeCell ref="N144:P144"/>
    <mergeCell ref="Q144:R144"/>
    <mergeCell ref="U144:X144"/>
    <mergeCell ref="E140:F140"/>
    <mergeCell ref="H140:I140"/>
    <mergeCell ref="N140:P140"/>
    <mergeCell ref="Q140:R140"/>
    <mergeCell ref="U140:X140"/>
    <mergeCell ref="U142:X142"/>
    <mergeCell ref="U138:X138"/>
    <mergeCell ref="E139:F139"/>
    <mergeCell ref="H139:I139"/>
    <mergeCell ref="N139:P139"/>
    <mergeCell ref="Q139:R139"/>
    <mergeCell ref="U139:X139"/>
    <mergeCell ref="E135:G135"/>
    <mergeCell ref="M135:O135"/>
    <mergeCell ref="Q135:R135"/>
    <mergeCell ref="U135:X135"/>
    <mergeCell ref="C137:O137"/>
    <mergeCell ref="U137:X137"/>
    <mergeCell ref="U129:X129"/>
    <mergeCell ref="U130:X130"/>
    <mergeCell ref="G132:I132"/>
    <mergeCell ref="L132:N132"/>
    <mergeCell ref="O132:P132"/>
    <mergeCell ref="U132:X132"/>
    <mergeCell ref="E125:H125"/>
    <mergeCell ref="K125:P125"/>
    <mergeCell ref="Q125:R125"/>
    <mergeCell ref="U125:X125"/>
    <mergeCell ref="D126:S127"/>
    <mergeCell ref="U126:X126"/>
    <mergeCell ref="E118:G118"/>
    <mergeCell ref="K118:S118"/>
    <mergeCell ref="Q119:R119"/>
    <mergeCell ref="U119:X119"/>
    <mergeCell ref="AA119:AE119"/>
    <mergeCell ref="E120:G120"/>
    <mergeCell ref="M120:N120"/>
    <mergeCell ref="Q120:R120"/>
    <mergeCell ref="AA120:AE120"/>
    <mergeCell ref="E114:G114"/>
    <mergeCell ref="M114:P114"/>
    <mergeCell ref="Q114:R114"/>
    <mergeCell ref="U114:X114"/>
    <mergeCell ref="U116:X116"/>
    <mergeCell ref="Q117:R117"/>
    <mergeCell ref="U117:X117"/>
    <mergeCell ref="B109:C109"/>
    <mergeCell ref="E109:G109"/>
    <mergeCell ref="M109:P109"/>
    <mergeCell ref="Q109:R109"/>
    <mergeCell ref="B111:S111"/>
    <mergeCell ref="B112:C112"/>
    <mergeCell ref="E112:G112"/>
    <mergeCell ref="M112:P112"/>
    <mergeCell ref="Q112:R112"/>
    <mergeCell ref="E105:G105"/>
    <mergeCell ref="B106:C106"/>
    <mergeCell ref="E106:G106"/>
    <mergeCell ref="M106:P106"/>
    <mergeCell ref="Q106:R106"/>
    <mergeCell ref="B108:S108"/>
    <mergeCell ref="B102:C102"/>
    <mergeCell ref="E102:G102"/>
    <mergeCell ref="M102:P102"/>
    <mergeCell ref="Q102:R102"/>
    <mergeCell ref="E103:G103"/>
    <mergeCell ref="B104:C104"/>
    <mergeCell ref="E104:G104"/>
    <mergeCell ref="M104:P104"/>
    <mergeCell ref="Q104:R104"/>
    <mergeCell ref="B98:C98"/>
    <mergeCell ref="E98:G98"/>
    <mergeCell ref="M98:P98"/>
    <mergeCell ref="Q98:R98"/>
    <mergeCell ref="B100:C100"/>
    <mergeCell ref="E100:G100"/>
    <mergeCell ref="M100:P100"/>
    <mergeCell ref="Q100:R100"/>
    <mergeCell ref="B94:S94"/>
    <mergeCell ref="B95:C95"/>
    <mergeCell ref="E95:G95"/>
    <mergeCell ref="M95:P95"/>
    <mergeCell ref="Q95:R95"/>
    <mergeCell ref="B97:S97"/>
    <mergeCell ref="B89:C89"/>
    <mergeCell ref="E89:G89"/>
    <mergeCell ref="M89:P89"/>
    <mergeCell ref="Q89:R89"/>
    <mergeCell ref="B91:S91"/>
    <mergeCell ref="B92:C92"/>
    <mergeCell ref="E92:G92"/>
    <mergeCell ref="M92:P92"/>
    <mergeCell ref="Q92:R92"/>
    <mergeCell ref="E86:G86"/>
    <mergeCell ref="B87:C87"/>
    <mergeCell ref="E87:G87"/>
    <mergeCell ref="M87:P87"/>
    <mergeCell ref="Q87:R87"/>
    <mergeCell ref="E88:G88"/>
    <mergeCell ref="B83:C83"/>
    <mergeCell ref="E83:G83"/>
    <mergeCell ref="M83:P83"/>
    <mergeCell ref="Q83:R83"/>
    <mergeCell ref="B85:C85"/>
    <mergeCell ref="E85:G85"/>
    <mergeCell ref="M85:P85"/>
    <mergeCell ref="Q85:R85"/>
    <mergeCell ref="H77:Y77"/>
    <mergeCell ref="I78:J78"/>
    <mergeCell ref="U78:X78"/>
    <mergeCell ref="U79:X79"/>
    <mergeCell ref="B80:S80"/>
    <mergeCell ref="B81:C81"/>
    <mergeCell ref="E81:G81"/>
    <mergeCell ref="M81:P81"/>
    <mergeCell ref="Q81:R81"/>
    <mergeCell ref="A72:M73"/>
    <mergeCell ref="N72:O73"/>
    <mergeCell ref="P72:S72"/>
    <mergeCell ref="U72:X72"/>
    <mergeCell ref="P73:S73"/>
    <mergeCell ref="U73:X73"/>
    <mergeCell ref="A70:M71"/>
    <mergeCell ref="N70:O71"/>
    <mergeCell ref="P70:S70"/>
    <mergeCell ref="U70:X70"/>
    <mergeCell ref="P71:S71"/>
    <mergeCell ref="U71:X71"/>
    <mergeCell ref="A67:M68"/>
    <mergeCell ref="N67:O68"/>
    <mergeCell ref="P67:S67"/>
    <mergeCell ref="U67:X67"/>
    <mergeCell ref="P68:S68"/>
    <mergeCell ref="U68:X68"/>
    <mergeCell ref="B61:B62"/>
    <mergeCell ref="C61:U62"/>
    <mergeCell ref="V61:W62"/>
    <mergeCell ref="X61:Y62"/>
    <mergeCell ref="A65:M66"/>
    <mergeCell ref="N65:O66"/>
    <mergeCell ref="P65:S65"/>
    <mergeCell ref="U65:X65"/>
    <mergeCell ref="P66:S66"/>
    <mergeCell ref="U66:X66"/>
    <mergeCell ref="B51:Y51"/>
    <mergeCell ref="Q55:S55"/>
    <mergeCell ref="U55:X55"/>
    <mergeCell ref="V57:W58"/>
    <mergeCell ref="X57:Y58"/>
    <mergeCell ref="B59:B60"/>
    <mergeCell ref="C59:U60"/>
    <mergeCell ref="V59:W60"/>
    <mergeCell ref="X59:Y60"/>
    <mergeCell ref="M48:O48"/>
    <mergeCell ref="Q48:S48"/>
    <mergeCell ref="V48:X48"/>
    <mergeCell ref="B49:L49"/>
    <mergeCell ref="M49:O49"/>
    <mergeCell ref="Q49:S49"/>
    <mergeCell ref="V49:X49"/>
    <mergeCell ref="J39:M39"/>
    <mergeCell ref="U39:X39"/>
    <mergeCell ref="U40:X40"/>
    <mergeCell ref="U41:X41"/>
    <mergeCell ref="B43:Y43"/>
    <mergeCell ref="B46:L47"/>
    <mergeCell ref="M46:Y46"/>
    <mergeCell ref="M47:P47"/>
    <mergeCell ref="Q47:T47"/>
    <mergeCell ref="U47:Y47"/>
    <mergeCell ref="J31:M31"/>
    <mergeCell ref="T31:X31"/>
    <mergeCell ref="B32:Y33"/>
    <mergeCell ref="B34:Y35"/>
    <mergeCell ref="J38:M38"/>
    <mergeCell ref="U38:X38"/>
    <mergeCell ref="J25:M25"/>
    <mergeCell ref="T25:X25"/>
    <mergeCell ref="U26:X26"/>
    <mergeCell ref="U27:X27"/>
    <mergeCell ref="J30:M30"/>
    <mergeCell ref="T30:X30"/>
    <mergeCell ref="B19:Y19"/>
    <mergeCell ref="J24:M24"/>
    <mergeCell ref="T24:X24"/>
    <mergeCell ref="M15:O15"/>
    <mergeCell ref="Q15:S15"/>
    <mergeCell ref="V15:X15"/>
    <mergeCell ref="M16:O16"/>
    <mergeCell ref="Q16:S16"/>
    <mergeCell ref="V16:X16"/>
    <mergeCell ref="A3:Y3"/>
    <mergeCell ref="N6:Y6"/>
    <mergeCell ref="B8:Y9"/>
    <mergeCell ref="B13:L14"/>
    <mergeCell ref="M13:Y13"/>
    <mergeCell ref="M14:P14"/>
    <mergeCell ref="Q14:T14"/>
    <mergeCell ref="U14:Y14"/>
    <mergeCell ref="M17:O17"/>
    <mergeCell ref="Q17:S17"/>
    <mergeCell ref="V17:X17"/>
  </mergeCells>
  <phoneticPr fontId="3"/>
  <conditionalFormatting sqref="M49:O49 Q49:S49">
    <cfRule type="containsBlanks" dxfId="55" priority="1">
      <formula>LEN(TRIM(M49))=0</formula>
    </cfRule>
  </conditionalFormatting>
  <conditionalFormatting sqref="N6:Y6">
    <cfRule type="containsBlanks" dxfId="54" priority="11" stopIfTrue="1">
      <formula>LEN(TRIM(N6))=0</formula>
    </cfRule>
    <cfRule type="containsBlanks" dxfId="53" priority="12" stopIfTrue="1">
      <formula>LEN(TRIM(N6))=0</formula>
    </cfRule>
  </conditionalFormatting>
  <conditionalFormatting sqref="I7">
    <cfRule type="containsBlanks" dxfId="52" priority="10" stopIfTrue="1">
      <formula>LEN(TRIM(I7))=0</formula>
    </cfRule>
  </conditionalFormatting>
  <conditionalFormatting sqref="V59:Y62">
    <cfRule type="containsBlanks" dxfId="51" priority="9" stopIfTrue="1">
      <formula>LEN(TRIM(V59))=0</formula>
    </cfRule>
  </conditionalFormatting>
  <conditionalFormatting sqref="K78 N78">
    <cfRule type="containsBlanks" dxfId="50" priority="8" stopIfTrue="1">
      <formula>LEN(TRIM(K78))=0</formula>
    </cfRule>
  </conditionalFormatting>
  <conditionalFormatting sqref="C117">
    <cfRule type="containsBlanks" dxfId="49" priority="7">
      <formula>LEN(TRIM(C117))=0</formula>
    </cfRule>
  </conditionalFormatting>
  <conditionalFormatting sqref="C119">
    <cfRule type="containsBlanks" dxfId="48" priority="6">
      <formula>LEN(TRIM(C119))=0</formula>
    </cfRule>
  </conditionalFormatting>
  <conditionalFormatting sqref="C123">
    <cfRule type="containsBlanks" dxfId="47" priority="5">
      <formula>LEN(TRIM(C123))=0</formula>
    </cfRule>
  </conditionalFormatting>
  <conditionalFormatting sqref="C126">
    <cfRule type="containsBlanks" dxfId="46" priority="4">
      <formula>LEN(TRIM(C126))=0</formula>
    </cfRule>
  </conditionalFormatting>
  <conditionalFormatting sqref="O132:P132">
    <cfRule type="containsBlanks" dxfId="45" priority="3">
      <formula>LEN(TRIM(O132))=0</formula>
    </cfRule>
  </conditionalFormatting>
  <conditionalFormatting sqref="N163:R163">
    <cfRule type="containsBlanks" dxfId="44" priority="2">
      <formula>LEN(TRIM(N163))=0</formula>
    </cfRule>
  </conditionalFormatting>
  <conditionalFormatting sqref="J38:M39 U38:X39">
    <cfRule type="containsBlanks" dxfId="43" priority="13">
      <formula>LEN(TRIM(J38))=0</formula>
    </cfRule>
  </conditionalFormatting>
  <dataValidations count="5">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V59:Y62 JR59:JU62 TN59:TQ62 ADJ59:ADM62 ANF59:ANI62 AXB59:AXE62 BGX59:BHA62 BQT59:BQW62 CAP59:CAS62 CKL59:CKO62 CUH59:CUK62 DED59:DEG62 DNZ59:DOC62 DXV59:DXY62 EHR59:EHU62 ERN59:ERQ62 FBJ59:FBM62 FLF59:FLI62 FVB59:FVE62 GEX59:GFA62 GOT59:GOW62 GYP59:GYS62 HIL59:HIO62 HSH59:HSK62 ICD59:ICG62 ILZ59:IMC62 IVV59:IVY62 JFR59:JFU62 JPN59:JPQ62 JZJ59:JZM62 KJF59:KJI62 KTB59:KTE62 LCX59:LDA62 LMT59:LMW62 LWP59:LWS62 MGL59:MGO62 MQH59:MQK62 NAD59:NAG62 NJZ59:NKC62 NTV59:NTY62 ODR59:ODU62 ONN59:ONQ62 OXJ59:OXM62 PHF59:PHI62 PRB59:PRE62 QAX59:QBA62 QKT59:QKW62 QUP59:QUS62 REL59:REO62 ROH59:ROK62 RYD59:RYG62 SHZ59:SIC62 SRV59:SRY62 TBR59:TBU62 TLN59:TLQ62 TVJ59:TVM62 UFF59:UFI62 UPB59:UPE62 UYX59:UZA62 VIT59:VIW62 VSP59:VSS62 WCL59:WCO62 WMH59:WMK62 WWD59:WWG62 V65595:Y65598 JR65595:JU65598 TN65595:TQ65598 ADJ65595:ADM65598 ANF65595:ANI65598 AXB65595:AXE65598 BGX65595:BHA65598 BQT65595:BQW65598 CAP65595:CAS65598 CKL65595:CKO65598 CUH65595:CUK65598 DED65595:DEG65598 DNZ65595:DOC65598 DXV65595:DXY65598 EHR65595:EHU65598 ERN65595:ERQ65598 FBJ65595:FBM65598 FLF65595:FLI65598 FVB65595:FVE65598 GEX65595:GFA65598 GOT65595:GOW65598 GYP65595:GYS65598 HIL65595:HIO65598 HSH65595:HSK65598 ICD65595:ICG65598 ILZ65595:IMC65598 IVV65595:IVY65598 JFR65595:JFU65598 JPN65595:JPQ65598 JZJ65595:JZM65598 KJF65595:KJI65598 KTB65595:KTE65598 LCX65595:LDA65598 LMT65595:LMW65598 LWP65595:LWS65598 MGL65595:MGO65598 MQH65595:MQK65598 NAD65595:NAG65598 NJZ65595:NKC65598 NTV65595:NTY65598 ODR65595:ODU65598 ONN65595:ONQ65598 OXJ65595:OXM65598 PHF65595:PHI65598 PRB65595:PRE65598 QAX65595:QBA65598 QKT65595:QKW65598 QUP65595:QUS65598 REL65595:REO65598 ROH65595:ROK65598 RYD65595:RYG65598 SHZ65595:SIC65598 SRV65595:SRY65598 TBR65595:TBU65598 TLN65595:TLQ65598 TVJ65595:TVM65598 UFF65595:UFI65598 UPB65595:UPE65598 UYX65595:UZA65598 VIT65595:VIW65598 VSP65595:VSS65598 WCL65595:WCO65598 WMH65595:WMK65598 WWD65595:WWG65598 V131131:Y131134 JR131131:JU131134 TN131131:TQ131134 ADJ131131:ADM131134 ANF131131:ANI131134 AXB131131:AXE131134 BGX131131:BHA131134 BQT131131:BQW131134 CAP131131:CAS131134 CKL131131:CKO131134 CUH131131:CUK131134 DED131131:DEG131134 DNZ131131:DOC131134 DXV131131:DXY131134 EHR131131:EHU131134 ERN131131:ERQ131134 FBJ131131:FBM131134 FLF131131:FLI131134 FVB131131:FVE131134 GEX131131:GFA131134 GOT131131:GOW131134 GYP131131:GYS131134 HIL131131:HIO131134 HSH131131:HSK131134 ICD131131:ICG131134 ILZ131131:IMC131134 IVV131131:IVY131134 JFR131131:JFU131134 JPN131131:JPQ131134 JZJ131131:JZM131134 KJF131131:KJI131134 KTB131131:KTE131134 LCX131131:LDA131134 LMT131131:LMW131134 LWP131131:LWS131134 MGL131131:MGO131134 MQH131131:MQK131134 NAD131131:NAG131134 NJZ131131:NKC131134 NTV131131:NTY131134 ODR131131:ODU131134 ONN131131:ONQ131134 OXJ131131:OXM131134 PHF131131:PHI131134 PRB131131:PRE131134 QAX131131:QBA131134 QKT131131:QKW131134 QUP131131:QUS131134 REL131131:REO131134 ROH131131:ROK131134 RYD131131:RYG131134 SHZ131131:SIC131134 SRV131131:SRY131134 TBR131131:TBU131134 TLN131131:TLQ131134 TVJ131131:TVM131134 UFF131131:UFI131134 UPB131131:UPE131134 UYX131131:UZA131134 VIT131131:VIW131134 VSP131131:VSS131134 WCL131131:WCO131134 WMH131131:WMK131134 WWD131131:WWG131134 V196667:Y196670 JR196667:JU196670 TN196667:TQ196670 ADJ196667:ADM196670 ANF196667:ANI196670 AXB196667:AXE196670 BGX196667:BHA196670 BQT196667:BQW196670 CAP196667:CAS196670 CKL196667:CKO196670 CUH196667:CUK196670 DED196667:DEG196670 DNZ196667:DOC196670 DXV196667:DXY196670 EHR196667:EHU196670 ERN196667:ERQ196670 FBJ196667:FBM196670 FLF196667:FLI196670 FVB196667:FVE196670 GEX196667:GFA196670 GOT196667:GOW196670 GYP196667:GYS196670 HIL196667:HIO196670 HSH196667:HSK196670 ICD196667:ICG196670 ILZ196667:IMC196670 IVV196667:IVY196670 JFR196667:JFU196670 JPN196667:JPQ196670 JZJ196667:JZM196670 KJF196667:KJI196670 KTB196667:KTE196670 LCX196667:LDA196670 LMT196667:LMW196670 LWP196667:LWS196670 MGL196667:MGO196670 MQH196667:MQK196670 NAD196667:NAG196670 NJZ196667:NKC196670 NTV196667:NTY196670 ODR196667:ODU196670 ONN196667:ONQ196670 OXJ196667:OXM196670 PHF196667:PHI196670 PRB196667:PRE196670 QAX196667:QBA196670 QKT196667:QKW196670 QUP196667:QUS196670 REL196667:REO196670 ROH196667:ROK196670 RYD196667:RYG196670 SHZ196667:SIC196670 SRV196667:SRY196670 TBR196667:TBU196670 TLN196667:TLQ196670 TVJ196667:TVM196670 UFF196667:UFI196670 UPB196667:UPE196670 UYX196667:UZA196670 VIT196667:VIW196670 VSP196667:VSS196670 WCL196667:WCO196670 WMH196667:WMK196670 WWD196667:WWG196670 V262203:Y262206 JR262203:JU262206 TN262203:TQ262206 ADJ262203:ADM262206 ANF262203:ANI262206 AXB262203:AXE262206 BGX262203:BHA262206 BQT262203:BQW262206 CAP262203:CAS262206 CKL262203:CKO262206 CUH262203:CUK262206 DED262203:DEG262206 DNZ262203:DOC262206 DXV262203:DXY262206 EHR262203:EHU262206 ERN262203:ERQ262206 FBJ262203:FBM262206 FLF262203:FLI262206 FVB262203:FVE262206 GEX262203:GFA262206 GOT262203:GOW262206 GYP262203:GYS262206 HIL262203:HIO262206 HSH262203:HSK262206 ICD262203:ICG262206 ILZ262203:IMC262206 IVV262203:IVY262206 JFR262203:JFU262206 JPN262203:JPQ262206 JZJ262203:JZM262206 KJF262203:KJI262206 KTB262203:KTE262206 LCX262203:LDA262206 LMT262203:LMW262206 LWP262203:LWS262206 MGL262203:MGO262206 MQH262203:MQK262206 NAD262203:NAG262206 NJZ262203:NKC262206 NTV262203:NTY262206 ODR262203:ODU262206 ONN262203:ONQ262206 OXJ262203:OXM262206 PHF262203:PHI262206 PRB262203:PRE262206 QAX262203:QBA262206 QKT262203:QKW262206 QUP262203:QUS262206 REL262203:REO262206 ROH262203:ROK262206 RYD262203:RYG262206 SHZ262203:SIC262206 SRV262203:SRY262206 TBR262203:TBU262206 TLN262203:TLQ262206 TVJ262203:TVM262206 UFF262203:UFI262206 UPB262203:UPE262206 UYX262203:UZA262206 VIT262203:VIW262206 VSP262203:VSS262206 WCL262203:WCO262206 WMH262203:WMK262206 WWD262203:WWG262206 V327739:Y327742 JR327739:JU327742 TN327739:TQ327742 ADJ327739:ADM327742 ANF327739:ANI327742 AXB327739:AXE327742 BGX327739:BHA327742 BQT327739:BQW327742 CAP327739:CAS327742 CKL327739:CKO327742 CUH327739:CUK327742 DED327739:DEG327742 DNZ327739:DOC327742 DXV327739:DXY327742 EHR327739:EHU327742 ERN327739:ERQ327742 FBJ327739:FBM327742 FLF327739:FLI327742 FVB327739:FVE327742 GEX327739:GFA327742 GOT327739:GOW327742 GYP327739:GYS327742 HIL327739:HIO327742 HSH327739:HSK327742 ICD327739:ICG327742 ILZ327739:IMC327742 IVV327739:IVY327742 JFR327739:JFU327742 JPN327739:JPQ327742 JZJ327739:JZM327742 KJF327739:KJI327742 KTB327739:KTE327742 LCX327739:LDA327742 LMT327739:LMW327742 LWP327739:LWS327742 MGL327739:MGO327742 MQH327739:MQK327742 NAD327739:NAG327742 NJZ327739:NKC327742 NTV327739:NTY327742 ODR327739:ODU327742 ONN327739:ONQ327742 OXJ327739:OXM327742 PHF327739:PHI327742 PRB327739:PRE327742 QAX327739:QBA327742 QKT327739:QKW327742 QUP327739:QUS327742 REL327739:REO327742 ROH327739:ROK327742 RYD327739:RYG327742 SHZ327739:SIC327742 SRV327739:SRY327742 TBR327739:TBU327742 TLN327739:TLQ327742 TVJ327739:TVM327742 UFF327739:UFI327742 UPB327739:UPE327742 UYX327739:UZA327742 VIT327739:VIW327742 VSP327739:VSS327742 WCL327739:WCO327742 WMH327739:WMK327742 WWD327739:WWG327742 V393275:Y393278 JR393275:JU393278 TN393275:TQ393278 ADJ393275:ADM393278 ANF393275:ANI393278 AXB393275:AXE393278 BGX393275:BHA393278 BQT393275:BQW393278 CAP393275:CAS393278 CKL393275:CKO393278 CUH393275:CUK393278 DED393275:DEG393278 DNZ393275:DOC393278 DXV393275:DXY393278 EHR393275:EHU393278 ERN393275:ERQ393278 FBJ393275:FBM393278 FLF393275:FLI393278 FVB393275:FVE393278 GEX393275:GFA393278 GOT393275:GOW393278 GYP393275:GYS393278 HIL393275:HIO393278 HSH393275:HSK393278 ICD393275:ICG393278 ILZ393275:IMC393278 IVV393275:IVY393278 JFR393275:JFU393278 JPN393275:JPQ393278 JZJ393275:JZM393278 KJF393275:KJI393278 KTB393275:KTE393278 LCX393275:LDA393278 LMT393275:LMW393278 LWP393275:LWS393278 MGL393275:MGO393278 MQH393275:MQK393278 NAD393275:NAG393278 NJZ393275:NKC393278 NTV393275:NTY393278 ODR393275:ODU393278 ONN393275:ONQ393278 OXJ393275:OXM393278 PHF393275:PHI393278 PRB393275:PRE393278 QAX393275:QBA393278 QKT393275:QKW393278 QUP393275:QUS393278 REL393275:REO393278 ROH393275:ROK393278 RYD393275:RYG393278 SHZ393275:SIC393278 SRV393275:SRY393278 TBR393275:TBU393278 TLN393275:TLQ393278 TVJ393275:TVM393278 UFF393275:UFI393278 UPB393275:UPE393278 UYX393275:UZA393278 VIT393275:VIW393278 VSP393275:VSS393278 WCL393275:WCO393278 WMH393275:WMK393278 WWD393275:WWG393278 V458811:Y458814 JR458811:JU458814 TN458811:TQ458814 ADJ458811:ADM458814 ANF458811:ANI458814 AXB458811:AXE458814 BGX458811:BHA458814 BQT458811:BQW458814 CAP458811:CAS458814 CKL458811:CKO458814 CUH458811:CUK458814 DED458811:DEG458814 DNZ458811:DOC458814 DXV458811:DXY458814 EHR458811:EHU458814 ERN458811:ERQ458814 FBJ458811:FBM458814 FLF458811:FLI458814 FVB458811:FVE458814 GEX458811:GFA458814 GOT458811:GOW458814 GYP458811:GYS458814 HIL458811:HIO458814 HSH458811:HSK458814 ICD458811:ICG458814 ILZ458811:IMC458814 IVV458811:IVY458814 JFR458811:JFU458814 JPN458811:JPQ458814 JZJ458811:JZM458814 KJF458811:KJI458814 KTB458811:KTE458814 LCX458811:LDA458814 LMT458811:LMW458814 LWP458811:LWS458814 MGL458811:MGO458814 MQH458811:MQK458814 NAD458811:NAG458814 NJZ458811:NKC458814 NTV458811:NTY458814 ODR458811:ODU458814 ONN458811:ONQ458814 OXJ458811:OXM458814 PHF458811:PHI458814 PRB458811:PRE458814 QAX458811:QBA458814 QKT458811:QKW458814 QUP458811:QUS458814 REL458811:REO458814 ROH458811:ROK458814 RYD458811:RYG458814 SHZ458811:SIC458814 SRV458811:SRY458814 TBR458811:TBU458814 TLN458811:TLQ458814 TVJ458811:TVM458814 UFF458811:UFI458814 UPB458811:UPE458814 UYX458811:UZA458814 VIT458811:VIW458814 VSP458811:VSS458814 WCL458811:WCO458814 WMH458811:WMK458814 WWD458811:WWG458814 V524347:Y524350 JR524347:JU524350 TN524347:TQ524350 ADJ524347:ADM524350 ANF524347:ANI524350 AXB524347:AXE524350 BGX524347:BHA524350 BQT524347:BQW524350 CAP524347:CAS524350 CKL524347:CKO524350 CUH524347:CUK524350 DED524347:DEG524350 DNZ524347:DOC524350 DXV524347:DXY524350 EHR524347:EHU524350 ERN524347:ERQ524350 FBJ524347:FBM524350 FLF524347:FLI524350 FVB524347:FVE524350 GEX524347:GFA524350 GOT524347:GOW524350 GYP524347:GYS524350 HIL524347:HIO524350 HSH524347:HSK524350 ICD524347:ICG524350 ILZ524347:IMC524350 IVV524347:IVY524350 JFR524347:JFU524350 JPN524347:JPQ524350 JZJ524347:JZM524350 KJF524347:KJI524350 KTB524347:KTE524350 LCX524347:LDA524350 LMT524347:LMW524350 LWP524347:LWS524350 MGL524347:MGO524350 MQH524347:MQK524350 NAD524347:NAG524350 NJZ524347:NKC524350 NTV524347:NTY524350 ODR524347:ODU524350 ONN524347:ONQ524350 OXJ524347:OXM524350 PHF524347:PHI524350 PRB524347:PRE524350 QAX524347:QBA524350 QKT524347:QKW524350 QUP524347:QUS524350 REL524347:REO524350 ROH524347:ROK524350 RYD524347:RYG524350 SHZ524347:SIC524350 SRV524347:SRY524350 TBR524347:TBU524350 TLN524347:TLQ524350 TVJ524347:TVM524350 UFF524347:UFI524350 UPB524347:UPE524350 UYX524347:UZA524350 VIT524347:VIW524350 VSP524347:VSS524350 WCL524347:WCO524350 WMH524347:WMK524350 WWD524347:WWG524350 V589883:Y589886 JR589883:JU589886 TN589883:TQ589886 ADJ589883:ADM589886 ANF589883:ANI589886 AXB589883:AXE589886 BGX589883:BHA589886 BQT589883:BQW589886 CAP589883:CAS589886 CKL589883:CKO589886 CUH589883:CUK589886 DED589883:DEG589886 DNZ589883:DOC589886 DXV589883:DXY589886 EHR589883:EHU589886 ERN589883:ERQ589886 FBJ589883:FBM589886 FLF589883:FLI589886 FVB589883:FVE589886 GEX589883:GFA589886 GOT589883:GOW589886 GYP589883:GYS589886 HIL589883:HIO589886 HSH589883:HSK589886 ICD589883:ICG589886 ILZ589883:IMC589886 IVV589883:IVY589886 JFR589883:JFU589886 JPN589883:JPQ589886 JZJ589883:JZM589886 KJF589883:KJI589886 KTB589883:KTE589886 LCX589883:LDA589886 LMT589883:LMW589886 LWP589883:LWS589886 MGL589883:MGO589886 MQH589883:MQK589886 NAD589883:NAG589886 NJZ589883:NKC589886 NTV589883:NTY589886 ODR589883:ODU589886 ONN589883:ONQ589886 OXJ589883:OXM589886 PHF589883:PHI589886 PRB589883:PRE589886 QAX589883:QBA589886 QKT589883:QKW589886 QUP589883:QUS589886 REL589883:REO589886 ROH589883:ROK589886 RYD589883:RYG589886 SHZ589883:SIC589886 SRV589883:SRY589886 TBR589883:TBU589886 TLN589883:TLQ589886 TVJ589883:TVM589886 UFF589883:UFI589886 UPB589883:UPE589886 UYX589883:UZA589886 VIT589883:VIW589886 VSP589883:VSS589886 WCL589883:WCO589886 WMH589883:WMK589886 WWD589883:WWG589886 V655419:Y655422 JR655419:JU655422 TN655419:TQ655422 ADJ655419:ADM655422 ANF655419:ANI655422 AXB655419:AXE655422 BGX655419:BHA655422 BQT655419:BQW655422 CAP655419:CAS655422 CKL655419:CKO655422 CUH655419:CUK655422 DED655419:DEG655422 DNZ655419:DOC655422 DXV655419:DXY655422 EHR655419:EHU655422 ERN655419:ERQ655422 FBJ655419:FBM655422 FLF655419:FLI655422 FVB655419:FVE655422 GEX655419:GFA655422 GOT655419:GOW655422 GYP655419:GYS655422 HIL655419:HIO655422 HSH655419:HSK655422 ICD655419:ICG655422 ILZ655419:IMC655422 IVV655419:IVY655422 JFR655419:JFU655422 JPN655419:JPQ655422 JZJ655419:JZM655422 KJF655419:KJI655422 KTB655419:KTE655422 LCX655419:LDA655422 LMT655419:LMW655422 LWP655419:LWS655422 MGL655419:MGO655422 MQH655419:MQK655422 NAD655419:NAG655422 NJZ655419:NKC655422 NTV655419:NTY655422 ODR655419:ODU655422 ONN655419:ONQ655422 OXJ655419:OXM655422 PHF655419:PHI655422 PRB655419:PRE655422 QAX655419:QBA655422 QKT655419:QKW655422 QUP655419:QUS655422 REL655419:REO655422 ROH655419:ROK655422 RYD655419:RYG655422 SHZ655419:SIC655422 SRV655419:SRY655422 TBR655419:TBU655422 TLN655419:TLQ655422 TVJ655419:TVM655422 UFF655419:UFI655422 UPB655419:UPE655422 UYX655419:UZA655422 VIT655419:VIW655422 VSP655419:VSS655422 WCL655419:WCO655422 WMH655419:WMK655422 WWD655419:WWG655422 V720955:Y720958 JR720955:JU720958 TN720955:TQ720958 ADJ720955:ADM720958 ANF720955:ANI720958 AXB720955:AXE720958 BGX720955:BHA720958 BQT720955:BQW720958 CAP720955:CAS720958 CKL720955:CKO720958 CUH720955:CUK720958 DED720955:DEG720958 DNZ720955:DOC720958 DXV720955:DXY720958 EHR720955:EHU720958 ERN720955:ERQ720958 FBJ720955:FBM720958 FLF720955:FLI720958 FVB720955:FVE720958 GEX720955:GFA720958 GOT720955:GOW720958 GYP720955:GYS720958 HIL720955:HIO720958 HSH720955:HSK720958 ICD720955:ICG720958 ILZ720955:IMC720958 IVV720955:IVY720958 JFR720955:JFU720958 JPN720955:JPQ720958 JZJ720955:JZM720958 KJF720955:KJI720958 KTB720955:KTE720958 LCX720955:LDA720958 LMT720955:LMW720958 LWP720955:LWS720958 MGL720955:MGO720958 MQH720955:MQK720958 NAD720955:NAG720958 NJZ720955:NKC720958 NTV720955:NTY720958 ODR720955:ODU720958 ONN720955:ONQ720958 OXJ720955:OXM720958 PHF720955:PHI720958 PRB720955:PRE720958 QAX720955:QBA720958 QKT720955:QKW720958 QUP720955:QUS720958 REL720955:REO720958 ROH720955:ROK720958 RYD720955:RYG720958 SHZ720955:SIC720958 SRV720955:SRY720958 TBR720955:TBU720958 TLN720955:TLQ720958 TVJ720955:TVM720958 UFF720955:UFI720958 UPB720955:UPE720958 UYX720955:UZA720958 VIT720955:VIW720958 VSP720955:VSS720958 WCL720955:WCO720958 WMH720955:WMK720958 WWD720955:WWG720958 V786491:Y786494 JR786491:JU786494 TN786491:TQ786494 ADJ786491:ADM786494 ANF786491:ANI786494 AXB786491:AXE786494 BGX786491:BHA786494 BQT786491:BQW786494 CAP786491:CAS786494 CKL786491:CKO786494 CUH786491:CUK786494 DED786491:DEG786494 DNZ786491:DOC786494 DXV786491:DXY786494 EHR786491:EHU786494 ERN786491:ERQ786494 FBJ786491:FBM786494 FLF786491:FLI786494 FVB786491:FVE786494 GEX786491:GFA786494 GOT786491:GOW786494 GYP786491:GYS786494 HIL786491:HIO786494 HSH786491:HSK786494 ICD786491:ICG786494 ILZ786491:IMC786494 IVV786491:IVY786494 JFR786491:JFU786494 JPN786491:JPQ786494 JZJ786491:JZM786494 KJF786491:KJI786494 KTB786491:KTE786494 LCX786491:LDA786494 LMT786491:LMW786494 LWP786491:LWS786494 MGL786491:MGO786494 MQH786491:MQK786494 NAD786491:NAG786494 NJZ786491:NKC786494 NTV786491:NTY786494 ODR786491:ODU786494 ONN786491:ONQ786494 OXJ786491:OXM786494 PHF786491:PHI786494 PRB786491:PRE786494 QAX786491:QBA786494 QKT786491:QKW786494 QUP786491:QUS786494 REL786491:REO786494 ROH786491:ROK786494 RYD786491:RYG786494 SHZ786491:SIC786494 SRV786491:SRY786494 TBR786491:TBU786494 TLN786491:TLQ786494 TVJ786491:TVM786494 UFF786491:UFI786494 UPB786491:UPE786494 UYX786491:UZA786494 VIT786491:VIW786494 VSP786491:VSS786494 WCL786491:WCO786494 WMH786491:WMK786494 WWD786491:WWG786494 V852027:Y852030 JR852027:JU852030 TN852027:TQ852030 ADJ852027:ADM852030 ANF852027:ANI852030 AXB852027:AXE852030 BGX852027:BHA852030 BQT852027:BQW852030 CAP852027:CAS852030 CKL852027:CKO852030 CUH852027:CUK852030 DED852027:DEG852030 DNZ852027:DOC852030 DXV852027:DXY852030 EHR852027:EHU852030 ERN852027:ERQ852030 FBJ852027:FBM852030 FLF852027:FLI852030 FVB852027:FVE852030 GEX852027:GFA852030 GOT852027:GOW852030 GYP852027:GYS852030 HIL852027:HIO852030 HSH852027:HSK852030 ICD852027:ICG852030 ILZ852027:IMC852030 IVV852027:IVY852030 JFR852027:JFU852030 JPN852027:JPQ852030 JZJ852027:JZM852030 KJF852027:KJI852030 KTB852027:KTE852030 LCX852027:LDA852030 LMT852027:LMW852030 LWP852027:LWS852030 MGL852027:MGO852030 MQH852027:MQK852030 NAD852027:NAG852030 NJZ852027:NKC852030 NTV852027:NTY852030 ODR852027:ODU852030 ONN852027:ONQ852030 OXJ852027:OXM852030 PHF852027:PHI852030 PRB852027:PRE852030 QAX852027:QBA852030 QKT852027:QKW852030 QUP852027:QUS852030 REL852027:REO852030 ROH852027:ROK852030 RYD852027:RYG852030 SHZ852027:SIC852030 SRV852027:SRY852030 TBR852027:TBU852030 TLN852027:TLQ852030 TVJ852027:TVM852030 UFF852027:UFI852030 UPB852027:UPE852030 UYX852027:UZA852030 VIT852027:VIW852030 VSP852027:VSS852030 WCL852027:WCO852030 WMH852027:WMK852030 WWD852027:WWG852030 V917563:Y917566 JR917563:JU917566 TN917563:TQ917566 ADJ917563:ADM917566 ANF917563:ANI917566 AXB917563:AXE917566 BGX917563:BHA917566 BQT917563:BQW917566 CAP917563:CAS917566 CKL917563:CKO917566 CUH917563:CUK917566 DED917563:DEG917566 DNZ917563:DOC917566 DXV917563:DXY917566 EHR917563:EHU917566 ERN917563:ERQ917566 FBJ917563:FBM917566 FLF917563:FLI917566 FVB917563:FVE917566 GEX917563:GFA917566 GOT917563:GOW917566 GYP917563:GYS917566 HIL917563:HIO917566 HSH917563:HSK917566 ICD917563:ICG917566 ILZ917563:IMC917566 IVV917563:IVY917566 JFR917563:JFU917566 JPN917563:JPQ917566 JZJ917563:JZM917566 KJF917563:KJI917566 KTB917563:KTE917566 LCX917563:LDA917566 LMT917563:LMW917566 LWP917563:LWS917566 MGL917563:MGO917566 MQH917563:MQK917566 NAD917563:NAG917566 NJZ917563:NKC917566 NTV917563:NTY917566 ODR917563:ODU917566 ONN917563:ONQ917566 OXJ917563:OXM917566 PHF917563:PHI917566 PRB917563:PRE917566 QAX917563:QBA917566 QKT917563:QKW917566 QUP917563:QUS917566 REL917563:REO917566 ROH917563:ROK917566 RYD917563:RYG917566 SHZ917563:SIC917566 SRV917563:SRY917566 TBR917563:TBU917566 TLN917563:TLQ917566 TVJ917563:TVM917566 UFF917563:UFI917566 UPB917563:UPE917566 UYX917563:UZA917566 VIT917563:VIW917566 VSP917563:VSS917566 WCL917563:WCO917566 WMH917563:WMK917566 WWD917563:WWG917566 V983099:Y983102 JR983099:JU983102 TN983099:TQ983102 ADJ983099:ADM983102 ANF983099:ANI983102 AXB983099:AXE983102 BGX983099:BHA983102 BQT983099:BQW983102 CAP983099:CAS983102 CKL983099:CKO983102 CUH983099:CUK983102 DED983099:DEG983102 DNZ983099:DOC983102 DXV983099:DXY983102 EHR983099:EHU983102 ERN983099:ERQ983102 FBJ983099:FBM983102 FLF983099:FLI983102 FVB983099:FVE983102 GEX983099:GFA983102 GOT983099:GOW983102 GYP983099:GYS983102 HIL983099:HIO983102 HSH983099:HSK983102 ICD983099:ICG983102 ILZ983099:IMC983102 IVV983099:IVY983102 JFR983099:JFU983102 JPN983099:JPQ983102 JZJ983099:JZM983102 KJF983099:KJI983102 KTB983099:KTE983102 LCX983099:LDA983102 LMT983099:LMW983102 LWP983099:LWS983102 MGL983099:MGO983102 MQH983099:MQK983102 NAD983099:NAG983102 NJZ983099:NKC983102 NTV983099:NTY983102 ODR983099:ODU983102 ONN983099:ONQ983102 OXJ983099:OXM983102 PHF983099:PHI983102 PRB983099:PRE983102 QAX983099:QBA983102 QKT983099:QKW983102 QUP983099:QUS983102 REL983099:REO983102 ROH983099:ROK983102 RYD983099:RYG983102 SHZ983099:SIC983102 SRV983099:SRY983102 TBR983099:TBU983102 TLN983099:TLQ983102 TVJ983099:TVM983102 UFF983099:UFI983102 UPB983099:UPE983102 UYX983099:UZA983102 VIT983099:VIW983102 VSP983099:VSS983102 WCL983099:WCO983102 WMH983099:WMK983102 WWD983099:WWG983102" xr:uid="{00000000-0002-0000-0300-000000000000}">
      <formula1>$AA$1</formula1>
    </dataValidation>
    <dataValidation type="list" allowBlank="1" showInputMessage="1" showErrorMessage="1" sqref="C117 IY117 SU117 ACQ117 AMM117 AWI117 BGE117 BQA117 BZW117 CJS117 CTO117 DDK117 DNG117 DXC117 EGY117 EQU117 FAQ117 FKM117 FUI117 GEE117 GOA117 GXW117 HHS117 HRO117 IBK117 ILG117 IVC117 JEY117 JOU117 JYQ117 KIM117 KSI117 LCE117 LMA117 LVW117 MFS117 MPO117 MZK117 NJG117 NTC117 OCY117 OMU117 OWQ117 PGM117 PQI117 QAE117 QKA117 QTW117 RDS117 RNO117 RXK117 SHG117 SRC117 TAY117 TKU117 TUQ117 UEM117 UOI117 UYE117 VIA117 VRW117 WBS117 WLO117 WVK117 C65653 IY65653 SU65653 ACQ65653 AMM65653 AWI65653 BGE65653 BQA65653 BZW65653 CJS65653 CTO65653 DDK65653 DNG65653 DXC65653 EGY65653 EQU65653 FAQ65653 FKM65653 FUI65653 GEE65653 GOA65653 GXW65653 HHS65653 HRO65653 IBK65653 ILG65653 IVC65653 JEY65653 JOU65653 JYQ65653 KIM65653 KSI65653 LCE65653 LMA65653 LVW65653 MFS65653 MPO65653 MZK65653 NJG65653 NTC65653 OCY65653 OMU65653 OWQ65653 PGM65653 PQI65653 QAE65653 QKA65653 QTW65653 RDS65653 RNO65653 RXK65653 SHG65653 SRC65653 TAY65653 TKU65653 TUQ65653 UEM65653 UOI65653 UYE65653 VIA65653 VRW65653 WBS65653 WLO65653 WVK65653 C131189 IY131189 SU131189 ACQ131189 AMM131189 AWI131189 BGE131189 BQA131189 BZW131189 CJS131189 CTO131189 DDK131189 DNG131189 DXC131189 EGY131189 EQU131189 FAQ131189 FKM131189 FUI131189 GEE131189 GOA131189 GXW131189 HHS131189 HRO131189 IBK131189 ILG131189 IVC131189 JEY131189 JOU131189 JYQ131189 KIM131189 KSI131189 LCE131189 LMA131189 LVW131189 MFS131189 MPO131189 MZK131189 NJG131189 NTC131189 OCY131189 OMU131189 OWQ131189 PGM131189 PQI131189 QAE131189 QKA131189 QTW131189 RDS131189 RNO131189 RXK131189 SHG131189 SRC131189 TAY131189 TKU131189 TUQ131189 UEM131189 UOI131189 UYE131189 VIA131189 VRW131189 WBS131189 WLO131189 WVK131189 C196725 IY196725 SU196725 ACQ196725 AMM196725 AWI196725 BGE196725 BQA196725 BZW196725 CJS196725 CTO196725 DDK196725 DNG196725 DXC196725 EGY196725 EQU196725 FAQ196725 FKM196725 FUI196725 GEE196725 GOA196725 GXW196725 HHS196725 HRO196725 IBK196725 ILG196725 IVC196725 JEY196725 JOU196725 JYQ196725 KIM196725 KSI196725 LCE196725 LMA196725 LVW196725 MFS196725 MPO196725 MZK196725 NJG196725 NTC196725 OCY196725 OMU196725 OWQ196725 PGM196725 PQI196725 QAE196725 QKA196725 QTW196725 RDS196725 RNO196725 RXK196725 SHG196725 SRC196725 TAY196725 TKU196725 TUQ196725 UEM196725 UOI196725 UYE196725 VIA196725 VRW196725 WBS196725 WLO196725 WVK196725 C262261 IY262261 SU262261 ACQ262261 AMM262261 AWI262261 BGE262261 BQA262261 BZW262261 CJS262261 CTO262261 DDK262261 DNG262261 DXC262261 EGY262261 EQU262261 FAQ262261 FKM262261 FUI262261 GEE262261 GOA262261 GXW262261 HHS262261 HRO262261 IBK262261 ILG262261 IVC262261 JEY262261 JOU262261 JYQ262261 KIM262261 KSI262261 LCE262261 LMA262261 LVW262261 MFS262261 MPO262261 MZK262261 NJG262261 NTC262261 OCY262261 OMU262261 OWQ262261 PGM262261 PQI262261 QAE262261 QKA262261 QTW262261 RDS262261 RNO262261 RXK262261 SHG262261 SRC262261 TAY262261 TKU262261 TUQ262261 UEM262261 UOI262261 UYE262261 VIA262261 VRW262261 WBS262261 WLO262261 WVK262261 C327797 IY327797 SU327797 ACQ327797 AMM327797 AWI327797 BGE327797 BQA327797 BZW327797 CJS327797 CTO327797 DDK327797 DNG327797 DXC327797 EGY327797 EQU327797 FAQ327797 FKM327797 FUI327797 GEE327797 GOA327797 GXW327797 HHS327797 HRO327797 IBK327797 ILG327797 IVC327797 JEY327797 JOU327797 JYQ327797 KIM327797 KSI327797 LCE327797 LMA327797 LVW327797 MFS327797 MPO327797 MZK327797 NJG327797 NTC327797 OCY327797 OMU327797 OWQ327797 PGM327797 PQI327797 QAE327797 QKA327797 QTW327797 RDS327797 RNO327797 RXK327797 SHG327797 SRC327797 TAY327797 TKU327797 TUQ327797 UEM327797 UOI327797 UYE327797 VIA327797 VRW327797 WBS327797 WLO327797 WVK327797 C393333 IY393333 SU393333 ACQ393333 AMM393333 AWI393333 BGE393333 BQA393333 BZW393333 CJS393333 CTO393333 DDK393333 DNG393333 DXC393333 EGY393333 EQU393333 FAQ393333 FKM393333 FUI393333 GEE393333 GOA393333 GXW393333 HHS393333 HRO393333 IBK393333 ILG393333 IVC393333 JEY393333 JOU393333 JYQ393333 KIM393333 KSI393333 LCE393333 LMA393333 LVW393333 MFS393333 MPO393333 MZK393333 NJG393333 NTC393333 OCY393333 OMU393333 OWQ393333 PGM393333 PQI393333 QAE393333 QKA393333 QTW393333 RDS393333 RNO393333 RXK393333 SHG393333 SRC393333 TAY393333 TKU393333 TUQ393333 UEM393333 UOI393333 UYE393333 VIA393333 VRW393333 WBS393333 WLO393333 WVK393333 C458869 IY458869 SU458869 ACQ458869 AMM458869 AWI458869 BGE458869 BQA458869 BZW458869 CJS458869 CTO458869 DDK458869 DNG458869 DXC458869 EGY458869 EQU458869 FAQ458869 FKM458869 FUI458869 GEE458869 GOA458869 GXW458869 HHS458869 HRO458869 IBK458869 ILG458869 IVC458869 JEY458869 JOU458869 JYQ458869 KIM458869 KSI458869 LCE458869 LMA458869 LVW458869 MFS458869 MPO458869 MZK458869 NJG458869 NTC458869 OCY458869 OMU458869 OWQ458869 PGM458869 PQI458869 QAE458869 QKA458869 QTW458869 RDS458869 RNO458869 RXK458869 SHG458869 SRC458869 TAY458869 TKU458869 TUQ458869 UEM458869 UOI458869 UYE458869 VIA458869 VRW458869 WBS458869 WLO458869 WVK458869 C524405 IY524405 SU524405 ACQ524405 AMM524405 AWI524405 BGE524405 BQA524405 BZW524405 CJS524405 CTO524405 DDK524405 DNG524405 DXC524405 EGY524405 EQU524405 FAQ524405 FKM524405 FUI524405 GEE524405 GOA524405 GXW524405 HHS524405 HRO524405 IBK524405 ILG524405 IVC524405 JEY524405 JOU524405 JYQ524405 KIM524405 KSI524405 LCE524405 LMA524405 LVW524405 MFS524405 MPO524405 MZK524405 NJG524405 NTC524405 OCY524405 OMU524405 OWQ524405 PGM524405 PQI524405 QAE524405 QKA524405 QTW524405 RDS524405 RNO524405 RXK524405 SHG524405 SRC524405 TAY524405 TKU524405 TUQ524405 UEM524405 UOI524405 UYE524405 VIA524405 VRW524405 WBS524405 WLO524405 WVK524405 C589941 IY589941 SU589941 ACQ589941 AMM589941 AWI589941 BGE589941 BQA589941 BZW589941 CJS589941 CTO589941 DDK589941 DNG589941 DXC589941 EGY589941 EQU589941 FAQ589941 FKM589941 FUI589941 GEE589941 GOA589941 GXW589941 HHS589941 HRO589941 IBK589941 ILG589941 IVC589941 JEY589941 JOU589941 JYQ589941 KIM589941 KSI589941 LCE589941 LMA589941 LVW589941 MFS589941 MPO589941 MZK589941 NJG589941 NTC589941 OCY589941 OMU589941 OWQ589941 PGM589941 PQI589941 QAE589941 QKA589941 QTW589941 RDS589941 RNO589941 RXK589941 SHG589941 SRC589941 TAY589941 TKU589941 TUQ589941 UEM589941 UOI589941 UYE589941 VIA589941 VRW589941 WBS589941 WLO589941 WVK589941 C655477 IY655477 SU655477 ACQ655477 AMM655477 AWI655477 BGE655477 BQA655477 BZW655477 CJS655477 CTO655477 DDK655477 DNG655477 DXC655477 EGY655477 EQU655477 FAQ655477 FKM655477 FUI655477 GEE655477 GOA655477 GXW655477 HHS655477 HRO655477 IBK655477 ILG655477 IVC655477 JEY655477 JOU655477 JYQ655477 KIM655477 KSI655477 LCE655477 LMA655477 LVW655477 MFS655477 MPO655477 MZK655477 NJG655477 NTC655477 OCY655477 OMU655477 OWQ655477 PGM655477 PQI655477 QAE655477 QKA655477 QTW655477 RDS655477 RNO655477 RXK655477 SHG655477 SRC655477 TAY655477 TKU655477 TUQ655477 UEM655477 UOI655477 UYE655477 VIA655477 VRW655477 WBS655477 WLO655477 WVK655477 C721013 IY721013 SU721013 ACQ721013 AMM721013 AWI721013 BGE721013 BQA721013 BZW721013 CJS721013 CTO721013 DDK721013 DNG721013 DXC721013 EGY721013 EQU721013 FAQ721013 FKM721013 FUI721013 GEE721013 GOA721013 GXW721013 HHS721013 HRO721013 IBK721013 ILG721013 IVC721013 JEY721013 JOU721013 JYQ721013 KIM721013 KSI721013 LCE721013 LMA721013 LVW721013 MFS721013 MPO721013 MZK721013 NJG721013 NTC721013 OCY721013 OMU721013 OWQ721013 PGM721013 PQI721013 QAE721013 QKA721013 QTW721013 RDS721013 RNO721013 RXK721013 SHG721013 SRC721013 TAY721013 TKU721013 TUQ721013 UEM721013 UOI721013 UYE721013 VIA721013 VRW721013 WBS721013 WLO721013 WVK721013 C786549 IY786549 SU786549 ACQ786549 AMM786549 AWI786549 BGE786549 BQA786549 BZW786549 CJS786549 CTO786549 DDK786549 DNG786549 DXC786549 EGY786549 EQU786549 FAQ786549 FKM786549 FUI786549 GEE786549 GOA786549 GXW786549 HHS786549 HRO786549 IBK786549 ILG786549 IVC786549 JEY786549 JOU786549 JYQ786549 KIM786549 KSI786549 LCE786549 LMA786549 LVW786549 MFS786549 MPO786549 MZK786549 NJG786549 NTC786549 OCY786549 OMU786549 OWQ786549 PGM786549 PQI786549 QAE786549 QKA786549 QTW786549 RDS786549 RNO786549 RXK786549 SHG786549 SRC786549 TAY786549 TKU786549 TUQ786549 UEM786549 UOI786549 UYE786549 VIA786549 VRW786549 WBS786549 WLO786549 WVK786549 C852085 IY852085 SU852085 ACQ852085 AMM852085 AWI852085 BGE852085 BQA852085 BZW852085 CJS852085 CTO852085 DDK852085 DNG852085 DXC852085 EGY852085 EQU852085 FAQ852085 FKM852085 FUI852085 GEE852085 GOA852085 GXW852085 HHS852085 HRO852085 IBK852085 ILG852085 IVC852085 JEY852085 JOU852085 JYQ852085 KIM852085 KSI852085 LCE852085 LMA852085 LVW852085 MFS852085 MPO852085 MZK852085 NJG852085 NTC852085 OCY852085 OMU852085 OWQ852085 PGM852085 PQI852085 QAE852085 QKA852085 QTW852085 RDS852085 RNO852085 RXK852085 SHG852085 SRC852085 TAY852085 TKU852085 TUQ852085 UEM852085 UOI852085 UYE852085 VIA852085 VRW852085 WBS852085 WLO852085 WVK852085 C917621 IY917621 SU917621 ACQ917621 AMM917621 AWI917621 BGE917621 BQA917621 BZW917621 CJS917621 CTO917621 DDK917621 DNG917621 DXC917621 EGY917621 EQU917621 FAQ917621 FKM917621 FUI917621 GEE917621 GOA917621 GXW917621 HHS917621 HRO917621 IBK917621 ILG917621 IVC917621 JEY917621 JOU917621 JYQ917621 KIM917621 KSI917621 LCE917621 LMA917621 LVW917621 MFS917621 MPO917621 MZK917621 NJG917621 NTC917621 OCY917621 OMU917621 OWQ917621 PGM917621 PQI917621 QAE917621 QKA917621 QTW917621 RDS917621 RNO917621 RXK917621 SHG917621 SRC917621 TAY917621 TKU917621 TUQ917621 UEM917621 UOI917621 UYE917621 VIA917621 VRW917621 WBS917621 WLO917621 WVK917621 C983157 IY983157 SU983157 ACQ983157 AMM983157 AWI983157 BGE983157 BQA983157 BZW983157 CJS983157 CTO983157 DDK983157 DNG983157 DXC983157 EGY983157 EQU983157 FAQ983157 FKM983157 FUI983157 GEE983157 GOA983157 GXW983157 HHS983157 HRO983157 IBK983157 ILG983157 IVC983157 JEY983157 JOU983157 JYQ983157 KIM983157 KSI983157 LCE983157 LMA983157 LVW983157 MFS983157 MPO983157 MZK983157 NJG983157 NTC983157 OCY983157 OMU983157 OWQ983157 PGM983157 PQI983157 QAE983157 QKA983157 QTW983157 RDS983157 RNO983157 RXK983157 SHG983157 SRC983157 TAY983157 TKU983157 TUQ983157 UEM983157 UOI983157 UYE983157 VIA983157 VRW983157 WBS983157 WLO983157 WVK983157 C119 IY119 SU119 ACQ119 AMM119 AWI119 BGE119 BQA119 BZW119 CJS119 CTO119 DDK119 DNG119 DXC119 EGY119 EQU119 FAQ119 FKM119 FUI119 GEE119 GOA119 GXW119 HHS119 HRO119 IBK119 ILG119 IVC119 JEY119 JOU119 JYQ119 KIM119 KSI119 LCE119 LMA119 LVW119 MFS119 MPO119 MZK119 NJG119 NTC119 OCY119 OMU119 OWQ119 PGM119 PQI119 QAE119 QKA119 QTW119 RDS119 RNO119 RXK119 SHG119 SRC119 TAY119 TKU119 TUQ119 UEM119 UOI119 UYE119 VIA119 VRW119 WBS119 WLO119 WVK119 C65655 IY65655 SU65655 ACQ65655 AMM65655 AWI65655 BGE65655 BQA65655 BZW65655 CJS65655 CTO65655 DDK65655 DNG65655 DXC65655 EGY65655 EQU65655 FAQ65655 FKM65655 FUI65655 GEE65655 GOA65655 GXW65655 HHS65655 HRO65655 IBK65655 ILG65655 IVC65655 JEY65655 JOU65655 JYQ65655 KIM65655 KSI65655 LCE65655 LMA65655 LVW65655 MFS65655 MPO65655 MZK65655 NJG65655 NTC65655 OCY65655 OMU65655 OWQ65655 PGM65655 PQI65655 QAE65655 QKA65655 QTW65655 RDS65655 RNO65655 RXK65655 SHG65655 SRC65655 TAY65655 TKU65655 TUQ65655 UEM65655 UOI65655 UYE65655 VIA65655 VRW65655 WBS65655 WLO65655 WVK65655 C131191 IY131191 SU131191 ACQ131191 AMM131191 AWI131191 BGE131191 BQA131191 BZW131191 CJS131191 CTO131191 DDK131191 DNG131191 DXC131191 EGY131191 EQU131191 FAQ131191 FKM131191 FUI131191 GEE131191 GOA131191 GXW131191 HHS131191 HRO131191 IBK131191 ILG131191 IVC131191 JEY131191 JOU131191 JYQ131191 KIM131191 KSI131191 LCE131191 LMA131191 LVW131191 MFS131191 MPO131191 MZK131191 NJG131191 NTC131191 OCY131191 OMU131191 OWQ131191 PGM131191 PQI131191 QAE131191 QKA131191 QTW131191 RDS131191 RNO131191 RXK131191 SHG131191 SRC131191 TAY131191 TKU131191 TUQ131191 UEM131191 UOI131191 UYE131191 VIA131191 VRW131191 WBS131191 WLO131191 WVK131191 C196727 IY196727 SU196727 ACQ196727 AMM196727 AWI196727 BGE196727 BQA196727 BZW196727 CJS196727 CTO196727 DDK196727 DNG196727 DXC196727 EGY196727 EQU196727 FAQ196727 FKM196727 FUI196727 GEE196727 GOA196727 GXW196727 HHS196727 HRO196727 IBK196727 ILG196727 IVC196727 JEY196727 JOU196727 JYQ196727 KIM196727 KSI196727 LCE196727 LMA196727 LVW196727 MFS196727 MPO196727 MZK196727 NJG196727 NTC196727 OCY196727 OMU196727 OWQ196727 PGM196727 PQI196727 QAE196727 QKA196727 QTW196727 RDS196727 RNO196727 RXK196727 SHG196727 SRC196727 TAY196727 TKU196727 TUQ196727 UEM196727 UOI196727 UYE196727 VIA196727 VRW196727 WBS196727 WLO196727 WVK196727 C262263 IY262263 SU262263 ACQ262263 AMM262263 AWI262263 BGE262263 BQA262263 BZW262263 CJS262263 CTO262263 DDK262263 DNG262263 DXC262263 EGY262263 EQU262263 FAQ262263 FKM262263 FUI262263 GEE262263 GOA262263 GXW262263 HHS262263 HRO262263 IBK262263 ILG262263 IVC262263 JEY262263 JOU262263 JYQ262263 KIM262263 KSI262263 LCE262263 LMA262263 LVW262263 MFS262263 MPO262263 MZK262263 NJG262263 NTC262263 OCY262263 OMU262263 OWQ262263 PGM262263 PQI262263 QAE262263 QKA262263 QTW262263 RDS262263 RNO262263 RXK262263 SHG262263 SRC262263 TAY262263 TKU262263 TUQ262263 UEM262263 UOI262263 UYE262263 VIA262263 VRW262263 WBS262263 WLO262263 WVK262263 C327799 IY327799 SU327799 ACQ327799 AMM327799 AWI327799 BGE327799 BQA327799 BZW327799 CJS327799 CTO327799 DDK327799 DNG327799 DXC327799 EGY327799 EQU327799 FAQ327799 FKM327799 FUI327799 GEE327799 GOA327799 GXW327799 HHS327799 HRO327799 IBK327799 ILG327799 IVC327799 JEY327799 JOU327799 JYQ327799 KIM327799 KSI327799 LCE327799 LMA327799 LVW327799 MFS327799 MPO327799 MZK327799 NJG327799 NTC327799 OCY327799 OMU327799 OWQ327799 PGM327799 PQI327799 QAE327799 QKA327799 QTW327799 RDS327799 RNO327799 RXK327799 SHG327799 SRC327799 TAY327799 TKU327799 TUQ327799 UEM327799 UOI327799 UYE327799 VIA327799 VRW327799 WBS327799 WLO327799 WVK327799 C393335 IY393335 SU393335 ACQ393335 AMM393335 AWI393335 BGE393335 BQA393335 BZW393335 CJS393335 CTO393335 DDK393335 DNG393335 DXC393335 EGY393335 EQU393335 FAQ393335 FKM393335 FUI393335 GEE393335 GOA393335 GXW393335 HHS393335 HRO393335 IBK393335 ILG393335 IVC393335 JEY393335 JOU393335 JYQ393335 KIM393335 KSI393335 LCE393335 LMA393335 LVW393335 MFS393335 MPO393335 MZK393335 NJG393335 NTC393335 OCY393335 OMU393335 OWQ393335 PGM393335 PQI393335 QAE393335 QKA393335 QTW393335 RDS393335 RNO393335 RXK393335 SHG393335 SRC393335 TAY393335 TKU393335 TUQ393335 UEM393335 UOI393335 UYE393335 VIA393335 VRW393335 WBS393335 WLO393335 WVK393335 C458871 IY458871 SU458871 ACQ458871 AMM458871 AWI458871 BGE458871 BQA458871 BZW458871 CJS458871 CTO458871 DDK458871 DNG458871 DXC458871 EGY458871 EQU458871 FAQ458871 FKM458871 FUI458871 GEE458871 GOA458871 GXW458871 HHS458871 HRO458871 IBK458871 ILG458871 IVC458871 JEY458871 JOU458871 JYQ458871 KIM458871 KSI458871 LCE458871 LMA458871 LVW458871 MFS458871 MPO458871 MZK458871 NJG458871 NTC458871 OCY458871 OMU458871 OWQ458871 PGM458871 PQI458871 QAE458871 QKA458871 QTW458871 RDS458871 RNO458871 RXK458871 SHG458871 SRC458871 TAY458871 TKU458871 TUQ458871 UEM458871 UOI458871 UYE458871 VIA458871 VRW458871 WBS458871 WLO458871 WVK458871 C524407 IY524407 SU524407 ACQ524407 AMM524407 AWI524407 BGE524407 BQA524407 BZW524407 CJS524407 CTO524407 DDK524407 DNG524407 DXC524407 EGY524407 EQU524407 FAQ524407 FKM524407 FUI524407 GEE524407 GOA524407 GXW524407 HHS524407 HRO524407 IBK524407 ILG524407 IVC524407 JEY524407 JOU524407 JYQ524407 KIM524407 KSI524407 LCE524407 LMA524407 LVW524407 MFS524407 MPO524407 MZK524407 NJG524407 NTC524407 OCY524407 OMU524407 OWQ524407 PGM524407 PQI524407 QAE524407 QKA524407 QTW524407 RDS524407 RNO524407 RXK524407 SHG524407 SRC524407 TAY524407 TKU524407 TUQ524407 UEM524407 UOI524407 UYE524407 VIA524407 VRW524407 WBS524407 WLO524407 WVK524407 C589943 IY589943 SU589943 ACQ589943 AMM589943 AWI589943 BGE589943 BQA589943 BZW589943 CJS589943 CTO589943 DDK589943 DNG589943 DXC589943 EGY589943 EQU589943 FAQ589943 FKM589943 FUI589943 GEE589943 GOA589943 GXW589943 HHS589943 HRO589943 IBK589943 ILG589943 IVC589943 JEY589943 JOU589943 JYQ589943 KIM589943 KSI589943 LCE589943 LMA589943 LVW589943 MFS589943 MPO589943 MZK589943 NJG589943 NTC589943 OCY589943 OMU589943 OWQ589943 PGM589943 PQI589943 QAE589943 QKA589943 QTW589943 RDS589943 RNO589943 RXK589943 SHG589943 SRC589943 TAY589943 TKU589943 TUQ589943 UEM589943 UOI589943 UYE589943 VIA589943 VRW589943 WBS589943 WLO589943 WVK589943 C655479 IY655479 SU655479 ACQ655479 AMM655479 AWI655479 BGE655479 BQA655479 BZW655479 CJS655479 CTO655479 DDK655479 DNG655479 DXC655479 EGY655479 EQU655479 FAQ655479 FKM655479 FUI655479 GEE655479 GOA655479 GXW655479 HHS655479 HRO655479 IBK655479 ILG655479 IVC655479 JEY655479 JOU655479 JYQ655479 KIM655479 KSI655479 LCE655479 LMA655479 LVW655479 MFS655479 MPO655479 MZK655479 NJG655479 NTC655479 OCY655479 OMU655479 OWQ655479 PGM655479 PQI655479 QAE655479 QKA655479 QTW655479 RDS655479 RNO655479 RXK655479 SHG655479 SRC655479 TAY655479 TKU655479 TUQ655479 UEM655479 UOI655479 UYE655479 VIA655479 VRW655479 WBS655479 WLO655479 WVK655479 C721015 IY721015 SU721015 ACQ721015 AMM721015 AWI721015 BGE721015 BQA721015 BZW721015 CJS721015 CTO721015 DDK721015 DNG721015 DXC721015 EGY721015 EQU721015 FAQ721015 FKM721015 FUI721015 GEE721015 GOA721015 GXW721015 HHS721015 HRO721015 IBK721015 ILG721015 IVC721015 JEY721015 JOU721015 JYQ721015 KIM721015 KSI721015 LCE721015 LMA721015 LVW721015 MFS721015 MPO721015 MZK721015 NJG721015 NTC721015 OCY721015 OMU721015 OWQ721015 PGM721015 PQI721015 QAE721015 QKA721015 QTW721015 RDS721015 RNO721015 RXK721015 SHG721015 SRC721015 TAY721015 TKU721015 TUQ721015 UEM721015 UOI721015 UYE721015 VIA721015 VRW721015 WBS721015 WLO721015 WVK721015 C786551 IY786551 SU786551 ACQ786551 AMM786551 AWI786551 BGE786551 BQA786551 BZW786551 CJS786551 CTO786551 DDK786551 DNG786551 DXC786551 EGY786551 EQU786551 FAQ786551 FKM786551 FUI786551 GEE786551 GOA786551 GXW786551 HHS786551 HRO786551 IBK786551 ILG786551 IVC786551 JEY786551 JOU786551 JYQ786551 KIM786551 KSI786551 LCE786551 LMA786551 LVW786551 MFS786551 MPO786551 MZK786551 NJG786551 NTC786551 OCY786551 OMU786551 OWQ786551 PGM786551 PQI786551 QAE786551 QKA786551 QTW786551 RDS786551 RNO786551 RXK786551 SHG786551 SRC786551 TAY786551 TKU786551 TUQ786551 UEM786551 UOI786551 UYE786551 VIA786551 VRW786551 WBS786551 WLO786551 WVK786551 C852087 IY852087 SU852087 ACQ852087 AMM852087 AWI852087 BGE852087 BQA852087 BZW852087 CJS852087 CTO852087 DDK852087 DNG852087 DXC852087 EGY852087 EQU852087 FAQ852087 FKM852087 FUI852087 GEE852087 GOA852087 GXW852087 HHS852087 HRO852087 IBK852087 ILG852087 IVC852087 JEY852087 JOU852087 JYQ852087 KIM852087 KSI852087 LCE852087 LMA852087 LVW852087 MFS852087 MPO852087 MZK852087 NJG852087 NTC852087 OCY852087 OMU852087 OWQ852087 PGM852087 PQI852087 QAE852087 QKA852087 QTW852087 RDS852087 RNO852087 RXK852087 SHG852087 SRC852087 TAY852087 TKU852087 TUQ852087 UEM852087 UOI852087 UYE852087 VIA852087 VRW852087 WBS852087 WLO852087 WVK852087 C917623 IY917623 SU917623 ACQ917623 AMM917623 AWI917623 BGE917623 BQA917623 BZW917623 CJS917623 CTO917623 DDK917623 DNG917623 DXC917623 EGY917623 EQU917623 FAQ917623 FKM917623 FUI917623 GEE917623 GOA917623 GXW917623 HHS917623 HRO917623 IBK917623 ILG917623 IVC917623 JEY917623 JOU917623 JYQ917623 KIM917623 KSI917623 LCE917623 LMA917623 LVW917623 MFS917623 MPO917623 MZK917623 NJG917623 NTC917623 OCY917623 OMU917623 OWQ917623 PGM917623 PQI917623 QAE917623 QKA917623 QTW917623 RDS917623 RNO917623 RXK917623 SHG917623 SRC917623 TAY917623 TKU917623 TUQ917623 UEM917623 UOI917623 UYE917623 VIA917623 VRW917623 WBS917623 WLO917623 WVK917623 C983159 IY983159 SU983159 ACQ983159 AMM983159 AWI983159 BGE983159 BQA983159 BZW983159 CJS983159 CTO983159 DDK983159 DNG983159 DXC983159 EGY983159 EQU983159 FAQ983159 FKM983159 FUI983159 GEE983159 GOA983159 GXW983159 HHS983159 HRO983159 IBK983159 ILG983159 IVC983159 JEY983159 JOU983159 JYQ983159 KIM983159 KSI983159 LCE983159 LMA983159 LVW983159 MFS983159 MPO983159 MZK983159 NJG983159 NTC983159 OCY983159 OMU983159 OWQ983159 PGM983159 PQI983159 QAE983159 QKA983159 QTW983159 RDS983159 RNO983159 RXK983159 SHG983159 SRC983159 TAY983159 TKU983159 TUQ983159 UEM983159 UOI983159 UYE983159 VIA983159 VRW983159 WBS983159 WLO983159 WVK983159 C126 IY126 SU126 ACQ126 AMM126 AWI126 BGE126 BQA126 BZW126 CJS126 CTO126 DDK126 DNG126 DXC126 EGY126 EQU126 FAQ126 FKM126 FUI126 GEE126 GOA126 GXW126 HHS126 HRO126 IBK126 ILG126 IVC126 JEY126 JOU126 JYQ126 KIM126 KSI126 LCE126 LMA126 LVW126 MFS126 MPO126 MZK126 NJG126 NTC126 OCY126 OMU126 OWQ126 PGM126 PQI126 QAE126 QKA126 QTW126 RDS126 RNO126 RXK126 SHG126 SRC126 TAY126 TKU126 TUQ126 UEM126 UOI126 UYE126 VIA126 VRW126 WBS126 WLO126 WVK126 C65662 IY65662 SU65662 ACQ65662 AMM65662 AWI65662 BGE65662 BQA65662 BZW65662 CJS65662 CTO65662 DDK65662 DNG65662 DXC65662 EGY65662 EQU65662 FAQ65662 FKM65662 FUI65662 GEE65662 GOA65662 GXW65662 HHS65662 HRO65662 IBK65662 ILG65662 IVC65662 JEY65662 JOU65662 JYQ65662 KIM65662 KSI65662 LCE65662 LMA65662 LVW65662 MFS65662 MPO65662 MZK65662 NJG65662 NTC65662 OCY65662 OMU65662 OWQ65662 PGM65662 PQI65662 QAE65662 QKA65662 QTW65662 RDS65662 RNO65662 RXK65662 SHG65662 SRC65662 TAY65662 TKU65662 TUQ65662 UEM65662 UOI65662 UYE65662 VIA65662 VRW65662 WBS65662 WLO65662 WVK65662 C131198 IY131198 SU131198 ACQ131198 AMM131198 AWI131198 BGE131198 BQA131198 BZW131198 CJS131198 CTO131198 DDK131198 DNG131198 DXC131198 EGY131198 EQU131198 FAQ131198 FKM131198 FUI131198 GEE131198 GOA131198 GXW131198 HHS131198 HRO131198 IBK131198 ILG131198 IVC131198 JEY131198 JOU131198 JYQ131198 KIM131198 KSI131198 LCE131198 LMA131198 LVW131198 MFS131198 MPO131198 MZK131198 NJG131198 NTC131198 OCY131198 OMU131198 OWQ131198 PGM131198 PQI131198 QAE131198 QKA131198 QTW131198 RDS131198 RNO131198 RXK131198 SHG131198 SRC131198 TAY131198 TKU131198 TUQ131198 UEM131198 UOI131198 UYE131198 VIA131198 VRW131198 WBS131198 WLO131198 WVK131198 C196734 IY196734 SU196734 ACQ196734 AMM196734 AWI196734 BGE196734 BQA196734 BZW196734 CJS196734 CTO196734 DDK196734 DNG196734 DXC196734 EGY196734 EQU196734 FAQ196734 FKM196734 FUI196734 GEE196734 GOA196734 GXW196734 HHS196734 HRO196734 IBK196734 ILG196734 IVC196734 JEY196734 JOU196734 JYQ196734 KIM196734 KSI196734 LCE196734 LMA196734 LVW196734 MFS196734 MPO196734 MZK196734 NJG196734 NTC196734 OCY196734 OMU196734 OWQ196734 PGM196734 PQI196734 QAE196734 QKA196734 QTW196734 RDS196734 RNO196734 RXK196734 SHG196734 SRC196734 TAY196734 TKU196734 TUQ196734 UEM196734 UOI196734 UYE196734 VIA196734 VRW196734 WBS196734 WLO196734 WVK196734 C262270 IY262270 SU262270 ACQ262270 AMM262270 AWI262270 BGE262270 BQA262270 BZW262270 CJS262270 CTO262270 DDK262270 DNG262270 DXC262270 EGY262270 EQU262270 FAQ262270 FKM262270 FUI262270 GEE262270 GOA262270 GXW262270 HHS262270 HRO262270 IBK262270 ILG262270 IVC262270 JEY262270 JOU262270 JYQ262270 KIM262270 KSI262270 LCE262270 LMA262270 LVW262270 MFS262270 MPO262270 MZK262270 NJG262270 NTC262270 OCY262270 OMU262270 OWQ262270 PGM262270 PQI262270 QAE262270 QKA262270 QTW262270 RDS262270 RNO262270 RXK262270 SHG262270 SRC262270 TAY262270 TKU262270 TUQ262270 UEM262270 UOI262270 UYE262270 VIA262270 VRW262270 WBS262270 WLO262270 WVK262270 C327806 IY327806 SU327806 ACQ327806 AMM327806 AWI327806 BGE327806 BQA327806 BZW327806 CJS327806 CTO327806 DDK327806 DNG327806 DXC327806 EGY327806 EQU327806 FAQ327806 FKM327806 FUI327806 GEE327806 GOA327806 GXW327806 HHS327806 HRO327806 IBK327806 ILG327806 IVC327806 JEY327806 JOU327806 JYQ327806 KIM327806 KSI327806 LCE327806 LMA327806 LVW327806 MFS327806 MPO327806 MZK327806 NJG327806 NTC327806 OCY327806 OMU327806 OWQ327806 PGM327806 PQI327806 QAE327806 QKA327806 QTW327806 RDS327806 RNO327806 RXK327806 SHG327806 SRC327806 TAY327806 TKU327806 TUQ327806 UEM327806 UOI327806 UYE327806 VIA327806 VRW327806 WBS327806 WLO327806 WVK327806 C393342 IY393342 SU393342 ACQ393342 AMM393342 AWI393342 BGE393342 BQA393342 BZW393342 CJS393342 CTO393342 DDK393342 DNG393342 DXC393342 EGY393342 EQU393342 FAQ393342 FKM393342 FUI393342 GEE393342 GOA393342 GXW393342 HHS393342 HRO393342 IBK393342 ILG393342 IVC393342 JEY393342 JOU393342 JYQ393342 KIM393342 KSI393342 LCE393342 LMA393342 LVW393342 MFS393342 MPO393342 MZK393342 NJG393342 NTC393342 OCY393342 OMU393342 OWQ393342 PGM393342 PQI393342 QAE393342 QKA393342 QTW393342 RDS393342 RNO393342 RXK393342 SHG393342 SRC393342 TAY393342 TKU393342 TUQ393342 UEM393342 UOI393342 UYE393342 VIA393342 VRW393342 WBS393342 WLO393342 WVK393342 C458878 IY458878 SU458878 ACQ458878 AMM458878 AWI458878 BGE458878 BQA458878 BZW458878 CJS458878 CTO458878 DDK458878 DNG458878 DXC458878 EGY458878 EQU458878 FAQ458878 FKM458878 FUI458878 GEE458878 GOA458878 GXW458878 HHS458878 HRO458878 IBK458878 ILG458878 IVC458878 JEY458878 JOU458878 JYQ458878 KIM458878 KSI458878 LCE458878 LMA458878 LVW458878 MFS458878 MPO458878 MZK458878 NJG458878 NTC458878 OCY458878 OMU458878 OWQ458878 PGM458878 PQI458878 QAE458878 QKA458878 QTW458878 RDS458878 RNO458878 RXK458878 SHG458878 SRC458878 TAY458878 TKU458878 TUQ458878 UEM458878 UOI458878 UYE458878 VIA458878 VRW458878 WBS458878 WLO458878 WVK458878 C524414 IY524414 SU524414 ACQ524414 AMM524414 AWI524414 BGE524414 BQA524414 BZW524414 CJS524414 CTO524414 DDK524414 DNG524414 DXC524414 EGY524414 EQU524414 FAQ524414 FKM524414 FUI524414 GEE524414 GOA524414 GXW524414 HHS524414 HRO524414 IBK524414 ILG524414 IVC524414 JEY524414 JOU524414 JYQ524414 KIM524414 KSI524414 LCE524414 LMA524414 LVW524414 MFS524414 MPO524414 MZK524414 NJG524414 NTC524414 OCY524414 OMU524414 OWQ524414 PGM524414 PQI524414 QAE524414 QKA524414 QTW524414 RDS524414 RNO524414 RXK524414 SHG524414 SRC524414 TAY524414 TKU524414 TUQ524414 UEM524414 UOI524414 UYE524414 VIA524414 VRW524414 WBS524414 WLO524414 WVK524414 C589950 IY589950 SU589950 ACQ589950 AMM589950 AWI589950 BGE589950 BQA589950 BZW589950 CJS589950 CTO589950 DDK589950 DNG589950 DXC589950 EGY589950 EQU589950 FAQ589950 FKM589950 FUI589950 GEE589950 GOA589950 GXW589950 HHS589950 HRO589950 IBK589950 ILG589950 IVC589950 JEY589950 JOU589950 JYQ589950 KIM589950 KSI589950 LCE589950 LMA589950 LVW589950 MFS589950 MPO589950 MZK589950 NJG589950 NTC589950 OCY589950 OMU589950 OWQ589950 PGM589950 PQI589950 QAE589950 QKA589950 QTW589950 RDS589950 RNO589950 RXK589950 SHG589950 SRC589950 TAY589950 TKU589950 TUQ589950 UEM589950 UOI589950 UYE589950 VIA589950 VRW589950 WBS589950 WLO589950 WVK589950 C655486 IY655486 SU655486 ACQ655486 AMM655486 AWI655486 BGE655486 BQA655486 BZW655486 CJS655486 CTO655486 DDK655486 DNG655486 DXC655486 EGY655486 EQU655486 FAQ655486 FKM655486 FUI655486 GEE655486 GOA655486 GXW655486 HHS655486 HRO655486 IBK655486 ILG655486 IVC655486 JEY655486 JOU655486 JYQ655486 KIM655486 KSI655486 LCE655486 LMA655486 LVW655486 MFS655486 MPO655486 MZK655486 NJG655486 NTC655486 OCY655486 OMU655486 OWQ655486 PGM655486 PQI655486 QAE655486 QKA655486 QTW655486 RDS655486 RNO655486 RXK655486 SHG655486 SRC655486 TAY655486 TKU655486 TUQ655486 UEM655486 UOI655486 UYE655486 VIA655486 VRW655486 WBS655486 WLO655486 WVK655486 C721022 IY721022 SU721022 ACQ721022 AMM721022 AWI721022 BGE721022 BQA721022 BZW721022 CJS721022 CTO721022 DDK721022 DNG721022 DXC721022 EGY721022 EQU721022 FAQ721022 FKM721022 FUI721022 GEE721022 GOA721022 GXW721022 HHS721022 HRO721022 IBK721022 ILG721022 IVC721022 JEY721022 JOU721022 JYQ721022 KIM721022 KSI721022 LCE721022 LMA721022 LVW721022 MFS721022 MPO721022 MZK721022 NJG721022 NTC721022 OCY721022 OMU721022 OWQ721022 PGM721022 PQI721022 QAE721022 QKA721022 QTW721022 RDS721022 RNO721022 RXK721022 SHG721022 SRC721022 TAY721022 TKU721022 TUQ721022 UEM721022 UOI721022 UYE721022 VIA721022 VRW721022 WBS721022 WLO721022 WVK721022 C786558 IY786558 SU786558 ACQ786558 AMM786558 AWI786558 BGE786558 BQA786558 BZW786558 CJS786558 CTO786558 DDK786558 DNG786558 DXC786558 EGY786558 EQU786558 FAQ786558 FKM786558 FUI786558 GEE786558 GOA786558 GXW786558 HHS786558 HRO786558 IBK786558 ILG786558 IVC786558 JEY786558 JOU786558 JYQ786558 KIM786558 KSI786558 LCE786558 LMA786558 LVW786558 MFS786558 MPO786558 MZK786558 NJG786558 NTC786558 OCY786558 OMU786558 OWQ786558 PGM786558 PQI786558 QAE786558 QKA786558 QTW786558 RDS786558 RNO786558 RXK786558 SHG786558 SRC786558 TAY786558 TKU786558 TUQ786558 UEM786558 UOI786558 UYE786558 VIA786558 VRW786558 WBS786558 WLO786558 WVK786558 C852094 IY852094 SU852094 ACQ852094 AMM852094 AWI852094 BGE852094 BQA852094 BZW852094 CJS852094 CTO852094 DDK852094 DNG852094 DXC852094 EGY852094 EQU852094 FAQ852094 FKM852094 FUI852094 GEE852094 GOA852094 GXW852094 HHS852094 HRO852094 IBK852094 ILG852094 IVC852094 JEY852094 JOU852094 JYQ852094 KIM852094 KSI852094 LCE852094 LMA852094 LVW852094 MFS852094 MPO852094 MZK852094 NJG852094 NTC852094 OCY852094 OMU852094 OWQ852094 PGM852094 PQI852094 QAE852094 QKA852094 QTW852094 RDS852094 RNO852094 RXK852094 SHG852094 SRC852094 TAY852094 TKU852094 TUQ852094 UEM852094 UOI852094 UYE852094 VIA852094 VRW852094 WBS852094 WLO852094 WVK852094 C917630 IY917630 SU917630 ACQ917630 AMM917630 AWI917630 BGE917630 BQA917630 BZW917630 CJS917630 CTO917630 DDK917630 DNG917630 DXC917630 EGY917630 EQU917630 FAQ917630 FKM917630 FUI917630 GEE917630 GOA917630 GXW917630 HHS917630 HRO917630 IBK917630 ILG917630 IVC917630 JEY917630 JOU917630 JYQ917630 KIM917630 KSI917630 LCE917630 LMA917630 LVW917630 MFS917630 MPO917630 MZK917630 NJG917630 NTC917630 OCY917630 OMU917630 OWQ917630 PGM917630 PQI917630 QAE917630 QKA917630 QTW917630 RDS917630 RNO917630 RXK917630 SHG917630 SRC917630 TAY917630 TKU917630 TUQ917630 UEM917630 UOI917630 UYE917630 VIA917630 VRW917630 WBS917630 WLO917630 WVK917630 C983166 IY983166 SU983166 ACQ983166 AMM983166 AWI983166 BGE983166 BQA983166 BZW983166 CJS983166 CTO983166 DDK983166 DNG983166 DXC983166 EGY983166 EQU983166 FAQ983166 FKM983166 FUI983166 GEE983166 GOA983166 GXW983166 HHS983166 HRO983166 IBK983166 ILG983166 IVC983166 JEY983166 JOU983166 JYQ983166 KIM983166 KSI983166 LCE983166 LMA983166 LVW983166 MFS983166 MPO983166 MZK983166 NJG983166 NTC983166 OCY983166 OMU983166 OWQ983166 PGM983166 PQI983166 QAE983166 QKA983166 QTW983166 RDS983166 RNO983166 RXK983166 SHG983166 SRC983166 TAY983166 TKU983166 TUQ983166 UEM983166 UOI983166 UYE983166 VIA983166 VRW983166 WBS983166 WLO983166 WVK983166" xr:uid="{00000000-0002-0000-0300-000001000000}">
      <formula1>$AA$3</formula1>
    </dataValidation>
    <dataValidation type="list" allowBlank="1" showInputMessage="1" showErrorMessage="1"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xr:uid="{00000000-0002-0000-0300-000002000000}">
      <formula1>$AM$66:$AM$71</formula1>
    </dataValidation>
    <dataValidation type="list" allowBlank="1" showInputMessage="1" showErrorMessage="1" sqref="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xr:uid="{00000000-0002-0000-0300-000003000000}">
      <formula1>$AN$66:$AN$68</formula1>
    </dataValidation>
    <dataValidation type="list" allowBlank="1" showInputMessage="1" showErrorMessage="1" sqref="O132:P132 JK132:JL132 TG132:TH132 ADC132:ADD132 AMY132:AMZ132 AWU132:AWV132 BGQ132:BGR132 BQM132:BQN132 CAI132:CAJ132 CKE132:CKF132 CUA132:CUB132 DDW132:DDX132 DNS132:DNT132 DXO132:DXP132 EHK132:EHL132 ERG132:ERH132 FBC132:FBD132 FKY132:FKZ132 FUU132:FUV132 GEQ132:GER132 GOM132:GON132 GYI132:GYJ132 HIE132:HIF132 HSA132:HSB132 IBW132:IBX132 ILS132:ILT132 IVO132:IVP132 JFK132:JFL132 JPG132:JPH132 JZC132:JZD132 KIY132:KIZ132 KSU132:KSV132 LCQ132:LCR132 LMM132:LMN132 LWI132:LWJ132 MGE132:MGF132 MQA132:MQB132 MZW132:MZX132 NJS132:NJT132 NTO132:NTP132 ODK132:ODL132 ONG132:ONH132 OXC132:OXD132 PGY132:PGZ132 PQU132:PQV132 QAQ132:QAR132 QKM132:QKN132 QUI132:QUJ132 REE132:REF132 ROA132:ROB132 RXW132:RXX132 SHS132:SHT132 SRO132:SRP132 TBK132:TBL132 TLG132:TLH132 TVC132:TVD132 UEY132:UEZ132 UOU132:UOV132 UYQ132:UYR132 VIM132:VIN132 VSI132:VSJ132 WCE132:WCF132 WMA132:WMB132 WVW132:WVX132 O65668:P65668 JK65668:JL65668 TG65668:TH65668 ADC65668:ADD65668 AMY65668:AMZ65668 AWU65668:AWV65668 BGQ65668:BGR65668 BQM65668:BQN65668 CAI65668:CAJ65668 CKE65668:CKF65668 CUA65668:CUB65668 DDW65668:DDX65668 DNS65668:DNT65668 DXO65668:DXP65668 EHK65668:EHL65668 ERG65668:ERH65668 FBC65668:FBD65668 FKY65668:FKZ65668 FUU65668:FUV65668 GEQ65668:GER65668 GOM65668:GON65668 GYI65668:GYJ65668 HIE65668:HIF65668 HSA65668:HSB65668 IBW65668:IBX65668 ILS65668:ILT65668 IVO65668:IVP65668 JFK65668:JFL65668 JPG65668:JPH65668 JZC65668:JZD65668 KIY65668:KIZ65668 KSU65668:KSV65668 LCQ65668:LCR65668 LMM65668:LMN65668 LWI65668:LWJ65668 MGE65668:MGF65668 MQA65668:MQB65668 MZW65668:MZX65668 NJS65668:NJT65668 NTO65668:NTP65668 ODK65668:ODL65668 ONG65668:ONH65668 OXC65668:OXD65668 PGY65668:PGZ65668 PQU65668:PQV65668 QAQ65668:QAR65668 QKM65668:QKN65668 QUI65668:QUJ65668 REE65668:REF65668 ROA65668:ROB65668 RXW65668:RXX65668 SHS65668:SHT65668 SRO65668:SRP65668 TBK65668:TBL65668 TLG65668:TLH65668 TVC65668:TVD65668 UEY65668:UEZ65668 UOU65668:UOV65668 UYQ65668:UYR65668 VIM65668:VIN65668 VSI65668:VSJ65668 WCE65668:WCF65668 WMA65668:WMB65668 WVW65668:WVX65668 O131204:P131204 JK131204:JL131204 TG131204:TH131204 ADC131204:ADD131204 AMY131204:AMZ131204 AWU131204:AWV131204 BGQ131204:BGR131204 BQM131204:BQN131204 CAI131204:CAJ131204 CKE131204:CKF131204 CUA131204:CUB131204 DDW131204:DDX131204 DNS131204:DNT131204 DXO131204:DXP131204 EHK131204:EHL131204 ERG131204:ERH131204 FBC131204:FBD131204 FKY131204:FKZ131204 FUU131204:FUV131204 GEQ131204:GER131204 GOM131204:GON131204 GYI131204:GYJ131204 HIE131204:HIF131204 HSA131204:HSB131204 IBW131204:IBX131204 ILS131204:ILT131204 IVO131204:IVP131204 JFK131204:JFL131204 JPG131204:JPH131204 JZC131204:JZD131204 KIY131204:KIZ131204 KSU131204:KSV131204 LCQ131204:LCR131204 LMM131204:LMN131204 LWI131204:LWJ131204 MGE131204:MGF131204 MQA131204:MQB131204 MZW131204:MZX131204 NJS131204:NJT131204 NTO131204:NTP131204 ODK131204:ODL131204 ONG131204:ONH131204 OXC131204:OXD131204 PGY131204:PGZ131204 PQU131204:PQV131204 QAQ131204:QAR131204 QKM131204:QKN131204 QUI131204:QUJ131204 REE131204:REF131204 ROA131204:ROB131204 RXW131204:RXX131204 SHS131204:SHT131204 SRO131204:SRP131204 TBK131204:TBL131204 TLG131204:TLH131204 TVC131204:TVD131204 UEY131204:UEZ131204 UOU131204:UOV131204 UYQ131204:UYR131204 VIM131204:VIN131204 VSI131204:VSJ131204 WCE131204:WCF131204 WMA131204:WMB131204 WVW131204:WVX131204 O196740:P196740 JK196740:JL196740 TG196740:TH196740 ADC196740:ADD196740 AMY196740:AMZ196740 AWU196740:AWV196740 BGQ196740:BGR196740 BQM196740:BQN196740 CAI196740:CAJ196740 CKE196740:CKF196740 CUA196740:CUB196740 DDW196740:DDX196740 DNS196740:DNT196740 DXO196740:DXP196740 EHK196740:EHL196740 ERG196740:ERH196740 FBC196740:FBD196740 FKY196740:FKZ196740 FUU196740:FUV196740 GEQ196740:GER196740 GOM196740:GON196740 GYI196740:GYJ196740 HIE196740:HIF196740 HSA196740:HSB196740 IBW196740:IBX196740 ILS196740:ILT196740 IVO196740:IVP196740 JFK196740:JFL196740 JPG196740:JPH196740 JZC196740:JZD196740 KIY196740:KIZ196740 KSU196740:KSV196740 LCQ196740:LCR196740 LMM196740:LMN196740 LWI196740:LWJ196740 MGE196740:MGF196740 MQA196740:MQB196740 MZW196740:MZX196740 NJS196740:NJT196740 NTO196740:NTP196740 ODK196740:ODL196740 ONG196740:ONH196740 OXC196740:OXD196740 PGY196740:PGZ196740 PQU196740:PQV196740 QAQ196740:QAR196740 QKM196740:QKN196740 QUI196740:QUJ196740 REE196740:REF196740 ROA196740:ROB196740 RXW196740:RXX196740 SHS196740:SHT196740 SRO196740:SRP196740 TBK196740:TBL196740 TLG196740:TLH196740 TVC196740:TVD196740 UEY196740:UEZ196740 UOU196740:UOV196740 UYQ196740:UYR196740 VIM196740:VIN196740 VSI196740:VSJ196740 WCE196740:WCF196740 WMA196740:WMB196740 WVW196740:WVX196740 O262276:P262276 JK262276:JL262276 TG262276:TH262276 ADC262276:ADD262276 AMY262276:AMZ262276 AWU262276:AWV262276 BGQ262276:BGR262276 BQM262276:BQN262276 CAI262276:CAJ262276 CKE262276:CKF262276 CUA262276:CUB262276 DDW262276:DDX262276 DNS262276:DNT262276 DXO262276:DXP262276 EHK262276:EHL262276 ERG262276:ERH262276 FBC262276:FBD262276 FKY262276:FKZ262276 FUU262276:FUV262276 GEQ262276:GER262276 GOM262276:GON262276 GYI262276:GYJ262276 HIE262276:HIF262276 HSA262276:HSB262276 IBW262276:IBX262276 ILS262276:ILT262276 IVO262276:IVP262276 JFK262276:JFL262276 JPG262276:JPH262276 JZC262276:JZD262276 KIY262276:KIZ262276 KSU262276:KSV262276 LCQ262276:LCR262276 LMM262276:LMN262276 LWI262276:LWJ262276 MGE262276:MGF262276 MQA262276:MQB262276 MZW262276:MZX262276 NJS262276:NJT262276 NTO262276:NTP262276 ODK262276:ODL262276 ONG262276:ONH262276 OXC262276:OXD262276 PGY262276:PGZ262276 PQU262276:PQV262276 QAQ262276:QAR262276 QKM262276:QKN262276 QUI262276:QUJ262276 REE262276:REF262276 ROA262276:ROB262276 RXW262276:RXX262276 SHS262276:SHT262276 SRO262276:SRP262276 TBK262276:TBL262276 TLG262276:TLH262276 TVC262276:TVD262276 UEY262276:UEZ262276 UOU262276:UOV262276 UYQ262276:UYR262276 VIM262276:VIN262276 VSI262276:VSJ262276 WCE262276:WCF262276 WMA262276:WMB262276 WVW262276:WVX262276 O327812:P327812 JK327812:JL327812 TG327812:TH327812 ADC327812:ADD327812 AMY327812:AMZ327812 AWU327812:AWV327812 BGQ327812:BGR327812 BQM327812:BQN327812 CAI327812:CAJ327812 CKE327812:CKF327812 CUA327812:CUB327812 DDW327812:DDX327812 DNS327812:DNT327812 DXO327812:DXP327812 EHK327812:EHL327812 ERG327812:ERH327812 FBC327812:FBD327812 FKY327812:FKZ327812 FUU327812:FUV327812 GEQ327812:GER327812 GOM327812:GON327812 GYI327812:GYJ327812 HIE327812:HIF327812 HSA327812:HSB327812 IBW327812:IBX327812 ILS327812:ILT327812 IVO327812:IVP327812 JFK327812:JFL327812 JPG327812:JPH327812 JZC327812:JZD327812 KIY327812:KIZ327812 KSU327812:KSV327812 LCQ327812:LCR327812 LMM327812:LMN327812 LWI327812:LWJ327812 MGE327812:MGF327812 MQA327812:MQB327812 MZW327812:MZX327812 NJS327812:NJT327812 NTO327812:NTP327812 ODK327812:ODL327812 ONG327812:ONH327812 OXC327812:OXD327812 PGY327812:PGZ327812 PQU327812:PQV327812 QAQ327812:QAR327812 QKM327812:QKN327812 QUI327812:QUJ327812 REE327812:REF327812 ROA327812:ROB327812 RXW327812:RXX327812 SHS327812:SHT327812 SRO327812:SRP327812 TBK327812:TBL327812 TLG327812:TLH327812 TVC327812:TVD327812 UEY327812:UEZ327812 UOU327812:UOV327812 UYQ327812:UYR327812 VIM327812:VIN327812 VSI327812:VSJ327812 WCE327812:WCF327812 WMA327812:WMB327812 WVW327812:WVX327812 O393348:P393348 JK393348:JL393348 TG393348:TH393348 ADC393348:ADD393348 AMY393348:AMZ393348 AWU393348:AWV393348 BGQ393348:BGR393348 BQM393348:BQN393348 CAI393348:CAJ393348 CKE393348:CKF393348 CUA393348:CUB393348 DDW393348:DDX393348 DNS393348:DNT393348 DXO393348:DXP393348 EHK393348:EHL393348 ERG393348:ERH393348 FBC393348:FBD393348 FKY393348:FKZ393348 FUU393348:FUV393348 GEQ393348:GER393348 GOM393348:GON393348 GYI393348:GYJ393348 HIE393348:HIF393348 HSA393348:HSB393348 IBW393348:IBX393348 ILS393348:ILT393348 IVO393348:IVP393348 JFK393348:JFL393348 JPG393348:JPH393348 JZC393348:JZD393348 KIY393348:KIZ393348 KSU393348:KSV393348 LCQ393348:LCR393348 LMM393348:LMN393348 LWI393348:LWJ393348 MGE393348:MGF393348 MQA393348:MQB393348 MZW393348:MZX393348 NJS393348:NJT393348 NTO393348:NTP393348 ODK393348:ODL393348 ONG393348:ONH393348 OXC393348:OXD393348 PGY393348:PGZ393348 PQU393348:PQV393348 QAQ393348:QAR393348 QKM393348:QKN393348 QUI393348:QUJ393348 REE393348:REF393348 ROA393348:ROB393348 RXW393348:RXX393348 SHS393348:SHT393348 SRO393348:SRP393348 TBK393348:TBL393348 TLG393348:TLH393348 TVC393348:TVD393348 UEY393348:UEZ393348 UOU393348:UOV393348 UYQ393348:UYR393348 VIM393348:VIN393348 VSI393348:VSJ393348 WCE393348:WCF393348 WMA393348:WMB393348 WVW393348:WVX393348 O458884:P458884 JK458884:JL458884 TG458884:TH458884 ADC458884:ADD458884 AMY458884:AMZ458884 AWU458884:AWV458884 BGQ458884:BGR458884 BQM458884:BQN458884 CAI458884:CAJ458884 CKE458884:CKF458884 CUA458884:CUB458884 DDW458884:DDX458884 DNS458884:DNT458884 DXO458884:DXP458884 EHK458884:EHL458884 ERG458884:ERH458884 FBC458884:FBD458884 FKY458884:FKZ458884 FUU458884:FUV458884 GEQ458884:GER458884 GOM458884:GON458884 GYI458884:GYJ458884 HIE458884:HIF458884 HSA458884:HSB458884 IBW458884:IBX458884 ILS458884:ILT458884 IVO458884:IVP458884 JFK458884:JFL458884 JPG458884:JPH458884 JZC458884:JZD458884 KIY458884:KIZ458884 KSU458884:KSV458884 LCQ458884:LCR458884 LMM458884:LMN458884 LWI458884:LWJ458884 MGE458884:MGF458884 MQA458884:MQB458884 MZW458884:MZX458884 NJS458884:NJT458884 NTO458884:NTP458884 ODK458884:ODL458884 ONG458884:ONH458884 OXC458884:OXD458884 PGY458884:PGZ458884 PQU458884:PQV458884 QAQ458884:QAR458884 QKM458884:QKN458884 QUI458884:QUJ458884 REE458884:REF458884 ROA458884:ROB458884 RXW458884:RXX458884 SHS458884:SHT458884 SRO458884:SRP458884 TBK458884:TBL458884 TLG458884:TLH458884 TVC458884:TVD458884 UEY458884:UEZ458884 UOU458884:UOV458884 UYQ458884:UYR458884 VIM458884:VIN458884 VSI458884:VSJ458884 WCE458884:WCF458884 WMA458884:WMB458884 WVW458884:WVX458884 O524420:P524420 JK524420:JL524420 TG524420:TH524420 ADC524420:ADD524420 AMY524420:AMZ524420 AWU524420:AWV524420 BGQ524420:BGR524420 BQM524420:BQN524420 CAI524420:CAJ524420 CKE524420:CKF524420 CUA524420:CUB524420 DDW524420:DDX524420 DNS524420:DNT524420 DXO524420:DXP524420 EHK524420:EHL524420 ERG524420:ERH524420 FBC524420:FBD524420 FKY524420:FKZ524420 FUU524420:FUV524420 GEQ524420:GER524420 GOM524420:GON524420 GYI524420:GYJ524420 HIE524420:HIF524420 HSA524420:HSB524420 IBW524420:IBX524420 ILS524420:ILT524420 IVO524420:IVP524420 JFK524420:JFL524420 JPG524420:JPH524420 JZC524420:JZD524420 KIY524420:KIZ524420 KSU524420:KSV524420 LCQ524420:LCR524420 LMM524420:LMN524420 LWI524420:LWJ524420 MGE524420:MGF524420 MQA524420:MQB524420 MZW524420:MZX524420 NJS524420:NJT524420 NTO524420:NTP524420 ODK524420:ODL524420 ONG524420:ONH524420 OXC524420:OXD524420 PGY524420:PGZ524420 PQU524420:PQV524420 QAQ524420:QAR524420 QKM524420:QKN524420 QUI524420:QUJ524420 REE524420:REF524420 ROA524420:ROB524420 RXW524420:RXX524420 SHS524420:SHT524420 SRO524420:SRP524420 TBK524420:TBL524420 TLG524420:TLH524420 TVC524420:TVD524420 UEY524420:UEZ524420 UOU524420:UOV524420 UYQ524420:UYR524420 VIM524420:VIN524420 VSI524420:VSJ524420 WCE524420:WCF524420 WMA524420:WMB524420 WVW524420:WVX524420 O589956:P589956 JK589956:JL589956 TG589956:TH589956 ADC589956:ADD589956 AMY589956:AMZ589956 AWU589956:AWV589956 BGQ589956:BGR589956 BQM589956:BQN589956 CAI589956:CAJ589956 CKE589956:CKF589956 CUA589956:CUB589956 DDW589956:DDX589956 DNS589956:DNT589956 DXO589956:DXP589956 EHK589956:EHL589956 ERG589956:ERH589956 FBC589956:FBD589956 FKY589956:FKZ589956 FUU589956:FUV589956 GEQ589956:GER589956 GOM589956:GON589956 GYI589956:GYJ589956 HIE589956:HIF589956 HSA589956:HSB589956 IBW589956:IBX589956 ILS589956:ILT589956 IVO589956:IVP589956 JFK589956:JFL589956 JPG589956:JPH589956 JZC589956:JZD589956 KIY589956:KIZ589956 KSU589956:KSV589956 LCQ589956:LCR589956 LMM589956:LMN589956 LWI589956:LWJ589956 MGE589956:MGF589956 MQA589956:MQB589956 MZW589956:MZX589956 NJS589956:NJT589956 NTO589956:NTP589956 ODK589956:ODL589956 ONG589956:ONH589956 OXC589956:OXD589956 PGY589956:PGZ589956 PQU589956:PQV589956 QAQ589956:QAR589956 QKM589956:QKN589956 QUI589956:QUJ589956 REE589956:REF589956 ROA589956:ROB589956 RXW589956:RXX589956 SHS589956:SHT589956 SRO589956:SRP589956 TBK589956:TBL589956 TLG589956:TLH589956 TVC589956:TVD589956 UEY589956:UEZ589956 UOU589956:UOV589956 UYQ589956:UYR589956 VIM589956:VIN589956 VSI589956:VSJ589956 WCE589956:WCF589956 WMA589956:WMB589956 WVW589956:WVX589956 O655492:P655492 JK655492:JL655492 TG655492:TH655492 ADC655492:ADD655492 AMY655492:AMZ655492 AWU655492:AWV655492 BGQ655492:BGR655492 BQM655492:BQN655492 CAI655492:CAJ655492 CKE655492:CKF655492 CUA655492:CUB655492 DDW655492:DDX655492 DNS655492:DNT655492 DXO655492:DXP655492 EHK655492:EHL655492 ERG655492:ERH655492 FBC655492:FBD655492 FKY655492:FKZ655492 FUU655492:FUV655492 GEQ655492:GER655492 GOM655492:GON655492 GYI655492:GYJ655492 HIE655492:HIF655492 HSA655492:HSB655492 IBW655492:IBX655492 ILS655492:ILT655492 IVO655492:IVP655492 JFK655492:JFL655492 JPG655492:JPH655492 JZC655492:JZD655492 KIY655492:KIZ655492 KSU655492:KSV655492 LCQ655492:LCR655492 LMM655492:LMN655492 LWI655492:LWJ655492 MGE655492:MGF655492 MQA655492:MQB655492 MZW655492:MZX655492 NJS655492:NJT655492 NTO655492:NTP655492 ODK655492:ODL655492 ONG655492:ONH655492 OXC655492:OXD655492 PGY655492:PGZ655492 PQU655492:PQV655492 QAQ655492:QAR655492 QKM655492:QKN655492 QUI655492:QUJ655492 REE655492:REF655492 ROA655492:ROB655492 RXW655492:RXX655492 SHS655492:SHT655492 SRO655492:SRP655492 TBK655492:TBL655492 TLG655492:TLH655492 TVC655492:TVD655492 UEY655492:UEZ655492 UOU655492:UOV655492 UYQ655492:UYR655492 VIM655492:VIN655492 VSI655492:VSJ655492 WCE655492:WCF655492 WMA655492:WMB655492 WVW655492:WVX655492 O721028:P721028 JK721028:JL721028 TG721028:TH721028 ADC721028:ADD721028 AMY721028:AMZ721028 AWU721028:AWV721028 BGQ721028:BGR721028 BQM721028:BQN721028 CAI721028:CAJ721028 CKE721028:CKF721028 CUA721028:CUB721028 DDW721028:DDX721028 DNS721028:DNT721028 DXO721028:DXP721028 EHK721028:EHL721028 ERG721028:ERH721028 FBC721028:FBD721028 FKY721028:FKZ721028 FUU721028:FUV721028 GEQ721028:GER721028 GOM721028:GON721028 GYI721028:GYJ721028 HIE721028:HIF721028 HSA721028:HSB721028 IBW721028:IBX721028 ILS721028:ILT721028 IVO721028:IVP721028 JFK721028:JFL721028 JPG721028:JPH721028 JZC721028:JZD721028 KIY721028:KIZ721028 KSU721028:KSV721028 LCQ721028:LCR721028 LMM721028:LMN721028 LWI721028:LWJ721028 MGE721028:MGF721028 MQA721028:MQB721028 MZW721028:MZX721028 NJS721028:NJT721028 NTO721028:NTP721028 ODK721028:ODL721028 ONG721028:ONH721028 OXC721028:OXD721028 PGY721028:PGZ721028 PQU721028:PQV721028 QAQ721028:QAR721028 QKM721028:QKN721028 QUI721028:QUJ721028 REE721028:REF721028 ROA721028:ROB721028 RXW721028:RXX721028 SHS721028:SHT721028 SRO721028:SRP721028 TBK721028:TBL721028 TLG721028:TLH721028 TVC721028:TVD721028 UEY721028:UEZ721028 UOU721028:UOV721028 UYQ721028:UYR721028 VIM721028:VIN721028 VSI721028:VSJ721028 WCE721028:WCF721028 WMA721028:WMB721028 WVW721028:WVX721028 O786564:P786564 JK786564:JL786564 TG786564:TH786564 ADC786564:ADD786564 AMY786564:AMZ786564 AWU786564:AWV786564 BGQ786564:BGR786564 BQM786564:BQN786564 CAI786564:CAJ786564 CKE786564:CKF786564 CUA786564:CUB786564 DDW786564:DDX786564 DNS786564:DNT786564 DXO786564:DXP786564 EHK786564:EHL786564 ERG786564:ERH786564 FBC786564:FBD786564 FKY786564:FKZ786564 FUU786564:FUV786564 GEQ786564:GER786564 GOM786564:GON786564 GYI786564:GYJ786564 HIE786564:HIF786564 HSA786564:HSB786564 IBW786564:IBX786564 ILS786564:ILT786564 IVO786564:IVP786564 JFK786564:JFL786564 JPG786564:JPH786564 JZC786564:JZD786564 KIY786564:KIZ786564 KSU786564:KSV786564 LCQ786564:LCR786564 LMM786564:LMN786564 LWI786564:LWJ786564 MGE786564:MGF786564 MQA786564:MQB786564 MZW786564:MZX786564 NJS786564:NJT786564 NTO786564:NTP786564 ODK786564:ODL786564 ONG786564:ONH786564 OXC786564:OXD786564 PGY786564:PGZ786564 PQU786564:PQV786564 QAQ786564:QAR786564 QKM786564:QKN786564 QUI786564:QUJ786564 REE786564:REF786564 ROA786564:ROB786564 RXW786564:RXX786564 SHS786564:SHT786564 SRO786564:SRP786564 TBK786564:TBL786564 TLG786564:TLH786564 TVC786564:TVD786564 UEY786564:UEZ786564 UOU786564:UOV786564 UYQ786564:UYR786564 VIM786564:VIN786564 VSI786564:VSJ786564 WCE786564:WCF786564 WMA786564:WMB786564 WVW786564:WVX786564 O852100:P852100 JK852100:JL852100 TG852100:TH852100 ADC852100:ADD852100 AMY852100:AMZ852100 AWU852100:AWV852100 BGQ852100:BGR852100 BQM852100:BQN852100 CAI852100:CAJ852100 CKE852100:CKF852100 CUA852100:CUB852100 DDW852100:DDX852100 DNS852100:DNT852100 DXO852100:DXP852100 EHK852100:EHL852100 ERG852100:ERH852100 FBC852100:FBD852100 FKY852100:FKZ852100 FUU852100:FUV852100 GEQ852100:GER852100 GOM852100:GON852100 GYI852100:GYJ852100 HIE852100:HIF852100 HSA852100:HSB852100 IBW852100:IBX852100 ILS852100:ILT852100 IVO852100:IVP852100 JFK852100:JFL852100 JPG852100:JPH852100 JZC852100:JZD852100 KIY852100:KIZ852100 KSU852100:KSV852100 LCQ852100:LCR852100 LMM852100:LMN852100 LWI852100:LWJ852100 MGE852100:MGF852100 MQA852100:MQB852100 MZW852100:MZX852100 NJS852100:NJT852100 NTO852100:NTP852100 ODK852100:ODL852100 ONG852100:ONH852100 OXC852100:OXD852100 PGY852100:PGZ852100 PQU852100:PQV852100 QAQ852100:QAR852100 QKM852100:QKN852100 QUI852100:QUJ852100 REE852100:REF852100 ROA852100:ROB852100 RXW852100:RXX852100 SHS852100:SHT852100 SRO852100:SRP852100 TBK852100:TBL852100 TLG852100:TLH852100 TVC852100:TVD852100 UEY852100:UEZ852100 UOU852100:UOV852100 UYQ852100:UYR852100 VIM852100:VIN852100 VSI852100:VSJ852100 WCE852100:WCF852100 WMA852100:WMB852100 WVW852100:WVX852100 O917636:P917636 JK917636:JL917636 TG917636:TH917636 ADC917636:ADD917636 AMY917636:AMZ917636 AWU917636:AWV917636 BGQ917636:BGR917636 BQM917636:BQN917636 CAI917636:CAJ917636 CKE917636:CKF917636 CUA917636:CUB917636 DDW917636:DDX917636 DNS917636:DNT917636 DXO917636:DXP917636 EHK917636:EHL917636 ERG917636:ERH917636 FBC917636:FBD917636 FKY917636:FKZ917636 FUU917636:FUV917636 GEQ917636:GER917636 GOM917636:GON917636 GYI917636:GYJ917636 HIE917636:HIF917636 HSA917636:HSB917636 IBW917636:IBX917636 ILS917636:ILT917636 IVO917636:IVP917636 JFK917636:JFL917636 JPG917636:JPH917636 JZC917636:JZD917636 KIY917636:KIZ917636 KSU917636:KSV917636 LCQ917636:LCR917636 LMM917636:LMN917636 LWI917636:LWJ917636 MGE917636:MGF917636 MQA917636:MQB917636 MZW917636:MZX917636 NJS917636:NJT917636 NTO917636:NTP917636 ODK917636:ODL917636 ONG917636:ONH917636 OXC917636:OXD917636 PGY917636:PGZ917636 PQU917636:PQV917636 QAQ917636:QAR917636 QKM917636:QKN917636 QUI917636:QUJ917636 REE917636:REF917636 ROA917636:ROB917636 RXW917636:RXX917636 SHS917636:SHT917636 SRO917636:SRP917636 TBK917636:TBL917636 TLG917636:TLH917636 TVC917636:TVD917636 UEY917636:UEZ917636 UOU917636:UOV917636 UYQ917636:UYR917636 VIM917636:VIN917636 VSI917636:VSJ917636 WCE917636:WCF917636 WMA917636:WMB917636 WVW917636:WVX917636 O983172:P983172 JK983172:JL983172 TG983172:TH983172 ADC983172:ADD983172 AMY983172:AMZ983172 AWU983172:AWV983172 BGQ983172:BGR983172 BQM983172:BQN983172 CAI983172:CAJ983172 CKE983172:CKF983172 CUA983172:CUB983172 DDW983172:DDX983172 DNS983172:DNT983172 DXO983172:DXP983172 EHK983172:EHL983172 ERG983172:ERH983172 FBC983172:FBD983172 FKY983172:FKZ983172 FUU983172:FUV983172 GEQ983172:GER983172 GOM983172:GON983172 GYI983172:GYJ983172 HIE983172:HIF983172 HSA983172:HSB983172 IBW983172:IBX983172 ILS983172:ILT983172 IVO983172:IVP983172 JFK983172:JFL983172 JPG983172:JPH983172 JZC983172:JZD983172 KIY983172:KIZ983172 KSU983172:KSV983172 LCQ983172:LCR983172 LMM983172:LMN983172 LWI983172:LWJ983172 MGE983172:MGF983172 MQA983172:MQB983172 MZW983172:MZX983172 NJS983172:NJT983172 NTO983172:NTP983172 ODK983172:ODL983172 ONG983172:ONH983172 OXC983172:OXD983172 PGY983172:PGZ983172 PQU983172:PQV983172 QAQ983172:QAR983172 QKM983172:QKN983172 QUI983172:QUJ983172 REE983172:REF983172 ROA983172:ROB983172 RXW983172:RXX983172 SHS983172:SHT983172 SRO983172:SRP983172 TBK983172:TBL983172 TLG983172:TLH983172 TVC983172:TVD983172 UEY983172:UEZ983172 UOU983172:UOV983172 UYQ983172:UYR983172 VIM983172:VIN983172 VSI983172:VSJ983172 WCE983172:WCF983172 WMA983172:WMB983172 WVW983172:WVX983172" xr:uid="{00000000-0002-0000-0300-000004000000}">
      <formula1>$AM$132:$AM$134</formula1>
    </dataValidation>
  </dataValidations>
  <pageMargins left="0.70866141732283472" right="0.70866141732283472" top="0.74803149606299213" bottom="0.74803149606299213" header="0.31496062992125984" footer="0.31496062992125984"/>
  <pageSetup paperSize="9" scale="72" orientation="portrait" blackAndWhite="1" r:id="rId1"/>
  <rowBreaks count="2" manualBreakCount="2">
    <brk id="73" max="24" man="1"/>
    <brk id="133"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pageSetUpPr fitToPage="1"/>
  </sheetPr>
  <dimension ref="A1:AB88"/>
  <sheetViews>
    <sheetView view="pageBreakPreview" zoomScaleNormal="100" zoomScaleSheetLayoutView="100" workbookViewId="0">
      <selection activeCell="B9" sqref="B9:M10"/>
    </sheetView>
  </sheetViews>
  <sheetFormatPr defaultColWidth="3.625" defaultRowHeight="13.5"/>
  <cols>
    <col min="1" max="1" width="3.625" style="2" customWidth="1"/>
    <col min="2" max="2" width="2" style="2" customWidth="1"/>
    <col min="3" max="3" width="6.125" style="2" customWidth="1"/>
    <col min="4" max="8" width="3.625" style="2" customWidth="1"/>
    <col min="9" max="9" width="4.375" style="2" customWidth="1"/>
    <col min="10" max="10" width="1.75" style="2" customWidth="1"/>
    <col min="11" max="11" width="3.625" style="2" customWidth="1"/>
    <col min="12" max="12" width="1.5" style="2" customWidth="1"/>
    <col min="13" max="13" width="11.5" style="2" customWidth="1"/>
    <col min="14" max="14" width="2.75" style="2" customWidth="1"/>
    <col min="15" max="15" width="8.25" style="2" customWidth="1"/>
    <col min="16" max="16" width="3.625" style="2" customWidth="1"/>
    <col min="17" max="17" width="2.125" style="2" customWidth="1"/>
    <col min="18" max="18" width="4.25" style="2" customWidth="1"/>
    <col min="19" max="19" width="5.125" style="2" customWidth="1"/>
    <col min="20" max="20" width="2.625" style="2" customWidth="1"/>
    <col min="21" max="21" width="3.125" style="2" customWidth="1"/>
    <col min="22" max="22" width="2.875" style="2" customWidth="1"/>
    <col min="23" max="23" width="6" style="2" customWidth="1"/>
    <col min="24" max="25" width="4.5" style="2" customWidth="1"/>
    <col min="26" max="16384" width="3.625" style="2"/>
  </cols>
  <sheetData>
    <row r="1" spans="1:28" ht="16.5" customHeight="1">
      <c r="A1" s="2" t="s">
        <v>461</v>
      </c>
      <c r="B1" s="429"/>
    </row>
    <row r="2" spans="1:28" ht="16.5" customHeight="1"/>
    <row r="3" spans="1:28" ht="18.75" customHeight="1">
      <c r="A3" s="918" t="s">
        <v>0</v>
      </c>
      <c r="B3" s="918"/>
      <c r="C3" s="918"/>
      <c r="D3" s="918"/>
      <c r="E3" s="918"/>
      <c r="F3" s="918"/>
      <c r="G3" s="918"/>
      <c r="H3" s="918"/>
      <c r="I3" s="918"/>
      <c r="J3" s="918"/>
      <c r="K3" s="918"/>
      <c r="L3" s="918"/>
      <c r="M3" s="918"/>
      <c r="N3" s="918"/>
      <c r="O3" s="918"/>
      <c r="P3" s="918"/>
      <c r="Q3" s="918"/>
      <c r="R3" s="918"/>
      <c r="S3" s="918"/>
      <c r="T3" s="918"/>
      <c r="U3" s="918"/>
      <c r="V3" s="918"/>
      <c r="W3" s="918"/>
      <c r="X3" s="918"/>
      <c r="Y3" s="190"/>
    </row>
    <row r="4" spans="1:28" ht="15.95" customHeight="1"/>
    <row r="5" spans="1:28" ht="15.95" customHeight="1">
      <c r="N5" s="19" t="s">
        <v>9</v>
      </c>
    </row>
    <row r="6" spans="1:28" ht="15.95" customHeight="1">
      <c r="N6" s="687"/>
      <c r="O6" s="687"/>
      <c r="P6" s="687"/>
      <c r="Q6" s="687"/>
      <c r="R6" s="687"/>
      <c r="S6" s="687"/>
      <c r="T6" s="687"/>
      <c r="U6" s="687"/>
      <c r="V6" s="687"/>
      <c r="W6" s="687"/>
      <c r="X6" s="687"/>
      <c r="Y6" s="194"/>
    </row>
    <row r="7" spans="1:28" ht="15.95" customHeight="1">
      <c r="A7" s="1" t="s">
        <v>50</v>
      </c>
      <c r="B7" s="1"/>
      <c r="C7" s="1"/>
      <c r="D7" s="1"/>
      <c r="E7" s="1"/>
      <c r="F7" s="1"/>
      <c r="G7" s="1"/>
      <c r="H7" s="1"/>
      <c r="I7" s="1"/>
      <c r="J7" s="1"/>
      <c r="K7" s="1"/>
      <c r="L7" s="1"/>
      <c r="M7" s="1"/>
      <c r="N7" s="1"/>
      <c r="O7" s="1"/>
      <c r="P7" s="1"/>
      <c r="Q7" s="1"/>
      <c r="R7" s="1"/>
      <c r="S7" s="1"/>
      <c r="T7" s="1"/>
      <c r="U7" s="1"/>
      <c r="V7" s="1"/>
      <c r="W7" s="1"/>
      <c r="X7" s="1"/>
      <c r="Y7" s="1"/>
    </row>
    <row r="8" spans="1:28" ht="15.95" customHeight="1">
      <c r="A8" s="1" t="s">
        <v>10</v>
      </c>
      <c r="B8" s="1"/>
      <c r="C8" s="1"/>
      <c r="D8" s="1"/>
      <c r="E8" s="1"/>
      <c r="F8" s="1"/>
      <c r="G8" s="1"/>
      <c r="H8" s="1"/>
      <c r="I8" s="1"/>
      <c r="J8" s="1"/>
      <c r="K8" s="1"/>
      <c r="L8" s="1"/>
      <c r="M8" s="1"/>
      <c r="N8" s="1"/>
      <c r="O8" s="1"/>
      <c r="P8" s="1"/>
      <c r="Q8" s="1"/>
      <c r="R8" s="1"/>
      <c r="S8" s="1"/>
      <c r="T8" s="1"/>
      <c r="U8" s="1"/>
      <c r="V8" s="1"/>
      <c r="W8" s="1"/>
      <c r="X8" s="1"/>
      <c r="Y8" s="1"/>
    </row>
    <row r="9" spans="1:28" ht="15.95" customHeight="1">
      <c r="A9" s="1"/>
      <c r="B9" s="919" t="s">
        <v>1</v>
      </c>
      <c r="C9" s="919"/>
      <c r="D9" s="919"/>
      <c r="E9" s="919"/>
      <c r="F9" s="919"/>
      <c r="G9" s="919"/>
      <c r="H9" s="919"/>
      <c r="I9" s="919"/>
      <c r="J9" s="919"/>
      <c r="K9" s="919"/>
      <c r="L9" s="919"/>
      <c r="M9" s="919"/>
      <c r="N9" s="750" t="s">
        <v>4</v>
      </c>
      <c r="O9" s="751"/>
      <c r="P9" s="751"/>
      <c r="Q9" s="751"/>
      <c r="R9" s="751"/>
      <c r="S9" s="751"/>
      <c r="T9" s="751"/>
      <c r="U9" s="751"/>
      <c r="V9" s="751"/>
      <c r="W9" s="751"/>
      <c r="X9" s="752"/>
      <c r="Y9" s="196"/>
    </row>
    <row r="10" spans="1:28" ht="15.95" customHeight="1">
      <c r="A10" s="1"/>
      <c r="B10" s="919"/>
      <c r="C10" s="919"/>
      <c r="D10" s="919"/>
      <c r="E10" s="919"/>
      <c r="F10" s="919"/>
      <c r="G10" s="919"/>
      <c r="H10" s="919"/>
      <c r="I10" s="919"/>
      <c r="J10" s="919"/>
      <c r="K10" s="919"/>
      <c r="L10" s="919"/>
      <c r="M10" s="919"/>
      <c r="N10" s="753"/>
      <c r="O10" s="754"/>
      <c r="P10" s="754"/>
      <c r="Q10" s="754"/>
      <c r="R10" s="754"/>
      <c r="S10" s="754"/>
      <c r="T10" s="754"/>
      <c r="U10" s="754"/>
      <c r="V10" s="754"/>
      <c r="W10" s="754"/>
      <c r="X10" s="755"/>
      <c r="Y10" s="193"/>
    </row>
    <row r="11" spans="1:28" ht="15.95" customHeight="1">
      <c r="A11" s="1"/>
      <c r="B11" s="920" t="s">
        <v>158</v>
      </c>
      <c r="C11" s="921"/>
      <c r="D11" s="921"/>
      <c r="E11" s="921"/>
      <c r="F11" s="921"/>
      <c r="G11" s="921"/>
      <c r="H11" s="921"/>
      <c r="I11" s="921"/>
      <c r="J11" s="921"/>
      <c r="K11" s="921"/>
      <c r="L11" s="921"/>
      <c r="M11" s="922"/>
      <c r="N11" s="168" t="s">
        <v>7</v>
      </c>
      <c r="O11" s="923"/>
      <c r="P11" s="923"/>
      <c r="Q11" s="923"/>
      <c r="R11" s="923"/>
      <c r="S11" s="923"/>
      <c r="T11" s="923"/>
      <c r="U11" s="923"/>
      <c r="V11" s="923"/>
      <c r="W11" s="923"/>
      <c r="X11" s="81" t="s">
        <v>44</v>
      </c>
      <c r="Y11" s="165"/>
    </row>
    <row r="12" spans="1:28" ht="15.95" customHeight="1">
      <c r="A12" s="12"/>
      <c r="B12" s="82"/>
      <c r="C12" s="83"/>
      <c r="D12" s="83"/>
      <c r="E12" s="83" t="s">
        <v>55</v>
      </c>
      <c r="F12" s="83"/>
      <c r="G12" s="83"/>
      <c r="H12" s="83"/>
      <c r="I12" s="83"/>
      <c r="J12" s="83"/>
      <c r="K12" s="83"/>
      <c r="L12" s="83"/>
      <c r="M12" s="84"/>
      <c r="N12" s="168" t="s">
        <v>190</v>
      </c>
      <c r="O12" s="923"/>
      <c r="P12" s="923"/>
      <c r="Q12" s="923"/>
      <c r="R12" s="923"/>
      <c r="S12" s="923"/>
      <c r="T12" s="923"/>
      <c r="U12" s="923"/>
      <c r="V12" s="923"/>
      <c r="W12" s="923"/>
      <c r="X12" s="81" t="s">
        <v>44</v>
      </c>
      <c r="Y12" s="165"/>
    </row>
    <row r="13" spans="1:28" ht="15.95" customHeight="1">
      <c r="A13" s="1"/>
      <c r="B13" s="920" t="s">
        <v>2</v>
      </c>
      <c r="C13" s="921"/>
      <c r="D13" s="921"/>
      <c r="E13" s="921"/>
      <c r="F13" s="921"/>
      <c r="G13" s="921"/>
      <c r="H13" s="921"/>
      <c r="I13" s="921"/>
      <c r="J13" s="921"/>
      <c r="K13" s="921"/>
      <c r="L13" s="921"/>
      <c r="M13" s="922"/>
      <c r="N13" s="168" t="s">
        <v>191</v>
      </c>
      <c r="O13" s="923"/>
      <c r="P13" s="923"/>
      <c r="Q13" s="923"/>
      <c r="R13" s="923"/>
      <c r="S13" s="923"/>
      <c r="T13" s="923"/>
      <c r="U13" s="923"/>
      <c r="V13" s="923"/>
      <c r="W13" s="923"/>
      <c r="X13" s="81" t="s">
        <v>44</v>
      </c>
      <c r="Y13" s="36"/>
    </row>
    <row r="14" spans="1:28" ht="15.95" customHeight="1">
      <c r="A14" s="1"/>
      <c r="B14" s="920" t="s">
        <v>3</v>
      </c>
      <c r="C14" s="921"/>
      <c r="D14" s="921"/>
      <c r="E14" s="921"/>
      <c r="F14" s="921"/>
      <c r="G14" s="921"/>
      <c r="H14" s="921"/>
      <c r="I14" s="921"/>
      <c r="J14" s="921"/>
      <c r="K14" s="921"/>
      <c r="L14" s="921"/>
      <c r="M14" s="922"/>
      <c r="N14" s="82" t="s">
        <v>192</v>
      </c>
      <c r="O14" s="85"/>
      <c r="P14" s="923">
        <f>O11+O12+O13</f>
        <v>0</v>
      </c>
      <c r="Q14" s="923"/>
      <c r="R14" s="923"/>
      <c r="S14" s="923"/>
      <c r="T14" s="923"/>
      <c r="U14" s="923"/>
      <c r="V14" s="923"/>
      <c r="W14" s="923"/>
      <c r="X14" s="81" t="s">
        <v>44</v>
      </c>
      <c r="Y14" s="86"/>
      <c r="AB14" s="2" t="s">
        <v>416</v>
      </c>
    </row>
    <row r="15" spans="1:28" ht="15.95" customHeight="1">
      <c r="B15" s="149" t="s">
        <v>51</v>
      </c>
      <c r="C15" s="1"/>
      <c r="D15" s="1"/>
      <c r="E15" s="1"/>
      <c r="F15" s="1"/>
      <c r="G15" s="1"/>
      <c r="H15" s="1"/>
      <c r="I15" s="1"/>
      <c r="J15" s="1"/>
      <c r="K15" s="1"/>
      <c r="L15" s="1"/>
      <c r="M15" s="1"/>
      <c r="N15" s="1"/>
      <c r="O15" s="1"/>
      <c r="P15" s="1"/>
      <c r="Q15" s="1"/>
      <c r="R15" s="1"/>
      <c r="S15" s="1"/>
      <c r="T15" s="1"/>
      <c r="U15" s="1"/>
      <c r="V15" s="1"/>
      <c r="W15" s="1"/>
      <c r="X15" s="1"/>
    </row>
    <row r="16" spans="1:28" ht="13.5" customHeight="1">
      <c r="A16" s="171"/>
      <c r="C16" s="171"/>
      <c r="D16" s="171"/>
      <c r="E16" s="171"/>
      <c r="F16" s="171"/>
      <c r="G16" s="171"/>
      <c r="H16" s="171"/>
      <c r="I16" s="171"/>
      <c r="J16" s="171"/>
      <c r="K16" s="171"/>
      <c r="L16" s="171"/>
      <c r="M16" s="171"/>
      <c r="N16" s="196"/>
      <c r="O16" s="196"/>
      <c r="P16" s="196"/>
      <c r="Q16" s="196"/>
      <c r="R16" s="196"/>
      <c r="S16" s="196"/>
      <c r="T16" s="196"/>
      <c r="U16" s="196"/>
      <c r="V16" s="196"/>
      <c r="W16" s="196"/>
      <c r="X16" s="196"/>
    </row>
    <row r="17" spans="1:25" ht="15.95" customHeight="1">
      <c r="A17" s="2" t="s">
        <v>11</v>
      </c>
      <c r="Y17" s="111"/>
    </row>
    <row r="18" spans="1:25" ht="15.95" customHeight="1">
      <c r="B18" s="2" t="s">
        <v>12</v>
      </c>
      <c r="Y18" s="87"/>
    </row>
    <row r="19" spans="1:25" ht="15.95" customHeight="1">
      <c r="B19" s="187" t="s">
        <v>13</v>
      </c>
      <c r="C19" s="188"/>
      <c r="D19" s="188"/>
      <c r="E19" s="188"/>
      <c r="F19" s="191"/>
      <c r="G19" s="88" t="s">
        <v>193</v>
      </c>
      <c r="H19" s="927">
        <f>P14</f>
        <v>0</v>
      </c>
      <c r="I19" s="927"/>
      <c r="J19" s="927"/>
      <c r="K19" s="89" t="s">
        <v>44</v>
      </c>
      <c r="L19" s="193"/>
      <c r="M19" s="90" t="s">
        <v>14</v>
      </c>
      <c r="N19" s="91"/>
      <c r="O19" s="92"/>
      <c r="P19" s="168" t="s">
        <v>194</v>
      </c>
      <c r="Q19" s="169"/>
      <c r="R19" s="760">
        <f>ROUND(H19/12,0)</f>
        <v>0</v>
      </c>
      <c r="S19" s="760"/>
      <c r="T19" s="760"/>
      <c r="U19" s="89" t="s">
        <v>44</v>
      </c>
      <c r="V19" s="193"/>
      <c r="W19" s="36"/>
      <c r="X19" s="12"/>
      <c r="Y19" s="87"/>
    </row>
    <row r="20" spans="1:25" ht="15.95" customHeight="1">
      <c r="B20" s="903" t="s">
        <v>15</v>
      </c>
      <c r="C20" s="903"/>
      <c r="D20" s="903"/>
      <c r="E20" s="903"/>
      <c r="F20" s="903"/>
      <c r="G20" s="903"/>
      <c r="H20" s="903"/>
      <c r="I20" s="903"/>
      <c r="J20" s="903"/>
      <c r="K20" s="903"/>
      <c r="L20" s="903"/>
      <c r="M20" s="903"/>
      <c r="N20" s="903"/>
      <c r="O20" s="903"/>
      <c r="P20" s="903"/>
      <c r="Q20" s="903"/>
      <c r="R20" s="903"/>
      <c r="S20" s="903"/>
      <c r="T20" s="903"/>
      <c r="U20" s="903"/>
      <c r="V20" s="903"/>
      <c r="W20" s="903"/>
      <c r="X20" s="903"/>
      <c r="Y20" s="87"/>
    </row>
    <row r="21" spans="1:25" ht="13.5" customHeight="1">
      <c r="Y21" s="87"/>
    </row>
    <row r="22" spans="1:25" ht="15.95" customHeight="1">
      <c r="A22" s="2" t="s">
        <v>16</v>
      </c>
      <c r="P22" s="904" t="s">
        <v>17</v>
      </c>
      <c r="Q22" s="905"/>
      <c r="R22" s="905"/>
      <c r="S22" s="906"/>
      <c r="T22" s="910" t="s">
        <v>195</v>
      </c>
      <c r="U22" s="912"/>
      <c r="V22" s="913"/>
      <c r="W22" s="913"/>
      <c r="X22" s="915" t="s">
        <v>27</v>
      </c>
      <c r="Y22" s="87"/>
    </row>
    <row r="23" spans="1:25" ht="15.95" customHeight="1">
      <c r="P23" s="907"/>
      <c r="Q23" s="908"/>
      <c r="R23" s="908"/>
      <c r="S23" s="909"/>
      <c r="T23" s="911"/>
      <c r="U23" s="914"/>
      <c r="V23" s="914"/>
      <c r="W23" s="914"/>
      <c r="X23" s="916"/>
      <c r="Y23" s="87"/>
    </row>
    <row r="24" spans="1:25" ht="13.5" customHeight="1">
      <c r="P24" s="93"/>
      <c r="Q24" s="93"/>
      <c r="R24" s="93"/>
      <c r="S24" s="93"/>
      <c r="T24" s="194"/>
      <c r="U24" s="194"/>
      <c r="V24" s="194"/>
      <c r="W24" s="194"/>
      <c r="X24" s="194"/>
      <c r="Y24" s="87"/>
    </row>
    <row r="25" spans="1:25" ht="15.95" customHeight="1">
      <c r="A25" s="2" t="s">
        <v>46</v>
      </c>
      <c r="N25" s="924" t="s">
        <v>49</v>
      </c>
      <c r="O25" s="925"/>
      <c r="P25" s="925"/>
      <c r="Q25" s="925"/>
      <c r="R25" s="925"/>
      <c r="S25" s="925"/>
      <c r="T25" s="925"/>
      <c r="U25" s="926"/>
      <c r="V25" s="923"/>
      <c r="W25" s="923"/>
      <c r="X25" s="43" t="s">
        <v>44</v>
      </c>
      <c r="Y25" s="87"/>
    </row>
    <row r="26" spans="1:25" ht="13.5" customHeight="1">
      <c r="P26" s="93"/>
      <c r="Q26" s="93"/>
      <c r="R26" s="93"/>
      <c r="S26" s="93"/>
      <c r="T26" s="194"/>
      <c r="U26" s="194"/>
      <c r="V26" s="194"/>
      <c r="W26" s="194"/>
      <c r="X26" s="194"/>
      <c r="Y26" s="87"/>
    </row>
    <row r="27" spans="1:25" ht="13.5" customHeight="1">
      <c r="P27" s="93"/>
      <c r="Q27" s="93"/>
      <c r="R27" s="93"/>
      <c r="S27" s="93"/>
      <c r="T27" s="194"/>
      <c r="U27" s="194"/>
      <c r="V27" s="194"/>
      <c r="W27" s="194"/>
      <c r="X27" s="194"/>
      <c r="Y27" s="87"/>
    </row>
    <row r="28" spans="1:25" ht="15.95" customHeight="1">
      <c r="A28" s="2" t="s">
        <v>18</v>
      </c>
    </row>
    <row r="29" spans="1:25" ht="13.5" customHeight="1"/>
    <row r="30" spans="1:25" ht="8.25" customHeight="1">
      <c r="B30" s="94"/>
      <c r="C30" s="95"/>
      <c r="D30" s="95"/>
      <c r="E30" s="95"/>
      <c r="F30" s="95"/>
      <c r="G30" s="95"/>
      <c r="H30" s="95"/>
      <c r="I30" s="95"/>
      <c r="J30" s="95"/>
      <c r="K30" s="95"/>
      <c r="L30" s="95"/>
      <c r="M30" s="95"/>
      <c r="N30" s="95"/>
      <c r="O30" s="95"/>
      <c r="P30" s="95"/>
      <c r="Q30" s="95"/>
      <c r="R30" s="95"/>
      <c r="S30" s="96"/>
      <c r="T30" s="94"/>
      <c r="U30" s="95"/>
      <c r="V30" s="95"/>
      <c r="W30" s="95"/>
      <c r="X30" s="96"/>
    </row>
    <row r="31" spans="1:25" ht="15.95" customHeight="1">
      <c r="B31" s="3"/>
      <c r="C31" s="1" t="s">
        <v>45</v>
      </c>
      <c r="D31" s="1"/>
      <c r="E31" s="1"/>
      <c r="F31" s="1"/>
      <c r="G31" s="1"/>
      <c r="H31" s="1"/>
      <c r="I31" s="1"/>
      <c r="J31" s="1"/>
      <c r="K31" s="1"/>
      <c r="L31" s="1"/>
      <c r="M31" s="1"/>
      <c r="N31" s="1"/>
      <c r="O31" s="1"/>
      <c r="P31" s="1"/>
      <c r="Q31" s="1"/>
      <c r="R31" s="1"/>
      <c r="S31" s="10"/>
      <c r="T31" s="3"/>
      <c r="U31" s="1"/>
      <c r="V31" s="1"/>
      <c r="W31" s="1"/>
      <c r="X31" s="10"/>
    </row>
    <row r="32" spans="1:25" ht="8.25" customHeight="1">
      <c r="B32" s="3"/>
      <c r="C32" s="1"/>
      <c r="D32" s="1"/>
      <c r="E32" s="1"/>
      <c r="F32" s="1"/>
      <c r="G32" s="1"/>
      <c r="H32" s="1"/>
      <c r="I32" s="1"/>
      <c r="J32" s="1"/>
      <c r="K32" s="1"/>
      <c r="L32" s="1"/>
      <c r="M32" s="1"/>
      <c r="N32" s="1"/>
      <c r="O32" s="1"/>
      <c r="P32" s="1"/>
      <c r="Q32" s="1"/>
      <c r="R32" s="1"/>
      <c r="S32" s="10"/>
      <c r="T32" s="3"/>
      <c r="U32" s="1"/>
      <c r="V32" s="1"/>
      <c r="W32" s="1"/>
      <c r="X32" s="10"/>
    </row>
    <row r="33" spans="1:24" s="100" customFormat="1" ht="15.95" customHeight="1">
      <c r="A33" s="97"/>
      <c r="B33" s="98"/>
      <c r="C33" s="12" t="s">
        <v>52</v>
      </c>
      <c r="D33" s="12"/>
      <c r="E33" s="12"/>
      <c r="F33" s="12"/>
      <c r="G33" s="12"/>
      <c r="H33" s="12"/>
      <c r="I33" s="12"/>
      <c r="J33" s="12"/>
      <c r="K33" s="12"/>
      <c r="L33" s="12"/>
      <c r="M33" s="12"/>
      <c r="N33" s="12"/>
      <c r="O33" s="12"/>
      <c r="P33" s="12"/>
      <c r="Q33" s="12"/>
      <c r="R33" s="12"/>
      <c r="S33" s="99"/>
      <c r="T33" s="98"/>
      <c r="U33" s="12"/>
      <c r="V33" s="12"/>
      <c r="W33" s="12"/>
      <c r="X33" s="99"/>
    </row>
    <row r="34" spans="1:24" s="100" customFormat="1" ht="15.95" customHeight="1">
      <c r="A34" s="97"/>
      <c r="B34" s="98"/>
      <c r="C34" s="12"/>
      <c r="D34" s="12" t="s">
        <v>196</v>
      </c>
      <c r="E34" s="12" t="s">
        <v>53</v>
      </c>
      <c r="F34" s="12"/>
      <c r="G34" s="12"/>
      <c r="H34" s="12"/>
      <c r="I34" s="12"/>
      <c r="J34" s="12"/>
      <c r="K34" s="12"/>
      <c r="L34" s="12"/>
      <c r="M34" s="12"/>
      <c r="N34" s="12"/>
      <c r="O34" s="12"/>
      <c r="P34" s="12"/>
      <c r="Q34" s="12"/>
      <c r="R34" s="12"/>
      <c r="S34" s="99"/>
      <c r="T34" s="98"/>
      <c r="U34" s="12"/>
      <c r="V34" s="12"/>
      <c r="W34" s="12"/>
      <c r="X34" s="99"/>
    </row>
    <row r="35" spans="1:24" s="100" customFormat="1" ht="15.95" customHeight="1">
      <c r="A35" s="97"/>
      <c r="B35" s="98"/>
      <c r="C35" s="12"/>
      <c r="D35" s="36" t="s">
        <v>197</v>
      </c>
      <c r="E35" s="891">
        <v>58000</v>
      </c>
      <c r="F35" s="891"/>
      <c r="G35" s="891"/>
      <c r="H35" s="12" t="s">
        <v>29</v>
      </c>
      <c r="I35" s="12"/>
      <c r="J35" s="12"/>
      <c r="K35" s="37" t="s">
        <v>26</v>
      </c>
      <c r="L35" s="12"/>
      <c r="M35" s="898" t="s">
        <v>19</v>
      </c>
      <c r="N35" s="898"/>
      <c r="O35" s="898"/>
      <c r="P35" s="899">
        <f>O11</f>
        <v>0</v>
      </c>
      <c r="Q35" s="899"/>
      <c r="R35" s="899"/>
      <c r="S35" s="99" t="s">
        <v>27</v>
      </c>
      <c r="T35" s="101" t="s">
        <v>198</v>
      </c>
      <c r="U35" s="900">
        <f>E35*P35</f>
        <v>0</v>
      </c>
      <c r="V35" s="900"/>
      <c r="W35" s="900"/>
      <c r="X35" s="99" t="s">
        <v>30</v>
      </c>
    </row>
    <row r="36" spans="1:24" s="100" customFormat="1" ht="15.75" customHeight="1">
      <c r="A36" s="97"/>
      <c r="B36" s="98"/>
      <c r="C36" s="12"/>
      <c r="D36" s="165" t="s">
        <v>54</v>
      </c>
      <c r="E36" s="186"/>
      <c r="F36" s="186"/>
      <c r="G36" s="186"/>
      <c r="H36" s="12"/>
      <c r="I36" s="12"/>
      <c r="J36" s="12"/>
      <c r="K36" s="37"/>
      <c r="L36" s="12"/>
      <c r="M36" s="38"/>
      <c r="N36" s="38"/>
      <c r="O36" s="38"/>
      <c r="P36" s="102"/>
      <c r="Q36" s="102"/>
      <c r="R36" s="102"/>
      <c r="S36" s="99"/>
      <c r="T36" s="101"/>
      <c r="U36" s="78"/>
      <c r="V36" s="78"/>
      <c r="W36" s="78"/>
      <c r="X36" s="99"/>
    </row>
    <row r="37" spans="1:24" s="100" customFormat="1" ht="15.75" customHeight="1">
      <c r="A37" s="97"/>
      <c r="B37" s="98"/>
      <c r="C37" s="12"/>
      <c r="D37" s="36" t="s">
        <v>197</v>
      </c>
      <c r="E37" s="891">
        <v>58000</v>
      </c>
      <c r="F37" s="891"/>
      <c r="G37" s="891"/>
      <c r="H37" s="12" t="s">
        <v>29</v>
      </c>
      <c r="I37" s="12"/>
      <c r="J37" s="12"/>
      <c r="K37" s="37" t="s">
        <v>26</v>
      </c>
      <c r="L37" s="12"/>
      <c r="M37" s="898" t="s">
        <v>56</v>
      </c>
      <c r="N37" s="898"/>
      <c r="O37" s="898"/>
      <c r="P37" s="899">
        <f>O12</f>
        <v>0</v>
      </c>
      <c r="Q37" s="899"/>
      <c r="R37" s="899"/>
      <c r="S37" s="99" t="s">
        <v>27</v>
      </c>
      <c r="T37" s="101" t="s">
        <v>198</v>
      </c>
      <c r="U37" s="900">
        <f>E37*P37</f>
        <v>0</v>
      </c>
      <c r="V37" s="900"/>
      <c r="W37" s="900"/>
      <c r="X37" s="99" t="s">
        <v>30</v>
      </c>
    </row>
    <row r="38" spans="1:24" ht="15.75" customHeight="1">
      <c r="B38" s="3"/>
      <c r="C38" s="1"/>
      <c r="D38" s="163"/>
      <c r="E38" s="198"/>
      <c r="F38" s="198"/>
      <c r="G38" s="198"/>
      <c r="H38" s="1"/>
      <c r="I38" s="1"/>
      <c r="J38" s="1"/>
      <c r="K38" s="194"/>
      <c r="L38" s="1"/>
      <c r="M38" s="195"/>
      <c r="N38" s="195"/>
      <c r="O38" s="195"/>
      <c r="P38" s="103"/>
      <c r="Q38" s="103"/>
      <c r="R38" s="103"/>
      <c r="S38" s="10"/>
      <c r="T38" s="9"/>
      <c r="U38" s="185"/>
      <c r="V38" s="185"/>
      <c r="W38" s="185"/>
      <c r="X38" s="10"/>
    </row>
    <row r="39" spans="1:24" ht="15.95" customHeight="1">
      <c r="B39" s="3"/>
      <c r="C39" s="196" t="s">
        <v>20</v>
      </c>
      <c r="D39" s="1"/>
      <c r="E39" s="1"/>
      <c r="F39" s="1"/>
      <c r="G39" s="1"/>
      <c r="H39" s="1"/>
      <c r="I39" s="1"/>
      <c r="J39" s="1"/>
      <c r="K39" s="1"/>
      <c r="L39" s="901"/>
      <c r="M39" s="901"/>
      <c r="N39" s="901"/>
      <c r="O39" s="901"/>
      <c r="P39" s="163"/>
      <c r="Q39" s="163"/>
      <c r="R39" s="163"/>
      <c r="S39" s="10"/>
      <c r="T39" s="3"/>
      <c r="U39" s="1"/>
      <c r="V39" s="1"/>
      <c r="W39" s="1"/>
      <c r="X39" s="10"/>
    </row>
    <row r="40" spans="1:24" ht="8.25" customHeight="1">
      <c r="B40" s="3"/>
      <c r="C40" s="196"/>
      <c r="D40" s="1"/>
      <c r="E40" s="1"/>
      <c r="F40" s="1"/>
      <c r="G40" s="1"/>
      <c r="H40" s="1"/>
      <c r="I40" s="1"/>
      <c r="J40" s="1"/>
      <c r="K40" s="1"/>
      <c r="L40" s="194"/>
      <c r="M40" s="194"/>
      <c r="N40" s="194"/>
      <c r="O40" s="194"/>
      <c r="P40" s="163"/>
      <c r="Q40" s="163"/>
      <c r="R40" s="163"/>
      <c r="S40" s="10"/>
      <c r="T40" s="3"/>
      <c r="U40" s="1"/>
      <c r="V40" s="1"/>
      <c r="W40" s="1"/>
      <c r="X40" s="10"/>
    </row>
    <row r="41" spans="1:24" ht="15.95" customHeight="1">
      <c r="B41" s="3"/>
      <c r="C41" s="1"/>
      <c r="D41" s="1" t="s">
        <v>199</v>
      </c>
      <c r="E41" s="902" t="s">
        <v>32</v>
      </c>
      <c r="F41" s="902"/>
      <c r="G41" s="902"/>
      <c r="H41" s="902"/>
      <c r="I41" s="1"/>
      <c r="J41" s="1"/>
      <c r="K41" s="1"/>
      <c r="L41" s="193"/>
      <c r="M41" s="681" t="s">
        <v>57</v>
      </c>
      <c r="N41" s="681"/>
      <c r="O41" s="681"/>
      <c r="P41" s="896">
        <f>R19</f>
        <v>0</v>
      </c>
      <c r="Q41" s="896"/>
      <c r="R41" s="896"/>
      <c r="S41" s="10" t="s">
        <v>27</v>
      </c>
      <c r="T41" s="9" t="s">
        <v>198</v>
      </c>
      <c r="U41" s="894"/>
      <c r="V41" s="894"/>
      <c r="W41" s="894"/>
      <c r="X41" s="10" t="s">
        <v>30</v>
      </c>
    </row>
    <row r="42" spans="1:24" ht="8.25" customHeight="1">
      <c r="B42" s="3"/>
      <c r="C42" s="1"/>
      <c r="D42" s="1"/>
      <c r="E42" s="195"/>
      <c r="F42" s="195"/>
      <c r="G42" s="195"/>
      <c r="H42" s="195"/>
      <c r="I42" s="1"/>
      <c r="J42" s="1"/>
      <c r="K42" s="1"/>
      <c r="L42" s="193"/>
      <c r="M42" s="165"/>
      <c r="N42" s="165"/>
      <c r="O42" s="165"/>
      <c r="P42" s="104"/>
      <c r="Q42" s="104"/>
      <c r="R42" s="104"/>
      <c r="S42" s="10"/>
      <c r="T42" s="9"/>
      <c r="U42" s="185"/>
      <c r="V42" s="185"/>
      <c r="W42" s="185"/>
      <c r="X42" s="10"/>
    </row>
    <row r="43" spans="1:24" ht="15.95" customHeight="1">
      <c r="B43" s="3"/>
      <c r="C43" s="1"/>
      <c r="D43" s="1" t="s">
        <v>200</v>
      </c>
      <c r="E43" s="897" t="s">
        <v>21</v>
      </c>
      <c r="F43" s="897"/>
      <c r="G43" s="897"/>
      <c r="H43" s="897"/>
      <c r="I43" s="196"/>
      <c r="J43" s="1"/>
      <c r="K43" s="1"/>
      <c r="L43" s="1"/>
      <c r="M43" s="1"/>
      <c r="N43" s="1"/>
      <c r="O43" s="1"/>
      <c r="P43" s="163"/>
      <c r="Q43" s="163"/>
      <c r="R43" s="163"/>
      <c r="S43" s="10"/>
      <c r="T43" s="3"/>
      <c r="U43" s="1"/>
      <c r="V43" s="1"/>
      <c r="W43" s="1"/>
      <c r="X43" s="10"/>
    </row>
    <row r="44" spans="1:24" ht="15.95" customHeight="1">
      <c r="B44" s="3"/>
      <c r="C44" s="1"/>
      <c r="D44" s="163" t="s">
        <v>197</v>
      </c>
      <c r="E44" s="891"/>
      <c r="F44" s="891"/>
      <c r="G44" s="891"/>
      <c r="H44" s="1" t="s">
        <v>29</v>
      </c>
      <c r="I44" s="1"/>
      <c r="J44" s="1"/>
      <c r="K44" s="194" t="s">
        <v>26</v>
      </c>
      <c r="L44" s="1"/>
      <c r="M44" s="892" t="s">
        <v>58</v>
      </c>
      <c r="N44" s="892"/>
      <c r="O44" s="892"/>
      <c r="P44" s="893">
        <f>H19</f>
        <v>0</v>
      </c>
      <c r="Q44" s="893"/>
      <c r="R44" s="893"/>
      <c r="S44" s="10" t="s">
        <v>27</v>
      </c>
      <c r="T44" s="9" t="s">
        <v>198</v>
      </c>
      <c r="U44" s="894">
        <f>E44*P44</f>
        <v>0</v>
      </c>
      <c r="V44" s="894"/>
      <c r="W44" s="894"/>
      <c r="X44" s="10" t="s">
        <v>30</v>
      </c>
    </row>
    <row r="45" spans="1:24" ht="12" customHeight="1">
      <c r="B45" s="3"/>
      <c r="C45" s="1"/>
      <c r="D45" s="163"/>
      <c r="E45" s="917" t="s">
        <v>296</v>
      </c>
      <c r="F45" s="917"/>
      <c r="G45" s="917"/>
      <c r="H45" s="917"/>
      <c r="I45" s="917"/>
      <c r="J45" s="917"/>
      <c r="K45" s="917"/>
      <c r="L45" s="917"/>
      <c r="M45" s="917"/>
      <c r="N45" s="917"/>
      <c r="O45" s="917"/>
      <c r="P45" s="185"/>
      <c r="Q45" s="185"/>
      <c r="R45" s="185"/>
      <c r="S45" s="10"/>
      <c r="T45" s="9"/>
      <c r="U45" s="185"/>
      <c r="V45" s="185"/>
      <c r="W45" s="185"/>
      <c r="X45" s="10"/>
    </row>
    <row r="46" spans="1:24" ht="12" customHeight="1">
      <c r="B46" s="3"/>
      <c r="C46" s="1"/>
      <c r="D46" s="163"/>
      <c r="E46" s="406"/>
      <c r="F46" s="406"/>
      <c r="G46" s="406"/>
      <c r="H46" s="406"/>
      <c r="I46" s="406"/>
      <c r="J46" s="406"/>
      <c r="K46" s="406"/>
      <c r="L46" s="406"/>
      <c r="M46" s="406"/>
      <c r="N46" s="406"/>
      <c r="O46" s="406"/>
      <c r="P46" s="185"/>
      <c r="Q46" s="185"/>
      <c r="R46" s="185"/>
      <c r="S46" s="10"/>
      <c r="T46" s="9"/>
      <c r="U46" s="185"/>
      <c r="V46" s="185"/>
      <c r="W46" s="185"/>
      <c r="X46" s="10"/>
    </row>
    <row r="47" spans="1:24" ht="15.95" customHeight="1">
      <c r="B47" s="3"/>
      <c r="C47" s="196" t="s">
        <v>22</v>
      </c>
      <c r="D47" s="1"/>
      <c r="E47" s="1"/>
      <c r="F47" s="1"/>
      <c r="G47" s="1"/>
      <c r="H47" s="1"/>
      <c r="I47" s="1"/>
      <c r="J47" s="1"/>
      <c r="K47" s="1"/>
      <c r="L47" s="1"/>
      <c r="M47" s="1"/>
      <c r="N47" s="1"/>
      <c r="O47" s="1"/>
      <c r="P47" s="163"/>
      <c r="Q47" s="163"/>
      <c r="R47" s="163"/>
      <c r="S47" s="10"/>
      <c r="T47" s="9" t="s">
        <v>198</v>
      </c>
      <c r="U47" s="894"/>
      <c r="V47" s="894"/>
      <c r="W47" s="894"/>
      <c r="X47" s="10" t="s">
        <v>30</v>
      </c>
    </row>
    <row r="48" spans="1:24" ht="8.25" customHeight="1">
      <c r="B48" s="3"/>
      <c r="C48" s="196"/>
      <c r="D48" s="1"/>
      <c r="E48" s="1"/>
      <c r="F48" s="1"/>
      <c r="G48" s="1"/>
      <c r="H48" s="1"/>
      <c r="I48" s="1"/>
      <c r="J48" s="1"/>
      <c r="K48" s="1"/>
      <c r="L48" s="1"/>
      <c r="M48" s="1"/>
      <c r="N48" s="1"/>
      <c r="O48" s="1"/>
      <c r="P48" s="163"/>
      <c r="Q48" s="163"/>
      <c r="R48" s="163"/>
      <c r="S48" s="10"/>
      <c r="T48" s="9"/>
      <c r="U48" s="185"/>
      <c r="V48" s="185"/>
      <c r="W48" s="185"/>
      <c r="X48" s="10"/>
    </row>
    <row r="49" spans="2:24" ht="15.95" customHeight="1">
      <c r="B49" s="3"/>
      <c r="C49" s="196" t="s">
        <v>23</v>
      </c>
      <c r="D49" s="1"/>
      <c r="E49" s="1"/>
      <c r="F49" s="1"/>
      <c r="G49" s="1"/>
      <c r="H49" s="1"/>
      <c r="I49" s="1"/>
      <c r="J49" s="1"/>
      <c r="K49" s="1"/>
      <c r="L49" s="1"/>
      <c r="M49" s="1"/>
      <c r="N49" s="1"/>
      <c r="O49" s="1"/>
      <c r="P49" s="163"/>
      <c r="Q49" s="163"/>
      <c r="R49" s="163"/>
      <c r="S49" s="10"/>
      <c r="T49" s="3"/>
      <c r="U49" s="1"/>
      <c r="V49" s="1"/>
      <c r="W49" s="1"/>
      <c r="X49" s="10"/>
    </row>
    <row r="50" spans="2:24" ht="15.95" customHeight="1">
      <c r="B50" s="3"/>
      <c r="C50" s="1"/>
      <c r="D50" s="163" t="s">
        <v>197</v>
      </c>
      <c r="E50" s="895">
        <v>27640</v>
      </c>
      <c r="F50" s="895"/>
      <c r="G50" s="895"/>
      <c r="H50" s="1" t="s">
        <v>31</v>
      </c>
      <c r="I50" s="1"/>
      <c r="J50" s="1"/>
      <c r="K50" s="194" t="s">
        <v>26</v>
      </c>
      <c r="L50" s="1"/>
      <c r="M50" s="690" t="s">
        <v>59</v>
      </c>
      <c r="N50" s="690"/>
      <c r="O50" s="690"/>
      <c r="P50" s="893">
        <f>U22</f>
        <v>0</v>
      </c>
      <c r="Q50" s="893"/>
      <c r="R50" s="893"/>
      <c r="S50" s="10" t="s">
        <v>27</v>
      </c>
      <c r="T50" s="9" t="s">
        <v>198</v>
      </c>
      <c r="U50" s="894">
        <f>E50*P50</f>
        <v>0</v>
      </c>
      <c r="V50" s="894"/>
      <c r="W50" s="894"/>
      <c r="X50" s="10" t="s">
        <v>30</v>
      </c>
    </row>
    <row r="51" spans="2:24" ht="8.25" customHeight="1">
      <c r="B51" s="3"/>
      <c r="C51" s="1"/>
      <c r="D51" s="163"/>
      <c r="E51" s="198"/>
      <c r="F51" s="198"/>
      <c r="G51" s="198"/>
      <c r="H51" s="1"/>
      <c r="I51" s="1"/>
      <c r="J51" s="1"/>
      <c r="K51" s="194"/>
      <c r="L51" s="1"/>
      <c r="M51" s="166"/>
      <c r="N51" s="166"/>
      <c r="O51" s="166"/>
      <c r="P51" s="103"/>
      <c r="Q51" s="103"/>
      <c r="R51" s="103"/>
      <c r="S51" s="10"/>
      <c r="T51" s="9"/>
      <c r="U51" s="185"/>
      <c r="V51" s="185"/>
      <c r="W51" s="185"/>
      <c r="X51" s="10"/>
    </row>
    <row r="52" spans="2:24" ht="15.95" customHeight="1">
      <c r="B52" s="3"/>
      <c r="C52" s="1" t="s">
        <v>24</v>
      </c>
      <c r="D52" s="1"/>
      <c r="E52" s="1"/>
      <c r="F52" s="1"/>
      <c r="G52" s="1"/>
      <c r="H52" s="1"/>
      <c r="I52" s="1"/>
      <c r="J52" s="1"/>
      <c r="K52" s="1"/>
      <c r="L52" s="1"/>
      <c r="M52" s="1"/>
      <c r="N52" s="1"/>
      <c r="O52" s="1"/>
      <c r="P52" s="163"/>
      <c r="Q52" s="163"/>
      <c r="R52" s="163"/>
      <c r="S52" s="10"/>
      <c r="T52" s="3"/>
      <c r="U52" s="1"/>
      <c r="V52" s="1"/>
      <c r="W52" s="1"/>
      <c r="X52" s="10"/>
    </row>
    <row r="53" spans="2:24" ht="15.95" customHeight="1">
      <c r="B53" s="3"/>
      <c r="C53" s="1"/>
      <c r="D53" s="163" t="s">
        <v>197</v>
      </c>
      <c r="E53" s="895">
        <v>4000</v>
      </c>
      <c r="F53" s="895"/>
      <c r="G53" s="895"/>
      <c r="H53" s="1" t="s">
        <v>29</v>
      </c>
      <c r="I53" s="1"/>
      <c r="J53" s="1"/>
      <c r="K53" s="194" t="s">
        <v>26</v>
      </c>
      <c r="L53" s="1"/>
      <c r="M53" s="892" t="s">
        <v>60</v>
      </c>
      <c r="N53" s="892"/>
      <c r="O53" s="892"/>
      <c r="P53" s="896">
        <f>O11+O12</f>
        <v>0</v>
      </c>
      <c r="Q53" s="896"/>
      <c r="R53" s="896"/>
      <c r="S53" s="10" t="s">
        <v>27</v>
      </c>
      <c r="T53" s="9" t="s">
        <v>198</v>
      </c>
      <c r="U53" s="894">
        <f>E53*P53</f>
        <v>0</v>
      </c>
      <c r="V53" s="894"/>
      <c r="W53" s="894"/>
      <c r="X53" s="10" t="s">
        <v>30</v>
      </c>
    </row>
    <row r="54" spans="2:24" ht="8.25" customHeight="1">
      <c r="B54" s="3"/>
      <c r="C54" s="1"/>
      <c r="D54" s="163"/>
      <c r="E54" s="198"/>
      <c r="F54" s="198"/>
      <c r="G54" s="198"/>
      <c r="H54" s="1"/>
      <c r="I54" s="1"/>
      <c r="J54" s="1"/>
      <c r="K54" s="194"/>
      <c r="L54" s="1"/>
      <c r="M54" s="196"/>
      <c r="N54" s="196"/>
      <c r="O54" s="196"/>
      <c r="P54" s="104"/>
      <c r="Q54" s="104"/>
      <c r="R54" s="104"/>
      <c r="S54" s="10"/>
      <c r="T54" s="9"/>
      <c r="U54" s="185"/>
      <c r="V54" s="185"/>
      <c r="W54" s="185"/>
      <c r="X54" s="10"/>
    </row>
    <row r="55" spans="2:24" ht="15.95" customHeight="1">
      <c r="B55" s="3"/>
      <c r="C55" s="1" t="s">
        <v>47</v>
      </c>
      <c r="D55" s="1"/>
      <c r="E55" s="1"/>
      <c r="F55" s="1"/>
      <c r="G55" s="1"/>
      <c r="H55" s="1"/>
      <c r="I55" s="1"/>
      <c r="J55" s="1"/>
      <c r="K55" s="1"/>
      <c r="L55" s="1"/>
      <c r="M55" s="1"/>
      <c r="N55" s="1"/>
      <c r="O55" s="1"/>
      <c r="P55" s="163"/>
      <c r="Q55" s="163"/>
      <c r="R55" s="163"/>
      <c r="S55" s="10"/>
      <c r="T55" s="9" t="s">
        <v>198</v>
      </c>
      <c r="U55" s="894"/>
      <c r="V55" s="894"/>
      <c r="W55" s="894"/>
      <c r="X55" s="10" t="s">
        <v>30</v>
      </c>
    </row>
    <row r="56" spans="2:24" ht="8.25" customHeight="1">
      <c r="B56" s="3"/>
      <c r="C56" s="1"/>
      <c r="D56" s="163"/>
      <c r="E56" s="198"/>
      <c r="F56" s="198"/>
      <c r="G56" s="198"/>
      <c r="H56" s="1"/>
      <c r="I56" s="1"/>
      <c r="J56" s="1"/>
      <c r="K56" s="194"/>
      <c r="L56" s="1"/>
      <c r="M56" s="196"/>
      <c r="N56" s="196"/>
      <c r="O56" s="196"/>
      <c r="P56" s="104"/>
      <c r="Q56" s="104"/>
      <c r="R56" s="104"/>
      <c r="S56" s="10"/>
      <c r="T56" s="9"/>
      <c r="U56" s="185"/>
      <c r="V56" s="185"/>
      <c r="W56" s="185"/>
      <c r="X56" s="10"/>
    </row>
    <row r="57" spans="2:24" ht="15.95" customHeight="1">
      <c r="B57" s="3"/>
      <c r="C57" s="183" t="s">
        <v>397</v>
      </c>
      <c r="D57" s="194"/>
      <c r="E57" s="195"/>
      <c r="F57" s="195"/>
      <c r="G57" s="195"/>
      <c r="H57" s="195"/>
      <c r="I57" s="195"/>
      <c r="J57" s="196"/>
      <c r="K57" s="196"/>
      <c r="L57" s="196"/>
      <c r="M57" s="198"/>
      <c r="N57" s="196"/>
      <c r="O57" s="198"/>
      <c r="P57" s="198"/>
      <c r="Q57" s="198"/>
      <c r="R57" s="198"/>
      <c r="S57" s="76"/>
      <c r="T57" s="9"/>
      <c r="U57" s="185"/>
      <c r="V57" s="185"/>
      <c r="W57" s="185"/>
      <c r="X57" s="76"/>
    </row>
    <row r="58" spans="2:24" ht="15.95" customHeight="1">
      <c r="B58" s="17"/>
      <c r="C58" s="183" t="s">
        <v>48</v>
      </c>
      <c r="D58" s="4"/>
      <c r="E58" s="5"/>
      <c r="F58" s="5"/>
      <c r="G58" s="5"/>
      <c r="H58" s="5"/>
      <c r="I58" s="5"/>
      <c r="J58" s="6"/>
      <c r="K58" s="6"/>
      <c r="L58" s="6"/>
      <c r="M58" s="7"/>
      <c r="N58" s="6"/>
      <c r="O58" s="7"/>
      <c r="P58" s="8"/>
      <c r="Q58" s="8"/>
      <c r="R58" s="8"/>
      <c r="S58" s="80"/>
      <c r="T58" s="77"/>
      <c r="U58" s="105"/>
      <c r="V58" s="105"/>
      <c r="W58" s="105"/>
      <c r="X58" s="80"/>
    </row>
    <row r="59" spans="2:24" ht="15.95" customHeight="1">
      <c r="B59" s="887" t="s">
        <v>25</v>
      </c>
      <c r="C59" s="888"/>
      <c r="D59" s="888"/>
      <c r="E59" s="888"/>
      <c r="F59" s="888"/>
      <c r="G59" s="888"/>
      <c r="H59" s="888"/>
      <c r="I59" s="888"/>
      <c r="J59" s="888"/>
      <c r="K59" s="888"/>
      <c r="L59" s="888"/>
      <c r="M59" s="888"/>
      <c r="N59" s="888"/>
      <c r="O59" s="888"/>
      <c r="P59" s="888"/>
      <c r="Q59" s="888"/>
      <c r="R59" s="888"/>
      <c r="S59" s="889"/>
      <c r="T59" s="197" t="s">
        <v>198</v>
      </c>
      <c r="U59" s="890">
        <f>U35+U37+U41+U44+U47+U50+U53+U55</f>
        <v>0</v>
      </c>
      <c r="V59" s="890"/>
      <c r="W59" s="890"/>
      <c r="X59" s="30" t="s">
        <v>30</v>
      </c>
    </row>
    <row r="60" spans="2:24" ht="27.75" customHeight="1">
      <c r="B60" s="106"/>
      <c r="C60" s="106"/>
      <c r="D60" s="106"/>
      <c r="E60" s="106"/>
      <c r="F60" s="106"/>
      <c r="G60" s="106"/>
      <c r="H60" s="106"/>
      <c r="I60" s="106"/>
      <c r="J60" s="106"/>
      <c r="K60" s="106"/>
      <c r="L60" s="106"/>
      <c r="M60" s="106"/>
      <c r="N60" s="106"/>
      <c r="O60" s="106"/>
      <c r="P60" s="106"/>
      <c r="Q60" s="106"/>
      <c r="R60" s="106"/>
      <c r="S60" s="106"/>
      <c r="T60" s="106"/>
      <c r="U60" s="106"/>
      <c r="V60" s="106"/>
      <c r="W60" s="106"/>
      <c r="X60" s="106"/>
    </row>
    <row r="61" spans="2:24" ht="18.75" customHeight="1">
      <c r="B61" s="107"/>
      <c r="C61" s="107"/>
      <c r="D61" s="107"/>
      <c r="E61" s="107"/>
      <c r="F61" s="107"/>
      <c r="G61" s="107"/>
      <c r="H61" s="107"/>
      <c r="I61" s="107"/>
      <c r="J61" s="107"/>
      <c r="K61" s="107"/>
      <c r="L61" s="107"/>
      <c r="M61" s="107"/>
      <c r="N61" s="107"/>
      <c r="O61" s="107"/>
      <c r="P61" s="107"/>
      <c r="Q61" s="107"/>
      <c r="R61" s="107"/>
      <c r="S61" s="107"/>
      <c r="T61" s="107"/>
      <c r="U61" s="107"/>
      <c r="V61" s="107"/>
      <c r="W61" s="107"/>
      <c r="X61" s="107"/>
    </row>
    <row r="62" spans="2:24" ht="18.75" customHeight="1">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2:24" ht="12" customHeight="1"/>
    <row r="64" spans="2:24" ht="18.75" customHeight="1"/>
    <row r="67" spans="25:25" ht="6.95" customHeight="1"/>
    <row r="68" spans="25:25" ht="6.95" customHeight="1"/>
    <row r="72" spans="25:25" ht="9.75" customHeight="1"/>
    <row r="74" spans="25:25" ht="13.5" customHeight="1"/>
    <row r="75" spans="25:25" ht="13.5" customHeight="1"/>
    <row r="76" spans="25:25" ht="13.5" customHeight="1">
      <c r="Y76" s="1"/>
    </row>
    <row r="77" spans="25:25" ht="13.5" customHeight="1">
      <c r="Y77" s="1"/>
    </row>
    <row r="78" spans="25:25">
      <c r="Y78" s="1"/>
    </row>
    <row r="79" spans="25:25" ht="13.5" customHeight="1">
      <c r="Y79" s="1"/>
    </row>
    <row r="85" ht="21" customHeight="1"/>
    <row r="86" ht="23.25" customHeight="1"/>
    <row r="87" ht="27" customHeight="1"/>
    <row r="88" ht="48" customHeight="1"/>
  </sheetData>
  <mergeCells count="51">
    <mergeCell ref="E45:O45"/>
    <mergeCell ref="A3:X3"/>
    <mergeCell ref="N6:X6"/>
    <mergeCell ref="B9:M10"/>
    <mergeCell ref="N9:X10"/>
    <mergeCell ref="B11:M11"/>
    <mergeCell ref="O11:W11"/>
    <mergeCell ref="N25:T25"/>
    <mergeCell ref="U25:W25"/>
    <mergeCell ref="O12:W12"/>
    <mergeCell ref="B13:M13"/>
    <mergeCell ref="O13:W13"/>
    <mergeCell ref="B14:M14"/>
    <mergeCell ref="P14:W14"/>
    <mergeCell ref="H19:J19"/>
    <mergeCell ref="R19:T19"/>
    <mergeCell ref="B20:X20"/>
    <mergeCell ref="P22:S23"/>
    <mergeCell ref="T22:T23"/>
    <mergeCell ref="U22:W23"/>
    <mergeCell ref="X22:X23"/>
    <mergeCell ref="E43:H43"/>
    <mergeCell ref="E35:G35"/>
    <mergeCell ref="M35:O35"/>
    <mergeCell ref="P35:R35"/>
    <mergeCell ref="U35:W35"/>
    <mergeCell ref="E37:G37"/>
    <mergeCell ref="M37:O37"/>
    <mergeCell ref="P37:R37"/>
    <mergeCell ref="U37:W37"/>
    <mergeCell ref="L39:O39"/>
    <mergeCell ref="E41:H41"/>
    <mergeCell ref="M41:O41"/>
    <mergeCell ref="P41:R41"/>
    <mergeCell ref="U41:W41"/>
    <mergeCell ref="B59:S59"/>
    <mergeCell ref="U59:W59"/>
    <mergeCell ref="E44:G44"/>
    <mergeCell ref="M44:O44"/>
    <mergeCell ref="P44:R44"/>
    <mergeCell ref="U44:W44"/>
    <mergeCell ref="U47:W47"/>
    <mergeCell ref="E50:G50"/>
    <mergeCell ref="M50:O50"/>
    <mergeCell ref="P50:R50"/>
    <mergeCell ref="U50:W50"/>
    <mergeCell ref="E53:G53"/>
    <mergeCell ref="M53:O53"/>
    <mergeCell ref="P53:R53"/>
    <mergeCell ref="U53:W53"/>
    <mergeCell ref="U55:W55"/>
  </mergeCells>
  <phoneticPr fontId="3"/>
  <printOptions horizontalCentered="1"/>
  <pageMargins left="0.51181102362204722" right="0.39370078740157483" top="0.59055118110236227" bottom="0.59055118110236227" header="0.51181102362204722" footer="0.51181102362204722"/>
  <pageSetup paperSize="9" scale="96" orientation="portrait" r:id="rId1"/>
  <headerFooter alignWithMargins="0"/>
  <rowBreaks count="1" manualBreakCount="1">
    <brk id="59"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tabColor rgb="FFFF0000"/>
  </sheetPr>
  <dimension ref="A1:T50"/>
  <sheetViews>
    <sheetView view="pageBreakPreview" zoomScaleNormal="100" zoomScaleSheetLayoutView="100" workbookViewId="0"/>
  </sheetViews>
  <sheetFormatPr defaultRowHeight="13.5"/>
  <cols>
    <col min="1" max="17" width="4.125" style="157" customWidth="1"/>
    <col min="18" max="20" width="4.75" style="157" customWidth="1"/>
    <col min="21" max="256" width="9" style="157"/>
    <col min="257" max="273" width="4.125" style="157" customWidth="1"/>
    <col min="274" max="276" width="4.75" style="157" customWidth="1"/>
    <col min="277" max="512" width="9" style="157"/>
    <col min="513" max="529" width="4.125" style="157" customWidth="1"/>
    <col min="530" max="532" width="4.75" style="157" customWidth="1"/>
    <col min="533" max="768" width="9" style="157"/>
    <col min="769" max="785" width="4.125" style="157" customWidth="1"/>
    <col min="786" max="788" width="4.75" style="157" customWidth="1"/>
    <col min="789" max="1024" width="9" style="157"/>
    <col min="1025" max="1041" width="4.125" style="157" customWidth="1"/>
    <col min="1042" max="1044" width="4.75" style="157" customWidth="1"/>
    <col min="1045" max="1280" width="9" style="157"/>
    <col min="1281" max="1297" width="4.125" style="157" customWidth="1"/>
    <col min="1298" max="1300" width="4.75" style="157" customWidth="1"/>
    <col min="1301" max="1536" width="9" style="157"/>
    <col min="1537" max="1553" width="4.125" style="157" customWidth="1"/>
    <col min="1554" max="1556" width="4.75" style="157" customWidth="1"/>
    <col min="1557" max="1792" width="9" style="157"/>
    <col min="1793" max="1809" width="4.125" style="157" customWidth="1"/>
    <col min="1810" max="1812" width="4.75" style="157" customWidth="1"/>
    <col min="1813" max="2048" width="9" style="157"/>
    <col min="2049" max="2065" width="4.125" style="157" customWidth="1"/>
    <col min="2066" max="2068" width="4.75" style="157" customWidth="1"/>
    <col min="2069" max="2304" width="9" style="157"/>
    <col min="2305" max="2321" width="4.125" style="157" customWidth="1"/>
    <col min="2322" max="2324" width="4.75" style="157" customWidth="1"/>
    <col min="2325" max="2560" width="9" style="157"/>
    <col min="2561" max="2577" width="4.125" style="157" customWidth="1"/>
    <col min="2578" max="2580" width="4.75" style="157" customWidth="1"/>
    <col min="2581" max="2816" width="9" style="157"/>
    <col min="2817" max="2833" width="4.125" style="157" customWidth="1"/>
    <col min="2834" max="2836" width="4.75" style="157" customWidth="1"/>
    <col min="2837" max="3072" width="9" style="157"/>
    <col min="3073" max="3089" width="4.125" style="157" customWidth="1"/>
    <col min="3090" max="3092" width="4.75" style="157" customWidth="1"/>
    <col min="3093" max="3328" width="9" style="157"/>
    <col min="3329" max="3345" width="4.125" style="157" customWidth="1"/>
    <col min="3346" max="3348" width="4.75" style="157" customWidth="1"/>
    <col min="3349" max="3584" width="9" style="157"/>
    <col min="3585" max="3601" width="4.125" style="157" customWidth="1"/>
    <col min="3602" max="3604" width="4.75" style="157" customWidth="1"/>
    <col min="3605" max="3840" width="9" style="157"/>
    <col min="3841" max="3857" width="4.125" style="157" customWidth="1"/>
    <col min="3858" max="3860" width="4.75" style="157" customWidth="1"/>
    <col min="3861" max="4096" width="9" style="157"/>
    <col min="4097" max="4113" width="4.125" style="157" customWidth="1"/>
    <col min="4114" max="4116" width="4.75" style="157" customWidth="1"/>
    <col min="4117" max="4352" width="9" style="157"/>
    <col min="4353" max="4369" width="4.125" style="157" customWidth="1"/>
    <col min="4370" max="4372" width="4.75" style="157" customWidth="1"/>
    <col min="4373" max="4608" width="9" style="157"/>
    <col min="4609" max="4625" width="4.125" style="157" customWidth="1"/>
    <col min="4626" max="4628" width="4.75" style="157" customWidth="1"/>
    <col min="4629" max="4864" width="9" style="157"/>
    <col min="4865" max="4881" width="4.125" style="157" customWidth="1"/>
    <col min="4882" max="4884" width="4.75" style="157" customWidth="1"/>
    <col min="4885" max="5120" width="9" style="157"/>
    <col min="5121" max="5137" width="4.125" style="157" customWidth="1"/>
    <col min="5138" max="5140" width="4.75" style="157" customWidth="1"/>
    <col min="5141" max="5376" width="9" style="157"/>
    <col min="5377" max="5393" width="4.125" style="157" customWidth="1"/>
    <col min="5394" max="5396" width="4.75" style="157" customWidth="1"/>
    <col min="5397" max="5632" width="9" style="157"/>
    <col min="5633" max="5649" width="4.125" style="157" customWidth="1"/>
    <col min="5650" max="5652" width="4.75" style="157" customWidth="1"/>
    <col min="5653" max="5888" width="9" style="157"/>
    <col min="5889" max="5905" width="4.125" style="157" customWidth="1"/>
    <col min="5906" max="5908" width="4.75" style="157" customWidth="1"/>
    <col min="5909" max="6144" width="9" style="157"/>
    <col min="6145" max="6161" width="4.125" style="157" customWidth="1"/>
    <col min="6162" max="6164" width="4.75" style="157" customWidth="1"/>
    <col min="6165" max="6400" width="9" style="157"/>
    <col min="6401" max="6417" width="4.125" style="157" customWidth="1"/>
    <col min="6418" max="6420" width="4.75" style="157" customWidth="1"/>
    <col min="6421" max="6656" width="9" style="157"/>
    <col min="6657" max="6673" width="4.125" style="157" customWidth="1"/>
    <col min="6674" max="6676" width="4.75" style="157" customWidth="1"/>
    <col min="6677" max="6912" width="9" style="157"/>
    <col min="6913" max="6929" width="4.125" style="157" customWidth="1"/>
    <col min="6930" max="6932" width="4.75" style="157" customWidth="1"/>
    <col min="6933" max="7168" width="9" style="157"/>
    <col min="7169" max="7185" width="4.125" style="157" customWidth="1"/>
    <col min="7186" max="7188" width="4.75" style="157" customWidth="1"/>
    <col min="7189" max="7424" width="9" style="157"/>
    <col min="7425" max="7441" width="4.125" style="157" customWidth="1"/>
    <col min="7442" max="7444" width="4.75" style="157" customWidth="1"/>
    <col min="7445" max="7680" width="9" style="157"/>
    <col min="7681" max="7697" width="4.125" style="157" customWidth="1"/>
    <col min="7698" max="7700" width="4.75" style="157" customWidth="1"/>
    <col min="7701" max="7936" width="9" style="157"/>
    <col min="7937" max="7953" width="4.125" style="157" customWidth="1"/>
    <col min="7954" max="7956" width="4.75" style="157" customWidth="1"/>
    <col min="7957" max="8192" width="9" style="157"/>
    <col min="8193" max="8209" width="4.125" style="157" customWidth="1"/>
    <col min="8210" max="8212" width="4.75" style="157" customWidth="1"/>
    <col min="8213" max="8448" width="9" style="157"/>
    <col min="8449" max="8465" width="4.125" style="157" customWidth="1"/>
    <col min="8466" max="8468" width="4.75" style="157" customWidth="1"/>
    <col min="8469" max="8704" width="9" style="157"/>
    <col min="8705" max="8721" width="4.125" style="157" customWidth="1"/>
    <col min="8722" max="8724" width="4.75" style="157" customWidth="1"/>
    <col min="8725" max="8960" width="9" style="157"/>
    <col min="8961" max="8977" width="4.125" style="157" customWidth="1"/>
    <col min="8978" max="8980" width="4.75" style="157" customWidth="1"/>
    <col min="8981" max="9216" width="9" style="157"/>
    <col min="9217" max="9233" width="4.125" style="157" customWidth="1"/>
    <col min="9234" max="9236" width="4.75" style="157" customWidth="1"/>
    <col min="9237" max="9472" width="9" style="157"/>
    <col min="9473" max="9489" width="4.125" style="157" customWidth="1"/>
    <col min="9490" max="9492" width="4.75" style="157" customWidth="1"/>
    <col min="9493" max="9728" width="9" style="157"/>
    <col min="9729" max="9745" width="4.125" style="157" customWidth="1"/>
    <col min="9746" max="9748" width="4.75" style="157" customWidth="1"/>
    <col min="9749" max="9984" width="9" style="157"/>
    <col min="9985" max="10001" width="4.125" style="157" customWidth="1"/>
    <col min="10002" max="10004" width="4.75" style="157" customWidth="1"/>
    <col min="10005" max="10240" width="9" style="157"/>
    <col min="10241" max="10257" width="4.125" style="157" customWidth="1"/>
    <col min="10258" max="10260" width="4.75" style="157" customWidth="1"/>
    <col min="10261" max="10496" width="9" style="157"/>
    <col min="10497" max="10513" width="4.125" style="157" customWidth="1"/>
    <col min="10514" max="10516" width="4.75" style="157" customWidth="1"/>
    <col min="10517" max="10752" width="9" style="157"/>
    <col min="10753" max="10769" width="4.125" style="157" customWidth="1"/>
    <col min="10770" max="10772" width="4.75" style="157" customWidth="1"/>
    <col min="10773" max="11008" width="9" style="157"/>
    <col min="11009" max="11025" width="4.125" style="157" customWidth="1"/>
    <col min="11026" max="11028" width="4.75" style="157" customWidth="1"/>
    <col min="11029" max="11264" width="9" style="157"/>
    <col min="11265" max="11281" width="4.125" style="157" customWidth="1"/>
    <col min="11282" max="11284" width="4.75" style="157" customWidth="1"/>
    <col min="11285" max="11520" width="9" style="157"/>
    <col min="11521" max="11537" width="4.125" style="157" customWidth="1"/>
    <col min="11538" max="11540" width="4.75" style="157" customWidth="1"/>
    <col min="11541" max="11776" width="9" style="157"/>
    <col min="11777" max="11793" width="4.125" style="157" customWidth="1"/>
    <col min="11794" max="11796" width="4.75" style="157" customWidth="1"/>
    <col min="11797" max="12032" width="9" style="157"/>
    <col min="12033" max="12049" width="4.125" style="157" customWidth="1"/>
    <col min="12050" max="12052" width="4.75" style="157" customWidth="1"/>
    <col min="12053" max="12288" width="9" style="157"/>
    <col min="12289" max="12305" width="4.125" style="157" customWidth="1"/>
    <col min="12306" max="12308" width="4.75" style="157" customWidth="1"/>
    <col min="12309" max="12544" width="9" style="157"/>
    <col min="12545" max="12561" width="4.125" style="157" customWidth="1"/>
    <col min="12562" max="12564" width="4.75" style="157" customWidth="1"/>
    <col min="12565" max="12800" width="9" style="157"/>
    <col min="12801" max="12817" width="4.125" style="157" customWidth="1"/>
    <col min="12818" max="12820" width="4.75" style="157" customWidth="1"/>
    <col min="12821" max="13056" width="9" style="157"/>
    <col min="13057" max="13073" width="4.125" style="157" customWidth="1"/>
    <col min="13074" max="13076" width="4.75" style="157" customWidth="1"/>
    <col min="13077" max="13312" width="9" style="157"/>
    <col min="13313" max="13329" width="4.125" style="157" customWidth="1"/>
    <col min="13330" max="13332" width="4.75" style="157" customWidth="1"/>
    <col min="13333" max="13568" width="9" style="157"/>
    <col min="13569" max="13585" width="4.125" style="157" customWidth="1"/>
    <col min="13586" max="13588" width="4.75" style="157" customWidth="1"/>
    <col min="13589" max="13824" width="9" style="157"/>
    <col min="13825" max="13841" width="4.125" style="157" customWidth="1"/>
    <col min="13842" max="13844" width="4.75" style="157" customWidth="1"/>
    <col min="13845" max="14080" width="9" style="157"/>
    <col min="14081" max="14097" width="4.125" style="157" customWidth="1"/>
    <col min="14098" max="14100" width="4.75" style="157" customWidth="1"/>
    <col min="14101" max="14336" width="9" style="157"/>
    <col min="14337" max="14353" width="4.125" style="157" customWidth="1"/>
    <col min="14354" max="14356" width="4.75" style="157" customWidth="1"/>
    <col min="14357" max="14592" width="9" style="157"/>
    <col min="14593" max="14609" width="4.125" style="157" customWidth="1"/>
    <col min="14610" max="14612" width="4.75" style="157" customWidth="1"/>
    <col min="14613" max="14848" width="9" style="157"/>
    <col min="14849" max="14865" width="4.125" style="157" customWidth="1"/>
    <col min="14866" max="14868" width="4.75" style="157" customWidth="1"/>
    <col min="14869" max="15104" width="9" style="157"/>
    <col min="15105" max="15121" width="4.125" style="157" customWidth="1"/>
    <col min="15122" max="15124" width="4.75" style="157" customWidth="1"/>
    <col min="15125" max="15360" width="9" style="157"/>
    <col min="15361" max="15377" width="4.125" style="157" customWidth="1"/>
    <col min="15378" max="15380" width="4.75" style="157" customWidth="1"/>
    <col min="15381" max="15616" width="9" style="157"/>
    <col min="15617" max="15633" width="4.125" style="157" customWidth="1"/>
    <col min="15634" max="15636" width="4.75" style="157" customWidth="1"/>
    <col min="15637" max="15872" width="9" style="157"/>
    <col min="15873" max="15889" width="4.125" style="157" customWidth="1"/>
    <col min="15890" max="15892" width="4.75" style="157" customWidth="1"/>
    <col min="15893" max="16128" width="9" style="157"/>
    <col min="16129" max="16145" width="4.125" style="157" customWidth="1"/>
    <col min="16146" max="16148" width="4.75" style="157" customWidth="1"/>
    <col min="16149" max="16384" width="9" style="157"/>
  </cols>
  <sheetData>
    <row r="1" spans="1:20" ht="14.25">
      <c r="A1" s="159" t="s">
        <v>463</v>
      </c>
      <c r="B1" s="434"/>
    </row>
    <row r="2" spans="1:20">
      <c r="A2" s="159"/>
    </row>
    <row r="3" spans="1:20">
      <c r="P3" s="400"/>
      <c r="Q3" s="400"/>
      <c r="R3" s="400"/>
      <c r="S3" s="400"/>
      <c r="T3" s="401" t="s">
        <v>431</v>
      </c>
    </row>
    <row r="4" spans="1:20">
      <c r="P4" s="400"/>
      <c r="Q4" s="400"/>
      <c r="R4" s="400"/>
      <c r="S4" s="400"/>
      <c r="T4" s="401" t="s">
        <v>432</v>
      </c>
    </row>
    <row r="7" spans="1:20">
      <c r="A7" s="159" t="s">
        <v>433</v>
      </c>
    </row>
    <row r="10" spans="1:20">
      <c r="N10" s="402" t="s">
        <v>434</v>
      </c>
      <c r="O10" s="400"/>
      <c r="P10" s="400"/>
      <c r="Q10" s="400"/>
      <c r="R10" s="400"/>
      <c r="S10" s="400"/>
      <c r="T10" s="400"/>
    </row>
    <row r="11" spans="1:20">
      <c r="N11" s="402" t="s">
        <v>435</v>
      </c>
      <c r="O11" s="400"/>
      <c r="P11" s="400"/>
      <c r="Q11" s="400"/>
      <c r="R11" s="400"/>
      <c r="S11" s="400"/>
      <c r="T11" s="400"/>
    </row>
    <row r="12" spans="1:20">
      <c r="N12" s="402" t="s">
        <v>436</v>
      </c>
      <c r="O12" s="400"/>
      <c r="P12" s="400"/>
      <c r="Q12" s="400"/>
      <c r="R12" s="400"/>
      <c r="S12" s="400"/>
      <c r="T12" s="400"/>
    </row>
    <row r="17" spans="1:20">
      <c r="A17" s="928" t="s">
        <v>437</v>
      </c>
      <c r="B17" s="928"/>
      <c r="C17" s="928"/>
      <c r="D17" s="928"/>
      <c r="E17" s="928"/>
      <c r="F17" s="928"/>
      <c r="G17" s="928"/>
      <c r="H17" s="928"/>
      <c r="I17" s="928"/>
      <c r="J17" s="928"/>
      <c r="K17" s="928"/>
      <c r="L17" s="928"/>
      <c r="M17" s="928"/>
      <c r="N17" s="928"/>
      <c r="O17" s="928"/>
      <c r="P17" s="928"/>
      <c r="Q17" s="928"/>
      <c r="R17" s="928"/>
      <c r="S17" s="928"/>
      <c r="T17" s="928"/>
    </row>
    <row r="23" spans="1:20">
      <c r="B23" s="929" t="s">
        <v>438</v>
      </c>
      <c r="C23" s="929"/>
      <c r="D23" s="929"/>
      <c r="E23" s="929"/>
      <c r="F23" s="929"/>
      <c r="G23" s="929"/>
      <c r="H23" s="929"/>
      <c r="I23" s="929"/>
      <c r="J23" s="929"/>
      <c r="K23" s="929"/>
      <c r="L23" s="929"/>
      <c r="M23" s="157" t="s">
        <v>439</v>
      </c>
    </row>
    <row r="24" spans="1:20">
      <c r="B24" s="158" t="s">
        <v>451</v>
      </c>
      <c r="C24" s="158"/>
      <c r="D24" s="158"/>
      <c r="E24" s="158"/>
      <c r="F24" s="158"/>
      <c r="G24" s="158"/>
      <c r="H24" s="158"/>
      <c r="I24" s="158"/>
      <c r="J24" s="158"/>
      <c r="K24" s="158"/>
      <c r="L24" s="158"/>
      <c r="M24" s="158"/>
      <c r="N24" s="158"/>
      <c r="O24" s="158"/>
      <c r="P24" s="158"/>
    </row>
    <row r="25" spans="1:20">
      <c r="B25" s="930" t="s">
        <v>450</v>
      </c>
      <c r="C25" s="930"/>
      <c r="D25" s="930"/>
      <c r="E25" s="930"/>
      <c r="F25" s="930"/>
      <c r="G25" s="930"/>
      <c r="H25" s="930"/>
      <c r="I25" s="930"/>
      <c r="J25" s="930"/>
      <c r="K25" s="930"/>
      <c r="L25" s="930"/>
      <c r="M25" s="930"/>
      <c r="N25" s="930"/>
      <c r="O25" s="930"/>
      <c r="P25" s="930"/>
      <c r="Q25" s="930"/>
      <c r="R25" s="930"/>
    </row>
    <row r="26" spans="1:20">
      <c r="B26" s="159"/>
    </row>
    <row r="29" spans="1:20">
      <c r="B29" s="159" t="s">
        <v>440</v>
      </c>
    </row>
    <row r="30" spans="1:20">
      <c r="B30" s="159" t="s">
        <v>441</v>
      </c>
      <c r="C30" s="157" t="s">
        <v>442</v>
      </c>
    </row>
    <row r="31" spans="1:20">
      <c r="B31" s="159"/>
    </row>
    <row r="32" spans="1:20">
      <c r="B32" s="159"/>
    </row>
    <row r="33" spans="2:19">
      <c r="B33" s="159"/>
      <c r="O33" s="403" t="s">
        <v>443</v>
      </c>
      <c r="P33" s="931"/>
      <c r="Q33" s="931"/>
      <c r="R33" s="931"/>
      <c r="S33" s="157" t="s">
        <v>444</v>
      </c>
    </row>
    <row r="34" spans="2:19">
      <c r="P34" s="400"/>
      <c r="Q34" s="400"/>
      <c r="R34" s="400"/>
    </row>
    <row r="35" spans="2:19">
      <c r="P35" s="400"/>
      <c r="Q35" s="400"/>
      <c r="R35" s="400"/>
    </row>
    <row r="36" spans="2:19">
      <c r="B36" s="159" t="s">
        <v>445</v>
      </c>
      <c r="P36" s="400"/>
      <c r="Q36" s="400"/>
      <c r="R36" s="400"/>
    </row>
    <row r="37" spans="2:19">
      <c r="B37" s="159"/>
      <c r="C37" s="157" t="s">
        <v>446</v>
      </c>
      <c r="P37" s="400"/>
      <c r="Q37" s="400"/>
      <c r="R37" s="400"/>
    </row>
    <row r="38" spans="2:19">
      <c r="B38" s="159"/>
      <c r="P38" s="400"/>
      <c r="Q38" s="400"/>
      <c r="R38" s="400"/>
    </row>
    <row r="39" spans="2:19">
      <c r="B39" s="159"/>
      <c r="P39" s="400"/>
      <c r="Q39" s="400"/>
      <c r="R39" s="400"/>
    </row>
    <row r="40" spans="2:19">
      <c r="O40" s="403" t="s">
        <v>443</v>
      </c>
      <c r="P40" s="931"/>
      <c r="Q40" s="931"/>
      <c r="R40" s="931"/>
      <c r="S40" s="404" t="s">
        <v>444</v>
      </c>
    </row>
    <row r="43" spans="2:19">
      <c r="B43" s="159"/>
    </row>
    <row r="44" spans="2:19">
      <c r="B44" s="160" t="s">
        <v>447</v>
      </c>
    </row>
    <row r="45" spans="2:19">
      <c r="B45" s="160" t="s">
        <v>448</v>
      </c>
    </row>
    <row r="46" spans="2:19">
      <c r="B46" s="160" t="s">
        <v>449</v>
      </c>
    </row>
    <row r="47" spans="2:19">
      <c r="B47" s="159" t="s">
        <v>441</v>
      </c>
    </row>
    <row r="49" spans="2:2">
      <c r="B49" s="405" t="s">
        <v>297</v>
      </c>
    </row>
    <row r="50" spans="2:2">
      <c r="B50" s="405" t="s">
        <v>399</v>
      </c>
    </row>
  </sheetData>
  <mergeCells count="5">
    <mergeCell ref="A17:T17"/>
    <mergeCell ref="B23:L23"/>
    <mergeCell ref="B25:R25"/>
    <mergeCell ref="P33:R33"/>
    <mergeCell ref="P40:R40"/>
  </mergeCells>
  <phoneticPr fontId="3"/>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tabColor rgb="FFFF0000"/>
  </sheetPr>
  <dimension ref="A1:T50"/>
  <sheetViews>
    <sheetView view="pageBreakPreview" zoomScaleNormal="100" zoomScaleSheetLayoutView="100" workbookViewId="0"/>
  </sheetViews>
  <sheetFormatPr defaultRowHeight="13.5"/>
  <cols>
    <col min="1" max="17" width="4.125" style="151" customWidth="1"/>
    <col min="18" max="20" width="4.75" style="151" customWidth="1"/>
    <col min="21" max="256" width="9" style="151"/>
    <col min="257" max="273" width="4.125" style="151" customWidth="1"/>
    <col min="274" max="276" width="4.75" style="151" customWidth="1"/>
    <col min="277" max="512" width="9" style="151"/>
    <col min="513" max="529" width="4.125" style="151" customWidth="1"/>
    <col min="530" max="532" width="4.75" style="151" customWidth="1"/>
    <col min="533" max="768" width="9" style="151"/>
    <col min="769" max="785" width="4.125" style="151" customWidth="1"/>
    <col min="786" max="788" width="4.75" style="151" customWidth="1"/>
    <col min="789" max="1024" width="9" style="151"/>
    <col min="1025" max="1041" width="4.125" style="151" customWidth="1"/>
    <col min="1042" max="1044" width="4.75" style="151" customWidth="1"/>
    <col min="1045" max="1280" width="9" style="151"/>
    <col min="1281" max="1297" width="4.125" style="151" customWidth="1"/>
    <col min="1298" max="1300" width="4.75" style="151" customWidth="1"/>
    <col min="1301" max="1536" width="9" style="151"/>
    <col min="1537" max="1553" width="4.125" style="151" customWidth="1"/>
    <col min="1554" max="1556" width="4.75" style="151" customWidth="1"/>
    <col min="1557" max="1792" width="9" style="151"/>
    <col min="1793" max="1809" width="4.125" style="151" customWidth="1"/>
    <col min="1810" max="1812" width="4.75" style="151" customWidth="1"/>
    <col min="1813" max="2048" width="9" style="151"/>
    <col min="2049" max="2065" width="4.125" style="151" customWidth="1"/>
    <col min="2066" max="2068" width="4.75" style="151" customWidth="1"/>
    <col min="2069" max="2304" width="9" style="151"/>
    <col min="2305" max="2321" width="4.125" style="151" customWidth="1"/>
    <col min="2322" max="2324" width="4.75" style="151" customWidth="1"/>
    <col min="2325" max="2560" width="9" style="151"/>
    <col min="2561" max="2577" width="4.125" style="151" customWidth="1"/>
    <col min="2578" max="2580" width="4.75" style="151" customWidth="1"/>
    <col min="2581" max="2816" width="9" style="151"/>
    <col min="2817" max="2833" width="4.125" style="151" customWidth="1"/>
    <col min="2834" max="2836" width="4.75" style="151" customWidth="1"/>
    <col min="2837" max="3072" width="9" style="151"/>
    <col min="3073" max="3089" width="4.125" style="151" customWidth="1"/>
    <col min="3090" max="3092" width="4.75" style="151" customWidth="1"/>
    <col min="3093" max="3328" width="9" style="151"/>
    <col min="3329" max="3345" width="4.125" style="151" customWidth="1"/>
    <col min="3346" max="3348" width="4.75" style="151" customWidth="1"/>
    <col min="3349" max="3584" width="9" style="151"/>
    <col min="3585" max="3601" width="4.125" style="151" customWidth="1"/>
    <col min="3602" max="3604" width="4.75" style="151" customWidth="1"/>
    <col min="3605" max="3840" width="9" style="151"/>
    <col min="3841" max="3857" width="4.125" style="151" customWidth="1"/>
    <col min="3858" max="3860" width="4.75" style="151" customWidth="1"/>
    <col min="3861" max="4096" width="9" style="151"/>
    <col min="4097" max="4113" width="4.125" style="151" customWidth="1"/>
    <col min="4114" max="4116" width="4.75" style="151" customWidth="1"/>
    <col min="4117" max="4352" width="9" style="151"/>
    <col min="4353" max="4369" width="4.125" style="151" customWidth="1"/>
    <col min="4370" max="4372" width="4.75" style="151" customWidth="1"/>
    <col min="4373" max="4608" width="9" style="151"/>
    <col min="4609" max="4625" width="4.125" style="151" customWidth="1"/>
    <col min="4626" max="4628" width="4.75" style="151" customWidth="1"/>
    <col min="4629" max="4864" width="9" style="151"/>
    <col min="4865" max="4881" width="4.125" style="151" customWidth="1"/>
    <col min="4882" max="4884" width="4.75" style="151" customWidth="1"/>
    <col min="4885" max="5120" width="9" style="151"/>
    <col min="5121" max="5137" width="4.125" style="151" customWidth="1"/>
    <col min="5138" max="5140" width="4.75" style="151" customWidth="1"/>
    <col min="5141" max="5376" width="9" style="151"/>
    <col min="5377" max="5393" width="4.125" style="151" customWidth="1"/>
    <col min="5394" max="5396" width="4.75" style="151" customWidth="1"/>
    <col min="5397" max="5632" width="9" style="151"/>
    <col min="5633" max="5649" width="4.125" style="151" customWidth="1"/>
    <col min="5650" max="5652" width="4.75" style="151" customWidth="1"/>
    <col min="5653" max="5888" width="9" style="151"/>
    <col min="5889" max="5905" width="4.125" style="151" customWidth="1"/>
    <col min="5906" max="5908" width="4.75" style="151" customWidth="1"/>
    <col min="5909" max="6144" width="9" style="151"/>
    <col min="6145" max="6161" width="4.125" style="151" customWidth="1"/>
    <col min="6162" max="6164" width="4.75" style="151" customWidth="1"/>
    <col min="6165" max="6400" width="9" style="151"/>
    <col min="6401" max="6417" width="4.125" style="151" customWidth="1"/>
    <col min="6418" max="6420" width="4.75" style="151" customWidth="1"/>
    <col min="6421" max="6656" width="9" style="151"/>
    <col min="6657" max="6673" width="4.125" style="151" customWidth="1"/>
    <col min="6674" max="6676" width="4.75" style="151" customWidth="1"/>
    <col min="6677" max="6912" width="9" style="151"/>
    <col min="6913" max="6929" width="4.125" style="151" customWidth="1"/>
    <col min="6930" max="6932" width="4.75" style="151" customWidth="1"/>
    <col min="6933" max="7168" width="9" style="151"/>
    <col min="7169" max="7185" width="4.125" style="151" customWidth="1"/>
    <col min="7186" max="7188" width="4.75" style="151" customWidth="1"/>
    <col min="7189" max="7424" width="9" style="151"/>
    <col min="7425" max="7441" width="4.125" style="151" customWidth="1"/>
    <col min="7442" max="7444" width="4.75" style="151" customWidth="1"/>
    <col min="7445" max="7680" width="9" style="151"/>
    <col min="7681" max="7697" width="4.125" style="151" customWidth="1"/>
    <col min="7698" max="7700" width="4.75" style="151" customWidth="1"/>
    <col min="7701" max="7936" width="9" style="151"/>
    <col min="7937" max="7953" width="4.125" style="151" customWidth="1"/>
    <col min="7954" max="7956" width="4.75" style="151" customWidth="1"/>
    <col min="7957" max="8192" width="9" style="151"/>
    <col min="8193" max="8209" width="4.125" style="151" customWidth="1"/>
    <col min="8210" max="8212" width="4.75" style="151" customWidth="1"/>
    <col min="8213" max="8448" width="9" style="151"/>
    <col min="8449" max="8465" width="4.125" style="151" customWidth="1"/>
    <col min="8466" max="8468" width="4.75" style="151" customWidth="1"/>
    <col min="8469" max="8704" width="9" style="151"/>
    <col min="8705" max="8721" width="4.125" style="151" customWidth="1"/>
    <col min="8722" max="8724" width="4.75" style="151" customWidth="1"/>
    <col min="8725" max="8960" width="9" style="151"/>
    <col min="8961" max="8977" width="4.125" style="151" customWidth="1"/>
    <col min="8978" max="8980" width="4.75" style="151" customWidth="1"/>
    <col min="8981" max="9216" width="9" style="151"/>
    <col min="9217" max="9233" width="4.125" style="151" customWidth="1"/>
    <col min="9234" max="9236" width="4.75" style="151" customWidth="1"/>
    <col min="9237" max="9472" width="9" style="151"/>
    <col min="9473" max="9489" width="4.125" style="151" customWidth="1"/>
    <col min="9490" max="9492" width="4.75" style="151" customWidth="1"/>
    <col min="9493" max="9728" width="9" style="151"/>
    <col min="9729" max="9745" width="4.125" style="151" customWidth="1"/>
    <col min="9746" max="9748" width="4.75" style="151" customWidth="1"/>
    <col min="9749" max="9984" width="9" style="151"/>
    <col min="9985" max="10001" width="4.125" style="151" customWidth="1"/>
    <col min="10002" max="10004" width="4.75" style="151" customWidth="1"/>
    <col min="10005" max="10240" width="9" style="151"/>
    <col min="10241" max="10257" width="4.125" style="151" customWidth="1"/>
    <col min="10258" max="10260" width="4.75" style="151" customWidth="1"/>
    <col min="10261" max="10496" width="9" style="151"/>
    <col min="10497" max="10513" width="4.125" style="151" customWidth="1"/>
    <col min="10514" max="10516" width="4.75" style="151" customWidth="1"/>
    <col min="10517" max="10752" width="9" style="151"/>
    <col min="10753" max="10769" width="4.125" style="151" customWidth="1"/>
    <col min="10770" max="10772" width="4.75" style="151" customWidth="1"/>
    <col min="10773" max="11008" width="9" style="151"/>
    <col min="11009" max="11025" width="4.125" style="151" customWidth="1"/>
    <col min="11026" max="11028" width="4.75" style="151" customWidth="1"/>
    <col min="11029" max="11264" width="9" style="151"/>
    <col min="11265" max="11281" width="4.125" style="151" customWidth="1"/>
    <col min="11282" max="11284" width="4.75" style="151" customWidth="1"/>
    <col min="11285" max="11520" width="9" style="151"/>
    <col min="11521" max="11537" width="4.125" style="151" customWidth="1"/>
    <col min="11538" max="11540" width="4.75" style="151" customWidth="1"/>
    <col min="11541" max="11776" width="9" style="151"/>
    <col min="11777" max="11793" width="4.125" style="151" customWidth="1"/>
    <col min="11794" max="11796" width="4.75" style="151" customWidth="1"/>
    <col min="11797" max="12032" width="9" style="151"/>
    <col min="12033" max="12049" width="4.125" style="151" customWidth="1"/>
    <col min="12050" max="12052" width="4.75" style="151" customWidth="1"/>
    <col min="12053" max="12288" width="9" style="151"/>
    <col min="12289" max="12305" width="4.125" style="151" customWidth="1"/>
    <col min="12306" max="12308" width="4.75" style="151" customWidth="1"/>
    <col min="12309" max="12544" width="9" style="151"/>
    <col min="12545" max="12561" width="4.125" style="151" customWidth="1"/>
    <col min="12562" max="12564" width="4.75" style="151" customWidth="1"/>
    <col min="12565" max="12800" width="9" style="151"/>
    <col min="12801" max="12817" width="4.125" style="151" customWidth="1"/>
    <col min="12818" max="12820" width="4.75" style="151" customWidth="1"/>
    <col min="12821" max="13056" width="9" style="151"/>
    <col min="13057" max="13073" width="4.125" style="151" customWidth="1"/>
    <col min="13074" max="13076" width="4.75" style="151" customWidth="1"/>
    <col min="13077" max="13312" width="9" style="151"/>
    <col min="13313" max="13329" width="4.125" style="151" customWidth="1"/>
    <col min="13330" max="13332" width="4.75" style="151" customWidth="1"/>
    <col min="13333" max="13568" width="9" style="151"/>
    <col min="13569" max="13585" width="4.125" style="151" customWidth="1"/>
    <col min="13586" max="13588" width="4.75" style="151" customWidth="1"/>
    <col min="13589" max="13824" width="9" style="151"/>
    <col min="13825" max="13841" width="4.125" style="151" customWidth="1"/>
    <col min="13842" max="13844" width="4.75" style="151" customWidth="1"/>
    <col min="13845" max="14080" width="9" style="151"/>
    <col min="14081" max="14097" width="4.125" style="151" customWidth="1"/>
    <col min="14098" max="14100" width="4.75" style="151" customWidth="1"/>
    <col min="14101" max="14336" width="9" style="151"/>
    <col min="14337" max="14353" width="4.125" style="151" customWidth="1"/>
    <col min="14354" max="14356" width="4.75" style="151" customWidth="1"/>
    <col min="14357" max="14592" width="9" style="151"/>
    <col min="14593" max="14609" width="4.125" style="151" customWidth="1"/>
    <col min="14610" max="14612" width="4.75" style="151" customWidth="1"/>
    <col min="14613" max="14848" width="9" style="151"/>
    <col min="14849" max="14865" width="4.125" style="151" customWidth="1"/>
    <col min="14866" max="14868" width="4.75" style="151" customWidth="1"/>
    <col min="14869" max="15104" width="9" style="151"/>
    <col min="15105" max="15121" width="4.125" style="151" customWidth="1"/>
    <col min="15122" max="15124" width="4.75" style="151" customWidth="1"/>
    <col min="15125" max="15360" width="9" style="151"/>
    <col min="15361" max="15377" width="4.125" style="151" customWidth="1"/>
    <col min="15378" max="15380" width="4.75" style="151" customWidth="1"/>
    <col min="15381" max="15616" width="9" style="151"/>
    <col min="15617" max="15633" width="4.125" style="151" customWidth="1"/>
    <col min="15634" max="15636" width="4.75" style="151" customWidth="1"/>
    <col min="15637" max="15872" width="9" style="151"/>
    <col min="15873" max="15889" width="4.125" style="151" customWidth="1"/>
    <col min="15890" max="15892" width="4.75" style="151" customWidth="1"/>
    <col min="15893" max="16128" width="9" style="151"/>
    <col min="16129" max="16145" width="4.125" style="151" customWidth="1"/>
    <col min="16146" max="16148" width="4.75" style="151" customWidth="1"/>
    <col min="16149" max="16384" width="9" style="151"/>
  </cols>
  <sheetData>
    <row r="1" spans="1:20" ht="14.25">
      <c r="A1" s="159" t="s">
        <v>463</v>
      </c>
      <c r="B1" s="434"/>
    </row>
    <row r="2" spans="1:20">
      <c r="A2" s="161"/>
    </row>
    <row r="3" spans="1:20">
      <c r="P3" s="394"/>
      <c r="Q3" s="394"/>
      <c r="R3" s="394"/>
      <c r="S3" s="394"/>
      <c r="T3" s="395" t="s">
        <v>431</v>
      </c>
    </row>
    <row r="4" spans="1:20">
      <c r="P4" s="394"/>
      <c r="Q4" s="394"/>
      <c r="R4" s="394"/>
      <c r="S4" s="394"/>
      <c r="T4" s="395" t="s">
        <v>432</v>
      </c>
    </row>
    <row r="7" spans="1:20">
      <c r="A7" s="161" t="s">
        <v>433</v>
      </c>
    </row>
    <row r="10" spans="1:20">
      <c r="N10" s="396" t="s">
        <v>434</v>
      </c>
      <c r="O10" s="394"/>
      <c r="P10" s="394"/>
      <c r="Q10" s="394"/>
      <c r="R10" s="394"/>
      <c r="S10" s="394"/>
      <c r="T10" s="394"/>
    </row>
    <row r="11" spans="1:20">
      <c r="N11" s="396" t="s">
        <v>435</v>
      </c>
      <c r="O11" s="394"/>
      <c r="P11" s="394"/>
      <c r="Q11" s="394"/>
      <c r="R11" s="394"/>
      <c r="S11" s="394"/>
      <c r="T11" s="394"/>
    </row>
    <row r="12" spans="1:20">
      <c r="N12" s="396" t="s">
        <v>436</v>
      </c>
      <c r="O12" s="394"/>
      <c r="P12" s="394"/>
      <c r="Q12" s="394"/>
      <c r="R12" s="394"/>
      <c r="S12" s="394"/>
      <c r="T12" s="394"/>
    </row>
    <row r="17" spans="1:20">
      <c r="A17" s="932" t="s">
        <v>437</v>
      </c>
      <c r="B17" s="932"/>
      <c r="C17" s="932"/>
      <c r="D17" s="932"/>
      <c r="E17" s="932"/>
      <c r="F17" s="932"/>
      <c r="G17" s="932"/>
      <c r="H17" s="932"/>
      <c r="I17" s="932"/>
      <c r="J17" s="932"/>
      <c r="K17" s="932"/>
      <c r="L17" s="932"/>
      <c r="M17" s="932"/>
      <c r="N17" s="932"/>
      <c r="O17" s="932"/>
      <c r="P17" s="932"/>
      <c r="Q17" s="932"/>
      <c r="R17" s="932"/>
      <c r="S17" s="932"/>
      <c r="T17" s="932"/>
    </row>
    <row r="23" spans="1:20">
      <c r="B23" s="933" t="s">
        <v>438</v>
      </c>
      <c r="C23" s="933"/>
      <c r="D23" s="933"/>
      <c r="E23" s="933"/>
      <c r="F23" s="933"/>
      <c r="G23" s="933"/>
      <c r="H23" s="933"/>
      <c r="I23" s="933"/>
      <c r="J23" s="933"/>
      <c r="K23" s="933"/>
      <c r="L23" s="933"/>
      <c r="M23" s="151" t="s">
        <v>439</v>
      </c>
    </row>
    <row r="24" spans="1:20">
      <c r="B24" s="152" t="s">
        <v>452</v>
      </c>
      <c r="C24" s="152"/>
      <c r="D24" s="152"/>
      <c r="E24" s="152"/>
      <c r="F24" s="152"/>
      <c r="G24" s="152"/>
      <c r="H24" s="152"/>
      <c r="I24" s="152"/>
      <c r="J24" s="152"/>
      <c r="K24" s="152"/>
      <c r="L24" s="152"/>
      <c r="M24" s="152"/>
      <c r="N24" s="152"/>
      <c r="O24" s="152"/>
      <c r="P24" s="152"/>
    </row>
    <row r="25" spans="1:20">
      <c r="B25" s="934" t="s">
        <v>450</v>
      </c>
      <c r="C25" s="934"/>
      <c r="D25" s="934"/>
      <c r="E25" s="934"/>
      <c r="F25" s="934"/>
      <c r="G25" s="934"/>
      <c r="H25" s="934"/>
      <c r="I25" s="934"/>
      <c r="J25" s="934"/>
      <c r="K25" s="934"/>
      <c r="L25" s="934"/>
      <c r="M25" s="934"/>
      <c r="N25" s="934"/>
      <c r="O25" s="934"/>
      <c r="P25" s="934"/>
      <c r="Q25" s="934"/>
      <c r="R25" s="934"/>
    </row>
    <row r="26" spans="1:20">
      <c r="B26" s="161"/>
    </row>
    <row r="29" spans="1:20">
      <c r="B29" s="161" t="s">
        <v>440</v>
      </c>
    </row>
    <row r="30" spans="1:20">
      <c r="B30" s="161" t="s">
        <v>441</v>
      </c>
      <c r="C30" s="151" t="s">
        <v>442</v>
      </c>
    </row>
    <row r="31" spans="1:20">
      <c r="B31" s="161"/>
    </row>
    <row r="32" spans="1:20">
      <c r="B32" s="161"/>
    </row>
    <row r="33" spans="2:19">
      <c r="B33" s="161"/>
      <c r="O33" s="397" t="s">
        <v>443</v>
      </c>
      <c r="P33" s="935"/>
      <c r="Q33" s="935"/>
      <c r="R33" s="935"/>
      <c r="S33" s="151" t="s">
        <v>444</v>
      </c>
    </row>
    <row r="34" spans="2:19">
      <c r="P34" s="394"/>
      <c r="Q34" s="394"/>
      <c r="R34" s="394"/>
    </row>
    <row r="35" spans="2:19">
      <c r="P35" s="394"/>
      <c r="Q35" s="394"/>
      <c r="R35" s="394"/>
    </row>
    <row r="36" spans="2:19">
      <c r="B36" s="161" t="s">
        <v>445</v>
      </c>
      <c r="P36" s="394"/>
      <c r="Q36" s="394"/>
      <c r="R36" s="394"/>
    </row>
    <row r="37" spans="2:19">
      <c r="B37" s="161"/>
      <c r="C37" s="151" t="s">
        <v>446</v>
      </c>
      <c r="P37" s="394"/>
      <c r="Q37" s="394"/>
      <c r="R37" s="394"/>
    </row>
    <row r="38" spans="2:19">
      <c r="B38" s="161"/>
      <c r="P38" s="394"/>
      <c r="Q38" s="394"/>
      <c r="R38" s="394"/>
    </row>
    <row r="39" spans="2:19">
      <c r="B39" s="161"/>
      <c r="P39" s="394"/>
      <c r="Q39" s="394"/>
      <c r="R39" s="394"/>
    </row>
    <row r="40" spans="2:19">
      <c r="O40" s="397" t="s">
        <v>443</v>
      </c>
      <c r="P40" s="935"/>
      <c r="Q40" s="935"/>
      <c r="R40" s="935"/>
      <c r="S40" s="398" t="s">
        <v>444</v>
      </c>
    </row>
    <row r="43" spans="2:19">
      <c r="B43" s="161"/>
    </row>
    <row r="44" spans="2:19">
      <c r="B44" s="162" t="s">
        <v>447</v>
      </c>
    </row>
    <row r="45" spans="2:19">
      <c r="B45" s="162" t="s">
        <v>448</v>
      </c>
    </row>
    <row r="46" spans="2:19">
      <c r="B46" s="162" t="s">
        <v>449</v>
      </c>
    </row>
    <row r="47" spans="2:19">
      <c r="B47" s="161" t="s">
        <v>441</v>
      </c>
    </row>
    <row r="49" spans="2:2">
      <c r="B49" s="399"/>
    </row>
    <row r="50" spans="2:2">
      <c r="B50" s="399"/>
    </row>
  </sheetData>
  <mergeCells count="5">
    <mergeCell ref="A17:T17"/>
    <mergeCell ref="B23:L23"/>
    <mergeCell ref="B25:R25"/>
    <mergeCell ref="P33:R33"/>
    <mergeCell ref="P40:R40"/>
  </mergeCells>
  <phoneticPr fontId="3"/>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DCE8-406B-40B0-8C62-D1F7DE37C5F1}">
  <sheetPr>
    <tabColor rgb="FFFFFF00"/>
  </sheetPr>
  <dimension ref="A1:CH9"/>
  <sheetViews>
    <sheetView zoomScaleNormal="100" workbookViewId="0">
      <pane xSplit="2" ySplit="2" topLeftCell="C3" activePane="bottomRight" state="frozen"/>
      <selection activeCell="H11" sqref="H11"/>
      <selection pane="topRight" activeCell="H11" sqref="H11"/>
      <selection pane="bottomLeft" activeCell="H11" sqref="H11"/>
      <selection pane="bottomRight" activeCell="H11" sqref="H11"/>
    </sheetView>
  </sheetViews>
  <sheetFormatPr defaultRowHeight="13.5"/>
  <cols>
    <col min="1" max="1" width="11" style="112" bestFit="1" customWidth="1"/>
    <col min="2" max="2" width="51.125" style="112" customWidth="1"/>
    <col min="3" max="3" width="18.875" style="112" customWidth="1"/>
    <col min="4" max="4" width="46.125" style="112" bestFit="1" customWidth="1"/>
    <col min="5" max="5" width="16.125" style="112" bestFit="1" customWidth="1"/>
    <col min="6" max="6" width="21.5" style="112" customWidth="1"/>
    <col min="7" max="7" width="16.125" style="112" bestFit="1" customWidth="1"/>
    <col min="8" max="8" width="7.5" style="112" bestFit="1" customWidth="1"/>
    <col min="9" max="11" width="9" style="112"/>
    <col min="12" max="12" width="18.125" style="112" customWidth="1"/>
    <col min="13" max="16" width="9" style="112"/>
    <col min="17" max="17" width="9" style="112" customWidth="1"/>
    <col min="18" max="18" width="9" style="112"/>
    <col min="19" max="19" width="9" style="112" customWidth="1"/>
    <col min="20" max="29" width="9" style="112"/>
    <col min="30" max="30" width="20.125" style="112" customWidth="1"/>
    <col min="31" max="34" width="9" style="112"/>
    <col min="35" max="35" width="11.5" style="112" customWidth="1"/>
    <col min="36" max="76" width="9" style="112"/>
    <col min="77" max="77" width="47.75" style="112" bestFit="1" customWidth="1"/>
    <col min="78" max="78" width="33.75" style="112" customWidth="1"/>
    <col min="79" max="80" width="14.375" style="112" bestFit="1" customWidth="1"/>
    <col min="81" max="16384" width="9" style="112"/>
  </cols>
  <sheetData>
    <row r="1" spans="1:86" s="410" customFormat="1" ht="14.25">
      <c r="B1" s="435">
        <v>1</v>
      </c>
      <c r="C1" s="410">
        <v>2</v>
      </c>
      <c r="D1" s="410">
        <v>3</v>
      </c>
      <c r="E1" s="435">
        <v>4</v>
      </c>
      <c r="F1" s="410">
        <v>5</v>
      </c>
      <c r="G1" s="410">
        <v>6</v>
      </c>
      <c r="H1" s="435">
        <v>7</v>
      </c>
      <c r="I1" s="410">
        <v>8</v>
      </c>
      <c r="J1" s="410">
        <v>9</v>
      </c>
      <c r="K1" s="435">
        <v>10</v>
      </c>
      <c r="L1" s="410">
        <v>11</v>
      </c>
      <c r="M1" s="410">
        <v>12</v>
      </c>
      <c r="N1" s="435">
        <v>13</v>
      </c>
      <c r="O1" s="410">
        <v>14</v>
      </c>
      <c r="P1" s="410">
        <v>15</v>
      </c>
      <c r="Q1" s="435">
        <v>16</v>
      </c>
      <c r="R1" s="410">
        <v>17</v>
      </c>
      <c r="S1" s="410">
        <v>18</v>
      </c>
      <c r="T1" s="435">
        <v>19</v>
      </c>
      <c r="U1" s="410">
        <v>20</v>
      </c>
      <c r="V1" s="410">
        <v>21</v>
      </c>
      <c r="W1" s="435">
        <v>22</v>
      </c>
      <c r="X1" s="410">
        <v>23</v>
      </c>
      <c r="Y1" s="410">
        <v>24</v>
      </c>
      <c r="Z1" s="435">
        <v>25</v>
      </c>
      <c r="AA1" s="410">
        <v>26</v>
      </c>
      <c r="AB1" s="410">
        <v>27</v>
      </c>
      <c r="AC1" s="435">
        <v>28</v>
      </c>
      <c r="AD1" s="410">
        <v>29</v>
      </c>
      <c r="AE1" s="410">
        <v>30</v>
      </c>
      <c r="AF1" s="435">
        <v>31</v>
      </c>
      <c r="AG1" s="410">
        <v>32</v>
      </c>
      <c r="AH1" s="410">
        <v>33</v>
      </c>
      <c r="AI1" s="435">
        <v>34</v>
      </c>
      <c r="AJ1" s="410">
        <v>35</v>
      </c>
      <c r="AK1" s="410">
        <v>36</v>
      </c>
      <c r="AL1" s="435">
        <v>37</v>
      </c>
      <c r="AM1" s="410">
        <v>38</v>
      </c>
      <c r="AN1" s="410">
        <v>39</v>
      </c>
      <c r="AO1" s="435">
        <v>40</v>
      </c>
      <c r="AP1" s="410">
        <v>41</v>
      </c>
      <c r="AQ1" s="410">
        <v>42</v>
      </c>
      <c r="AR1" s="435">
        <v>43</v>
      </c>
      <c r="AS1" s="410">
        <v>44</v>
      </c>
      <c r="AT1" s="410">
        <v>45</v>
      </c>
      <c r="AU1" s="435">
        <v>46</v>
      </c>
      <c r="AV1" s="410">
        <v>47</v>
      </c>
      <c r="AW1" s="410">
        <v>48</v>
      </c>
      <c r="AX1" s="435">
        <v>49</v>
      </c>
      <c r="AY1" s="410">
        <v>50</v>
      </c>
      <c r="AZ1" s="410">
        <v>51</v>
      </c>
      <c r="BA1" s="435">
        <v>52</v>
      </c>
      <c r="BB1" s="410">
        <v>53</v>
      </c>
      <c r="BC1" s="410">
        <v>54</v>
      </c>
      <c r="BD1" s="435">
        <v>55</v>
      </c>
      <c r="BE1" s="410">
        <v>56</v>
      </c>
      <c r="BF1" s="410">
        <v>57</v>
      </c>
      <c r="BG1" s="435">
        <v>58</v>
      </c>
      <c r="BH1" s="410">
        <v>59</v>
      </c>
      <c r="BI1" s="410">
        <v>60</v>
      </c>
      <c r="BJ1" s="435">
        <v>61</v>
      </c>
      <c r="BK1" s="410">
        <v>62</v>
      </c>
      <c r="BL1" s="410">
        <v>63</v>
      </c>
      <c r="BM1" s="435">
        <v>64</v>
      </c>
      <c r="BN1" s="410">
        <v>65</v>
      </c>
      <c r="BO1" s="410">
        <v>66</v>
      </c>
      <c r="BP1" s="435">
        <v>67</v>
      </c>
      <c r="BQ1" s="410">
        <v>68</v>
      </c>
      <c r="BR1" s="410">
        <v>69</v>
      </c>
      <c r="BS1" s="435">
        <v>70</v>
      </c>
      <c r="BT1" s="410">
        <v>71</v>
      </c>
      <c r="BU1" s="410">
        <v>72</v>
      </c>
      <c r="BV1" s="435">
        <v>73</v>
      </c>
      <c r="BW1" s="410">
        <v>74</v>
      </c>
      <c r="BX1" s="410">
        <v>75</v>
      </c>
      <c r="BY1" s="435">
        <v>76</v>
      </c>
      <c r="BZ1" s="410">
        <v>77</v>
      </c>
      <c r="CA1" s="410">
        <v>78</v>
      </c>
    </row>
    <row r="2" spans="1:86" s="664" customFormat="1">
      <c r="A2" s="112"/>
      <c r="B2" s="112" t="s">
        <v>418</v>
      </c>
      <c r="C2" s="664" t="s">
        <v>420</v>
      </c>
      <c r="D2" s="664" t="s">
        <v>522</v>
      </c>
      <c r="E2" s="664" t="s">
        <v>428</v>
      </c>
      <c r="BX2" s="436" t="s">
        <v>427</v>
      </c>
      <c r="BY2" s="664" t="s">
        <v>429</v>
      </c>
      <c r="BZ2" s="664" t="s">
        <v>430</v>
      </c>
      <c r="CA2" s="664" t="s">
        <v>536</v>
      </c>
      <c r="CB2" s="664" t="s">
        <v>537</v>
      </c>
    </row>
    <row r="3" spans="1:86" ht="14.25">
      <c r="A3" s="936"/>
      <c r="B3" s="112" t="s">
        <v>588</v>
      </c>
      <c r="C3" s="112" t="s">
        <v>421</v>
      </c>
      <c r="D3" s="112" t="s">
        <v>625</v>
      </c>
      <c r="E3" s="11" t="s">
        <v>524</v>
      </c>
      <c r="F3" s="11" t="s">
        <v>185</v>
      </c>
      <c r="G3" s="11" t="s">
        <v>410</v>
      </c>
      <c r="H3" s="11" t="s">
        <v>185</v>
      </c>
      <c r="I3" s="11" t="s">
        <v>525</v>
      </c>
      <c r="J3" s="11" t="s">
        <v>185</v>
      </c>
      <c r="K3" s="11" t="s">
        <v>415</v>
      </c>
      <c r="L3" s="11" t="s">
        <v>185</v>
      </c>
      <c r="M3" s="11" t="s">
        <v>526</v>
      </c>
      <c r="N3" s="11" t="s">
        <v>185</v>
      </c>
      <c r="O3" s="11" t="s">
        <v>589</v>
      </c>
      <c r="P3" s="11" t="s">
        <v>185</v>
      </c>
      <c r="Q3" s="11" t="s">
        <v>414</v>
      </c>
      <c r="R3" s="11" t="s">
        <v>185</v>
      </c>
      <c r="S3" s="11" t="s">
        <v>600</v>
      </c>
      <c r="T3" s="11" t="s">
        <v>185</v>
      </c>
      <c r="U3" s="112" t="s">
        <v>185</v>
      </c>
      <c r="V3" s="11" t="s">
        <v>185</v>
      </c>
      <c r="W3" s="11" t="s">
        <v>185</v>
      </c>
      <c r="X3" s="11" t="s">
        <v>185</v>
      </c>
      <c r="Y3" s="11" t="s">
        <v>185</v>
      </c>
      <c r="Z3" s="112" t="s">
        <v>185</v>
      </c>
      <c r="AA3" s="665" t="s">
        <v>185</v>
      </c>
      <c r="AB3" s="112" t="s">
        <v>185</v>
      </c>
      <c r="AC3" s="112" t="s">
        <v>185</v>
      </c>
      <c r="AD3" s="112" t="s">
        <v>185</v>
      </c>
      <c r="AE3" s="112" t="s">
        <v>185</v>
      </c>
      <c r="AF3" s="112" t="s">
        <v>185</v>
      </c>
      <c r="AG3" s="112" t="s">
        <v>185</v>
      </c>
      <c r="AH3" s="112" t="s">
        <v>185</v>
      </c>
      <c r="AI3" s="112" t="s">
        <v>185</v>
      </c>
      <c r="AJ3" s="112" t="s">
        <v>185</v>
      </c>
      <c r="AK3" s="112" t="s">
        <v>185</v>
      </c>
      <c r="AL3" s="112" t="s">
        <v>185</v>
      </c>
      <c r="AM3" s="112" t="s">
        <v>185</v>
      </c>
      <c r="AN3" s="112" t="s">
        <v>185</v>
      </c>
      <c r="AO3" s="112" t="s">
        <v>185</v>
      </c>
      <c r="AP3" s="112" t="s">
        <v>185</v>
      </c>
      <c r="AQ3" s="112" t="s">
        <v>185</v>
      </c>
      <c r="AR3" s="112" t="s">
        <v>185</v>
      </c>
      <c r="AS3" s="112" t="s">
        <v>185</v>
      </c>
      <c r="AT3" s="112" t="s">
        <v>185</v>
      </c>
      <c r="AU3" s="112" t="s">
        <v>185</v>
      </c>
      <c r="AV3" s="112" t="s">
        <v>185</v>
      </c>
      <c r="AW3" s="112" t="s">
        <v>185</v>
      </c>
      <c r="AX3" s="112" t="s">
        <v>185</v>
      </c>
      <c r="AY3" s="112" t="s">
        <v>185</v>
      </c>
      <c r="AZ3" s="112" t="s">
        <v>185</v>
      </c>
      <c r="BA3" s="112" t="s">
        <v>185</v>
      </c>
      <c r="BB3" s="112" t="s">
        <v>185</v>
      </c>
      <c r="BC3" s="112" t="s">
        <v>185</v>
      </c>
      <c r="BD3" s="112" t="s">
        <v>185</v>
      </c>
      <c r="BE3" s="112" t="s">
        <v>185</v>
      </c>
      <c r="BF3" s="112" t="s">
        <v>185</v>
      </c>
      <c r="BG3" s="112" t="s">
        <v>185</v>
      </c>
      <c r="BH3" s="112" t="s">
        <v>185</v>
      </c>
      <c r="BI3" s="112" t="s">
        <v>185</v>
      </c>
      <c r="BJ3" s="112" t="s">
        <v>185</v>
      </c>
      <c r="BK3" s="112" t="s">
        <v>185</v>
      </c>
      <c r="BL3" s="112" t="s">
        <v>185</v>
      </c>
      <c r="BM3" s="112" t="s">
        <v>185</v>
      </c>
      <c r="BN3" s="112" t="s">
        <v>185</v>
      </c>
      <c r="BO3" s="112" t="s">
        <v>185</v>
      </c>
      <c r="BP3" s="112" t="s">
        <v>185</v>
      </c>
      <c r="BQ3" s="112" t="s">
        <v>185</v>
      </c>
      <c r="BR3" s="112" t="s">
        <v>185</v>
      </c>
      <c r="BS3" s="112" t="s">
        <v>185</v>
      </c>
      <c r="BT3" s="112" t="s">
        <v>185</v>
      </c>
      <c r="BU3" s="112" t="s">
        <v>185</v>
      </c>
      <c r="BV3" s="112" t="s">
        <v>185</v>
      </c>
      <c r="BW3" s="112" t="s">
        <v>185</v>
      </c>
      <c r="BX3" s="112" t="s">
        <v>185</v>
      </c>
      <c r="BY3" s="112" t="s">
        <v>185</v>
      </c>
      <c r="BZ3" s="112" t="s">
        <v>185</v>
      </c>
      <c r="CA3" s="112">
        <v>5048000</v>
      </c>
      <c r="CB3" s="509" t="s">
        <v>185</v>
      </c>
      <c r="CH3" s="112" t="s">
        <v>626</v>
      </c>
    </row>
    <row r="4" spans="1:86" ht="14.25">
      <c r="A4" s="936"/>
      <c r="B4" s="666" t="s">
        <v>423</v>
      </c>
      <c r="C4" s="112" t="s">
        <v>627</v>
      </c>
      <c r="D4" s="112" t="s">
        <v>628</v>
      </c>
      <c r="E4" s="2" t="s">
        <v>629</v>
      </c>
      <c r="F4" s="2" t="s">
        <v>630</v>
      </c>
      <c r="G4" s="2" t="s">
        <v>631</v>
      </c>
      <c r="H4" s="2" t="s">
        <v>632</v>
      </c>
      <c r="I4" s="2" t="s">
        <v>633</v>
      </c>
      <c r="J4" s="2" t="s">
        <v>634</v>
      </c>
      <c r="K4" s="2" t="s">
        <v>530</v>
      </c>
      <c r="L4" s="2" t="s">
        <v>531</v>
      </c>
      <c r="M4" s="2" t="s">
        <v>523</v>
      </c>
      <c r="N4" s="667" t="s">
        <v>635</v>
      </c>
      <c r="O4" s="2" t="s">
        <v>412</v>
      </c>
      <c r="P4" s="2" t="s">
        <v>409</v>
      </c>
      <c r="Q4" s="667" t="s">
        <v>527</v>
      </c>
      <c r="R4" s="667" t="s">
        <v>636</v>
      </c>
      <c r="S4" s="2" t="s">
        <v>541</v>
      </c>
      <c r="T4" s="665" t="s">
        <v>637</v>
      </c>
      <c r="U4" s="2" t="s">
        <v>527</v>
      </c>
      <c r="V4" s="2" t="s">
        <v>638</v>
      </c>
      <c r="W4" s="667" t="s">
        <v>185</v>
      </c>
      <c r="X4" s="2" t="s">
        <v>639</v>
      </c>
      <c r="Y4" s="2" t="s">
        <v>412</v>
      </c>
      <c r="Z4" s="2" t="s">
        <v>409</v>
      </c>
      <c r="AA4" s="112" t="s">
        <v>637</v>
      </c>
      <c r="AB4" s="2" t="s">
        <v>524</v>
      </c>
      <c r="AC4" s="668" t="s">
        <v>527</v>
      </c>
      <c r="AD4" s="2" t="s">
        <v>640</v>
      </c>
      <c r="AE4" s="2" t="s">
        <v>410</v>
      </c>
      <c r="AF4" s="2" t="s">
        <v>641</v>
      </c>
      <c r="AG4" s="2" t="s">
        <v>642</v>
      </c>
      <c r="AH4" s="2" t="s">
        <v>527</v>
      </c>
      <c r="AI4" s="2" t="s">
        <v>643</v>
      </c>
      <c r="AJ4" s="2" t="s">
        <v>644</v>
      </c>
      <c r="AK4" s="2" t="s">
        <v>645</v>
      </c>
      <c r="AL4" s="2" t="s">
        <v>529</v>
      </c>
      <c r="AM4" s="112" t="s">
        <v>185</v>
      </c>
      <c r="AN4" s="2" t="s">
        <v>646</v>
      </c>
      <c r="AO4" s="2" t="s">
        <v>410</v>
      </c>
      <c r="AP4" s="2" t="s">
        <v>527</v>
      </c>
      <c r="AQ4" s="667" t="s">
        <v>647</v>
      </c>
      <c r="AR4" s="2" t="s">
        <v>648</v>
      </c>
      <c r="AS4" s="2" t="s">
        <v>649</v>
      </c>
      <c r="AT4" s="2" t="s">
        <v>650</v>
      </c>
      <c r="AU4" s="2" t="s">
        <v>651</v>
      </c>
      <c r="AV4" s="112" t="s">
        <v>185</v>
      </c>
      <c r="AW4" s="112" t="s">
        <v>185</v>
      </c>
      <c r="AX4" s="2" t="s">
        <v>652</v>
      </c>
      <c r="AY4" s="2" t="s">
        <v>541</v>
      </c>
      <c r="AZ4" s="2" t="s">
        <v>637</v>
      </c>
      <c r="BA4" s="2" t="s">
        <v>653</v>
      </c>
      <c r="BB4" s="2" t="s">
        <v>524</v>
      </c>
      <c r="BC4" s="2" t="s">
        <v>410</v>
      </c>
      <c r="BD4" s="2" t="s">
        <v>414</v>
      </c>
      <c r="BE4" s="2" t="s">
        <v>527</v>
      </c>
      <c r="BF4" s="112" t="s">
        <v>527</v>
      </c>
      <c r="BG4" s="112" t="s">
        <v>527</v>
      </c>
      <c r="BH4" s="112" t="s">
        <v>527</v>
      </c>
      <c r="BI4" s="112" t="s">
        <v>527</v>
      </c>
      <c r="BJ4" s="2" t="s">
        <v>527</v>
      </c>
      <c r="BK4" s="2" t="s">
        <v>527</v>
      </c>
      <c r="BL4" s="2" t="s">
        <v>527</v>
      </c>
      <c r="BM4" s="112" t="s">
        <v>527</v>
      </c>
      <c r="BN4" s="667" t="s">
        <v>527</v>
      </c>
      <c r="BO4" s="2" t="s">
        <v>527</v>
      </c>
      <c r="BP4" s="2" t="s">
        <v>527</v>
      </c>
      <c r="BQ4" s="2" t="s">
        <v>527</v>
      </c>
      <c r="BR4" s="112" t="s">
        <v>527</v>
      </c>
      <c r="BS4" s="112" t="s">
        <v>185</v>
      </c>
      <c r="BT4" s="112" t="s">
        <v>528</v>
      </c>
      <c r="BX4" s="509" t="s">
        <v>523</v>
      </c>
      <c r="BY4" s="112" t="s">
        <v>590</v>
      </c>
      <c r="BZ4" s="112" t="s">
        <v>591</v>
      </c>
      <c r="CA4" s="112" t="s">
        <v>555</v>
      </c>
    </row>
    <row r="5" spans="1:86">
      <c r="A5" s="936"/>
      <c r="B5" s="437" t="s">
        <v>425</v>
      </c>
      <c r="C5" s="663" t="s">
        <v>421</v>
      </c>
      <c r="D5" s="663" t="s">
        <v>628</v>
      </c>
      <c r="E5" s="438" t="s">
        <v>629</v>
      </c>
      <c r="F5" s="438" t="s">
        <v>630</v>
      </c>
      <c r="G5" s="438" t="s">
        <v>631</v>
      </c>
      <c r="H5" s="438" t="s">
        <v>632</v>
      </c>
      <c r="I5" s="438" t="s">
        <v>633</v>
      </c>
      <c r="J5" s="438" t="s">
        <v>634</v>
      </c>
      <c r="K5" s="438" t="s">
        <v>530</v>
      </c>
      <c r="L5" s="438" t="s">
        <v>531</v>
      </c>
      <c r="M5" s="438" t="s">
        <v>523</v>
      </c>
      <c r="N5" s="510" t="s">
        <v>635</v>
      </c>
      <c r="O5" s="438" t="s">
        <v>412</v>
      </c>
      <c r="P5" s="438" t="s">
        <v>409</v>
      </c>
      <c r="Q5" s="438" t="s">
        <v>413</v>
      </c>
      <c r="R5" s="510" t="s">
        <v>527</v>
      </c>
      <c r="S5" s="438" t="s">
        <v>654</v>
      </c>
      <c r="T5" s="438" t="s">
        <v>527</v>
      </c>
      <c r="U5" s="438" t="s">
        <v>655</v>
      </c>
      <c r="V5" s="663" t="s">
        <v>656</v>
      </c>
      <c r="W5" s="438" t="s">
        <v>412</v>
      </c>
      <c r="X5" s="438" t="s">
        <v>409</v>
      </c>
      <c r="Y5" s="112" t="s">
        <v>657</v>
      </c>
      <c r="Z5" s="438" t="s">
        <v>524</v>
      </c>
      <c r="AA5" s="438" t="s">
        <v>532</v>
      </c>
      <c r="AB5" s="438" t="s">
        <v>527</v>
      </c>
      <c r="AC5" s="438" t="s">
        <v>658</v>
      </c>
      <c r="AD5" s="112" t="s">
        <v>525</v>
      </c>
      <c r="AE5" s="438" t="s">
        <v>415</v>
      </c>
      <c r="AF5" s="438" t="s">
        <v>659</v>
      </c>
      <c r="AG5" s="438" t="s">
        <v>527</v>
      </c>
      <c r="AH5" s="438" t="s">
        <v>640</v>
      </c>
      <c r="AI5" s="438" t="s">
        <v>410</v>
      </c>
      <c r="AJ5" s="438" t="s">
        <v>641</v>
      </c>
      <c r="AK5" s="438" t="s">
        <v>642</v>
      </c>
      <c r="AL5" s="438" t="s">
        <v>527</v>
      </c>
      <c r="AM5" s="438" t="s">
        <v>660</v>
      </c>
      <c r="AN5" s="438" t="s">
        <v>410</v>
      </c>
      <c r="AO5" s="438" t="s">
        <v>527</v>
      </c>
      <c r="AP5" s="438" t="s">
        <v>661</v>
      </c>
      <c r="AQ5" s="438" t="s">
        <v>524</v>
      </c>
      <c r="AR5" s="438" t="s">
        <v>410</v>
      </c>
      <c r="AS5" s="438" t="s">
        <v>529</v>
      </c>
      <c r="AT5" s="438" t="s">
        <v>415</v>
      </c>
      <c r="AU5" s="438" t="s">
        <v>411</v>
      </c>
      <c r="AV5" s="438" t="s">
        <v>414</v>
      </c>
      <c r="AW5" s="438" t="s">
        <v>527</v>
      </c>
      <c r="AX5" s="438" t="s">
        <v>662</v>
      </c>
      <c r="AY5" s="438" t="s">
        <v>541</v>
      </c>
      <c r="AZ5" s="438" t="s">
        <v>637</v>
      </c>
      <c r="BA5" s="438" t="s">
        <v>524</v>
      </c>
      <c r="BB5" s="438" t="s">
        <v>410</v>
      </c>
      <c r="BC5" s="438" t="s">
        <v>525</v>
      </c>
      <c r="BD5" s="438" t="s">
        <v>415</v>
      </c>
      <c r="BE5" s="438" t="s">
        <v>542</v>
      </c>
      <c r="BF5" s="663" t="s">
        <v>527</v>
      </c>
      <c r="BG5" s="663" t="s">
        <v>527</v>
      </c>
      <c r="BH5" s="663" t="s">
        <v>527</v>
      </c>
      <c r="BI5" s="663" t="s">
        <v>527</v>
      </c>
      <c r="BJ5" s="663" t="s">
        <v>527</v>
      </c>
      <c r="BK5" s="663" t="s">
        <v>523</v>
      </c>
      <c r="BL5" s="663" t="s">
        <v>523</v>
      </c>
      <c r="BM5" s="663" t="s">
        <v>523</v>
      </c>
      <c r="BN5" s="663" t="s">
        <v>527</v>
      </c>
      <c r="BO5" s="663" t="s">
        <v>527</v>
      </c>
      <c r="BP5" s="663" t="s">
        <v>527</v>
      </c>
      <c r="BQ5" s="663" t="s">
        <v>527</v>
      </c>
      <c r="BR5" s="663" t="s">
        <v>527</v>
      </c>
      <c r="BS5" s="663" t="s">
        <v>527</v>
      </c>
      <c r="BT5" s="663" t="s">
        <v>527</v>
      </c>
      <c r="BU5" s="663" t="s">
        <v>527</v>
      </c>
      <c r="BV5" s="663" t="s">
        <v>527</v>
      </c>
      <c r="BW5" s="663" t="s">
        <v>527</v>
      </c>
      <c r="BX5" s="663" t="s">
        <v>185</v>
      </c>
      <c r="BY5" s="663" t="s">
        <v>527</v>
      </c>
      <c r="BZ5" s="663" t="s">
        <v>523</v>
      </c>
      <c r="CA5" s="663" t="s">
        <v>555</v>
      </c>
      <c r="CB5" s="511" t="s">
        <v>523</v>
      </c>
    </row>
    <row r="6" spans="1:86" ht="14.25">
      <c r="A6" s="937"/>
      <c r="B6" s="112" t="s">
        <v>588</v>
      </c>
      <c r="C6" s="112" t="s">
        <v>421</v>
      </c>
      <c r="D6" s="112" t="s">
        <v>663</v>
      </c>
      <c r="E6" s="11" t="s">
        <v>524</v>
      </c>
      <c r="F6" s="11" t="s">
        <v>185</v>
      </c>
      <c r="G6" s="11" t="s">
        <v>410</v>
      </c>
      <c r="H6" s="11" t="s">
        <v>185</v>
      </c>
      <c r="I6" s="11" t="s">
        <v>525</v>
      </c>
      <c r="J6" s="11" t="s">
        <v>185</v>
      </c>
      <c r="K6" s="11" t="s">
        <v>415</v>
      </c>
      <c r="L6" s="11" t="s">
        <v>185</v>
      </c>
      <c r="M6" s="11" t="s">
        <v>526</v>
      </c>
      <c r="N6" s="11" t="s">
        <v>185</v>
      </c>
      <c r="O6" s="11" t="s">
        <v>589</v>
      </c>
      <c r="P6" s="11" t="s">
        <v>185</v>
      </c>
      <c r="Q6" s="11" t="s">
        <v>414</v>
      </c>
      <c r="R6" s="11" t="s">
        <v>185</v>
      </c>
      <c r="S6" s="11" t="s">
        <v>600</v>
      </c>
      <c r="T6" s="11" t="s">
        <v>185</v>
      </c>
      <c r="U6" s="112" t="s">
        <v>185</v>
      </c>
      <c r="V6" s="11" t="s">
        <v>185</v>
      </c>
      <c r="W6" s="11" t="s">
        <v>185</v>
      </c>
      <c r="X6" s="11" t="s">
        <v>185</v>
      </c>
      <c r="Y6" s="11" t="s">
        <v>185</v>
      </c>
      <c r="Z6" s="112" t="s">
        <v>185</v>
      </c>
      <c r="AA6" s="665" t="s">
        <v>185</v>
      </c>
      <c r="AB6" s="112" t="s">
        <v>185</v>
      </c>
      <c r="AC6" s="112" t="s">
        <v>185</v>
      </c>
      <c r="AD6" s="112" t="s">
        <v>185</v>
      </c>
      <c r="AE6" s="112" t="s">
        <v>185</v>
      </c>
      <c r="AF6" s="112" t="s">
        <v>185</v>
      </c>
      <c r="AG6" s="112" t="s">
        <v>185</v>
      </c>
      <c r="AH6" s="112" t="s">
        <v>185</v>
      </c>
      <c r="AI6" s="112" t="s">
        <v>185</v>
      </c>
      <c r="AJ6" s="112" t="s">
        <v>185</v>
      </c>
      <c r="AK6" s="112" t="s">
        <v>185</v>
      </c>
      <c r="AL6" s="112" t="s">
        <v>185</v>
      </c>
      <c r="AM6" s="112" t="s">
        <v>185</v>
      </c>
      <c r="AN6" s="112" t="s">
        <v>185</v>
      </c>
      <c r="AO6" s="112" t="s">
        <v>185</v>
      </c>
      <c r="AP6" s="112" t="s">
        <v>185</v>
      </c>
      <c r="AQ6" s="112" t="s">
        <v>185</v>
      </c>
      <c r="AR6" s="112" t="s">
        <v>185</v>
      </c>
      <c r="AS6" s="112" t="s">
        <v>185</v>
      </c>
      <c r="AT6" s="112" t="s">
        <v>185</v>
      </c>
      <c r="AU6" s="112" t="s">
        <v>185</v>
      </c>
      <c r="AV6" s="112" t="s">
        <v>185</v>
      </c>
      <c r="AW6" s="112" t="s">
        <v>185</v>
      </c>
      <c r="AX6" s="112" t="s">
        <v>185</v>
      </c>
      <c r="AY6" s="112" t="s">
        <v>185</v>
      </c>
      <c r="AZ6" s="112" t="s">
        <v>185</v>
      </c>
      <c r="BA6" s="112" t="s">
        <v>185</v>
      </c>
      <c r="BB6" s="112" t="s">
        <v>185</v>
      </c>
      <c r="BC6" s="112" t="s">
        <v>185</v>
      </c>
      <c r="BD6" s="112" t="s">
        <v>185</v>
      </c>
      <c r="BE6" s="112" t="s">
        <v>185</v>
      </c>
      <c r="BF6" s="112" t="s">
        <v>185</v>
      </c>
      <c r="BG6" s="112" t="s">
        <v>185</v>
      </c>
      <c r="BH6" s="112" t="s">
        <v>185</v>
      </c>
      <c r="BI6" s="112" t="s">
        <v>185</v>
      </c>
      <c r="BJ6" s="112" t="s">
        <v>185</v>
      </c>
      <c r="BK6" s="112" t="s">
        <v>185</v>
      </c>
      <c r="BL6" s="112" t="s">
        <v>185</v>
      </c>
      <c r="BM6" s="112" t="s">
        <v>185</v>
      </c>
      <c r="BN6" s="112" t="s">
        <v>185</v>
      </c>
      <c r="BO6" s="112" t="s">
        <v>185</v>
      </c>
      <c r="BP6" s="112" t="s">
        <v>185</v>
      </c>
      <c r="BQ6" s="112" t="s">
        <v>185</v>
      </c>
      <c r="BR6" s="112" t="s">
        <v>185</v>
      </c>
      <c r="BS6" s="112" t="s">
        <v>185</v>
      </c>
      <c r="BT6" s="112" t="s">
        <v>185</v>
      </c>
      <c r="BU6" s="112" t="s">
        <v>185</v>
      </c>
      <c r="BV6" s="112" t="s">
        <v>185</v>
      </c>
      <c r="BW6" s="112" t="s">
        <v>185</v>
      </c>
      <c r="BX6" s="112" t="s">
        <v>185</v>
      </c>
      <c r="BY6" s="112" t="s">
        <v>185</v>
      </c>
      <c r="BZ6" s="112" t="s">
        <v>185</v>
      </c>
      <c r="CA6" s="112">
        <v>5048000</v>
      </c>
      <c r="CB6" s="509" t="s">
        <v>185</v>
      </c>
    </row>
    <row r="7" spans="1:86" ht="14.25">
      <c r="A7" s="937"/>
      <c r="B7" s="666" t="s">
        <v>422</v>
      </c>
      <c r="C7" s="112" t="s">
        <v>627</v>
      </c>
      <c r="D7" s="663" t="s">
        <v>664</v>
      </c>
      <c r="E7" s="2" t="s">
        <v>629</v>
      </c>
      <c r="F7" s="2" t="s">
        <v>630</v>
      </c>
      <c r="G7" s="2" t="s">
        <v>631</v>
      </c>
      <c r="H7" s="2" t="s">
        <v>632</v>
      </c>
      <c r="I7" s="2" t="s">
        <v>633</v>
      </c>
      <c r="J7" s="2" t="s">
        <v>634</v>
      </c>
      <c r="K7" s="2" t="s">
        <v>530</v>
      </c>
      <c r="L7" s="2" t="s">
        <v>531</v>
      </c>
      <c r="M7" s="2" t="s">
        <v>523</v>
      </c>
      <c r="N7" s="667" t="s">
        <v>635</v>
      </c>
      <c r="O7" s="2" t="s">
        <v>412</v>
      </c>
      <c r="P7" s="2" t="s">
        <v>409</v>
      </c>
      <c r="Q7" s="667" t="s">
        <v>527</v>
      </c>
      <c r="R7" s="667" t="s">
        <v>636</v>
      </c>
      <c r="S7" s="2" t="s">
        <v>541</v>
      </c>
      <c r="T7" s="665" t="s">
        <v>637</v>
      </c>
      <c r="U7" s="2" t="s">
        <v>527</v>
      </c>
      <c r="V7" s="2" t="s">
        <v>638</v>
      </c>
      <c r="W7" s="667" t="s">
        <v>185</v>
      </c>
      <c r="X7" s="2" t="s">
        <v>639</v>
      </c>
      <c r="Y7" s="2" t="s">
        <v>412</v>
      </c>
      <c r="Z7" s="2" t="s">
        <v>409</v>
      </c>
      <c r="AA7" s="112" t="s">
        <v>637</v>
      </c>
      <c r="AB7" s="2" t="s">
        <v>524</v>
      </c>
      <c r="AC7" s="668" t="s">
        <v>527</v>
      </c>
      <c r="AD7" s="2" t="s">
        <v>640</v>
      </c>
      <c r="AE7" s="2" t="s">
        <v>410</v>
      </c>
      <c r="AF7" s="2" t="s">
        <v>641</v>
      </c>
      <c r="AG7" s="2" t="s">
        <v>642</v>
      </c>
      <c r="AH7" s="2" t="s">
        <v>527</v>
      </c>
      <c r="AI7" s="2" t="s">
        <v>643</v>
      </c>
      <c r="AJ7" s="2" t="s">
        <v>644</v>
      </c>
      <c r="AK7" s="2" t="s">
        <v>645</v>
      </c>
      <c r="AL7" s="2" t="s">
        <v>529</v>
      </c>
      <c r="AM7" s="112" t="s">
        <v>185</v>
      </c>
      <c r="AN7" s="2" t="s">
        <v>646</v>
      </c>
      <c r="AO7" s="2" t="s">
        <v>410</v>
      </c>
      <c r="AP7" s="2" t="s">
        <v>527</v>
      </c>
      <c r="AQ7" s="667" t="s">
        <v>647</v>
      </c>
      <c r="AR7" s="2" t="s">
        <v>648</v>
      </c>
      <c r="AS7" s="2" t="s">
        <v>649</v>
      </c>
      <c r="AT7" s="2" t="s">
        <v>650</v>
      </c>
      <c r="AU7" s="2" t="s">
        <v>651</v>
      </c>
      <c r="AV7" s="112" t="s">
        <v>185</v>
      </c>
      <c r="AW7" s="112" t="s">
        <v>185</v>
      </c>
      <c r="AX7" s="2" t="s">
        <v>652</v>
      </c>
      <c r="AY7" s="2" t="s">
        <v>541</v>
      </c>
      <c r="AZ7" s="2" t="s">
        <v>637</v>
      </c>
      <c r="BA7" s="2" t="s">
        <v>653</v>
      </c>
      <c r="BB7" s="2" t="s">
        <v>524</v>
      </c>
      <c r="BC7" s="2" t="s">
        <v>410</v>
      </c>
      <c r="BD7" s="2" t="s">
        <v>414</v>
      </c>
      <c r="BE7" s="2" t="s">
        <v>527</v>
      </c>
      <c r="BF7" s="112" t="s">
        <v>527</v>
      </c>
      <c r="BG7" s="112" t="s">
        <v>527</v>
      </c>
      <c r="BH7" s="112" t="s">
        <v>527</v>
      </c>
      <c r="BI7" s="112" t="s">
        <v>527</v>
      </c>
      <c r="BJ7" s="2" t="s">
        <v>527</v>
      </c>
      <c r="BK7" s="2" t="s">
        <v>527</v>
      </c>
      <c r="BL7" s="2" t="s">
        <v>527</v>
      </c>
      <c r="BM7" s="112" t="s">
        <v>527</v>
      </c>
      <c r="BN7" s="667" t="s">
        <v>527</v>
      </c>
      <c r="BO7" s="2" t="s">
        <v>527</v>
      </c>
      <c r="BP7" s="2" t="s">
        <v>527</v>
      </c>
      <c r="BQ7" s="2" t="s">
        <v>527</v>
      </c>
      <c r="BR7" s="112" t="s">
        <v>527</v>
      </c>
      <c r="BS7" s="112" t="s">
        <v>185</v>
      </c>
      <c r="BT7" s="112" t="s">
        <v>528</v>
      </c>
      <c r="BX7" s="509" t="s">
        <v>523</v>
      </c>
      <c r="BY7" s="112" t="s">
        <v>590</v>
      </c>
      <c r="BZ7" s="112" t="s">
        <v>591</v>
      </c>
      <c r="CA7" s="112" t="s">
        <v>555</v>
      </c>
      <c r="CB7" s="509" t="s">
        <v>523</v>
      </c>
    </row>
    <row r="8" spans="1:86">
      <c r="A8" s="937"/>
      <c r="B8" s="437" t="s">
        <v>424</v>
      </c>
      <c r="C8" s="663" t="s">
        <v>421</v>
      </c>
      <c r="D8" s="663" t="s">
        <v>664</v>
      </c>
      <c r="E8" s="438" t="s">
        <v>629</v>
      </c>
      <c r="F8" s="438" t="s">
        <v>630</v>
      </c>
      <c r="G8" s="438" t="s">
        <v>631</v>
      </c>
      <c r="H8" s="438" t="s">
        <v>632</v>
      </c>
      <c r="I8" s="438" t="s">
        <v>633</v>
      </c>
      <c r="J8" s="438" t="s">
        <v>634</v>
      </c>
      <c r="K8" s="438" t="s">
        <v>530</v>
      </c>
      <c r="L8" s="438" t="s">
        <v>531</v>
      </c>
      <c r="M8" s="438" t="s">
        <v>523</v>
      </c>
      <c r="N8" s="510" t="s">
        <v>635</v>
      </c>
      <c r="O8" s="438" t="s">
        <v>412</v>
      </c>
      <c r="P8" s="438" t="s">
        <v>409</v>
      </c>
      <c r="Q8" s="438" t="s">
        <v>413</v>
      </c>
      <c r="R8" s="510" t="s">
        <v>527</v>
      </c>
      <c r="S8" s="438" t="s">
        <v>654</v>
      </c>
      <c r="T8" s="438" t="s">
        <v>527</v>
      </c>
      <c r="U8" s="438" t="s">
        <v>655</v>
      </c>
      <c r="V8" s="663" t="s">
        <v>656</v>
      </c>
      <c r="W8" s="438" t="s">
        <v>412</v>
      </c>
      <c r="X8" s="438" t="s">
        <v>409</v>
      </c>
      <c r="Y8" s="112" t="s">
        <v>657</v>
      </c>
      <c r="Z8" s="438" t="s">
        <v>524</v>
      </c>
      <c r="AA8" s="438" t="s">
        <v>532</v>
      </c>
      <c r="AB8" s="438" t="s">
        <v>527</v>
      </c>
      <c r="AC8" s="438" t="s">
        <v>658</v>
      </c>
      <c r="AD8" s="112" t="s">
        <v>525</v>
      </c>
      <c r="AE8" s="438" t="s">
        <v>415</v>
      </c>
      <c r="AF8" s="438" t="s">
        <v>659</v>
      </c>
      <c r="AG8" s="438" t="s">
        <v>527</v>
      </c>
      <c r="AH8" s="438" t="s">
        <v>640</v>
      </c>
      <c r="AI8" s="438" t="s">
        <v>410</v>
      </c>
      <c r="AJ8" s="438" t="s">
        <v>641</v>
      </c>
      <c r="AK8" s="438" t="s">
        <v>642</v>
      </c>
      <c r="AL8" s="438" t="s">
        <v>527</v>
      </c>
      <c r="AM8" s="438" t="s">
        <v>660</v>
      </c>
      <c r="AN8" s="438" t="s">
        <v>410</v>
      </c>
      <c r="AO8" s="438" t="s">
        <v>527</v>
      </c>
      <c r="AP8" s="438" t="s">
        <v>661</v>
      </c>
      <c r="AQ8" s="438" t="s">
        <v>524</v>
      </c>
      <c r="AR8" s="438" t="s">
        <v>410</v>
      </c>
      <c r="AS8" s="438" t="s">
        <v>529</v>
      </c>
      <c r="AT8" s="438" t="s">
        <v>415</v>
      </c>
      <c r="AU8" s="438" t="s">
        <v>411</v>
      </c>
      <c r="AV8" s="438" t="s">
        <v>414</v>
      </c>
      <c r="AW8" s="438" t="s">
        <v>527</v>
      </c>
      <c r="AX8" s="438" t="s">
        <v>662</v>
      </c>
      <c r="AY8" s="438" t="s">
        <v>541</v>
      </c>
      <c r="AZ8" s="438" t="s">
        <v>637</v>
      </c>
      <c r="BA8" s="438" t="s">
        <v>524</v>
      </c>
      <c r="BB8" s="438" t="s">
        <v>410</v>
      </c>
      <c r="BC8" s="438" t="s">
        <v>525</v>
      </c>
      <c r="BD8" s="438" t="s">
        <v>415</v>
      </c>
      <c r="BE8" s="438" t="s">
        <v>542</v>
      </c>
      <c r="BF8" s="663" t="s">
        <v>527</v>
      </c>
      <c r="BG8" s="663" t="s">
        <v>527</v>
      </c>
      <c r="BH8" s="663" t="s">
        <v>527</v>
      </c>
      <c r="BI8" s="663" t="s">
        <v>527</v>
      </c>
      <c r="BJ8" s="663" t="s">
        <v>527</v>
      </c>
      <c r="BK8" s="663" t="s">
        <v>523</v>
      </c>
      <c r="BL8" s="663" t="s">
        <v>523</v>
      </c>
      <c r="BM8" s="663" t="s">
        <v>523</v>
      </c>
      <c r="BN8" s="663" t="s">
        <v>527</v>
      </c>
      <c r="BO8" s="663" t="s">
        <v>527</v>
      </c>
      <c r="BP8" s="663" t="s">
        <v>527</v>
      </c>
      <c r="BQ8" s="663" t="s">
        <v>527</v>
      </c>
      <c r="BR8" s="663" t="s">
        <v>527</v>
      </c>
      <c r="BS8" s="663" t="s">
        <v>527</v>
      </c>
      <c r="BT8" s="663" t="s">
        <v>527</v>
      </c>
      <c r="BU8" s="663" t="s">
        <v>527</v>
      </c>
      <c r="BV8" s="663" t="s">
        <v>527</v>
      </c>
      <c r="BW8" s="663" t="s">
        <v>527</v>
      </c>
      <c r="BX8" s="663" t="s">
        <v>185</v>
      </c>
      <c r="BY8" s="663" t="s">
        <v>527</v>
      </c>
      <c r="BZ8" s="663" t="s">
        <v>523</v>
      </c>
      <c r="CA8" s="663" t="s">
        <v>555</v>
      </c>
      <c r="CB8" s="511" t="s">
        <v>523</v>
      </c>
    </row>
    <row r="9" spans="1:86">
      <c r="B9" s="112" t="s">
        <v>453</v>
      </c>
    </row>
  </sheetData>
  <mergeCells count="2">
    <mergeCell ref="A3:A5"/>
    <mergeCell ref="A6:A8"/>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
  <sheetViews>
    <sheetView workbookViewId="0">
      <selection activeCell="I18" sqref="I18"/>
    </sheetView>
  </sheetViews>
  <sheetFormatPr defaultRowHeight="13.5"/>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tabColor rgb="FFFFC000"/>
  </sheetPr>
  <dimension ref="A1:L34"/>
  <sheetViews>
    <sheetView tabSelected="1" view="pageBreakPreview" zoomScale="115" zoomScaleNormal="100" zoomScaleSheetLayoutView="115" workbookViewId="0">
      <selection activeCell="D17" sqref="D17"/>
    </sheetView>
  </sheetViews>
  <sheetFormatPr defaultRowHeight="13.5"/>
  <cols>
    <col min="1" max="1" width="9" style="112"/>
    <col min="2" max="2" width="4.875" style="112" customWidth="1"/>
    <col min="3" max="10" width="9" style="112"/>
    <col min="11" max="11" width="12.125" style="112" customWidth="1"/>
    <col min="12" max="12" width="47.75" style="112" customWidth="1"/>
    <col min="13" max="16384" width="9" style="112"/>
  </cols>
  <sheetData>
    <row r="1" spans="1:12" ht="15" thickBot="1">
      <c r="A1" s="150" t="s">
        <v>534</v>
      </c>
      <c r="B1" s="429"/>
    </row>
    <row r="2" spans="1:12" ht="14.25" thickBot="1">
      <c r="I2" s="391" t="s">
        <v>401</v>
      </c>
      <c r="K2" s="392" t="s">
        <v>426</v>
      </c>
      <c r="L2" s="393" t="s">
        <v>665</v>
      </c>
    </row>
    <row r="3" spans="1:12">
      <c r="I3" s="391" t="s">
        <v>402</v>
      </c>
    </row>
    <row r="5" spans="1:12">
      <c r="A5" s="150" t="str">
        <f>VLOOKUP($L$2,様式リスト!$B$7:$BZ$12,2,0)</f>
        <v>　地方厚生局長　　殿</v>
      </c>
    </row>
    <row r="8" spans="1:12">
      <c r="F8" s="112" t="s">
        <v>400</v>
      </c>
      <c r="G8" s="940"/>
      <c r="H8" s="940"/>
      <c r="I8" s="940"/>
    </row>
    <row r="9" spans="1:12">
      <c r="F9" s="112" t="s">
        <v>601</v>
      </c>
      <c r="G9" s="940"/>
      <c r="H9" s="940"/>
      <c r="I9" s="940"/>
    </row>
    <row r="16" spans="1:12">
      <c r="A16" s="172"/>
      <c r="B16" s="939"/>
      <c r="C16" s="939"/>
      <c r="D16" s="172" t="str">
        <f>VLOOKUP($L$2,様式リスト!$B$6:$BZ$8,3,0)</f>
        <v>年度臨床研修費等補助金の事業実績報告書</v>
      </c>
      <c r="E16" s="172"/>
      <c r="F16" s="172"/>
      <c r="G16" s="172"/>
      <c r="H16" s="172"/>
      <c r="I16" s="172"/>
    </row>
    <row r="17" spans="1:9">
      <c r="A17" s="112" t="s">
        <v>398</v>
      </c>
    </row>
    <row r="23" spans="1:9">
      <c r="A23" s="938" t="s">
        <v>404</v>
      </c>
      <c r="B23" s="938"/>
      <c r="C23" s="938"/>
      <c r="D23" s="938"/>
      <c r="E23" s="938"/>
      <c r="F23" s="938"/>
      <c r="G23" s="938"/>
      <c r="H23" s="938"/>
      <c r="I23" s="938"/>
    </row>
    <row r="24" spans="1:9">
      <c r="A24" s="112" t="s">
        <v>403</v>
      </c>
    </row>
    <row r="28" spans="1:9">
      <c r="B28" s="150" t="s">
        <v>466</v>
      </c>
    </row>
    <row r="29" spans="1:9">
      <c r="B29" s="150"/>
    </row>
    <row r="30" spans="1:9">
      <c r="B30" s="150" t="s">
        <v>465</v>
      </c>
    </row>
    <row r="31" spans="1:9">
      <c r="B31" s="150"/>
    </row>
    <row r="32" spans="1:9">
      <c r="B32" s="150" t="s">
        <v>464</v>
      </c>
    </row>
    <row r="33" spans="2:2">
      <c r="B33" s="150"/>
    </row>
    <row r="34" spans="2:2">
      <c r="B34" s="150"/>
    </row>
  </sheetData>
  <mergeCells count="4">
    <mergeCell ref="A23:I23"/>
    <mergeCell ref="B16:C16"/>
    <mergeCell ref="G8:I8"/>
    <mergeCell ref="G9:I9"/>
  </mergeCells>
  <phoneticPr fontId="3"/>
  <dataValidations count="1">
    <dataValidation type="list" allowBlank="1" showInputMessage="1" showErrorMessage="1" sqref="L2" xr:uid="{00000000-0002-0000-0800-000000000000}">
      <formula1>#REF!</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Sheet1</vt:lpstr>
      <vt:lpstr>基準額算出（特定行為）</vt:lpstr>
      <vt:lpstr>基準額算出（臨床研修（医師））</vt:lpstr>
      <vt:lpstr>基準額算出（臨床研修（歯科））</vt:lpstr>
      <vt:lpstr>別紙様式 3-2</vt:lpstr>
      <vt:lpstr>別紙様式 3-３</vt:lpstr>
      <vt:lpstr>様式リスト</vt:lpstr>
      <vt:lpstr>精算書様式⇒</vt:lpstr>
      <vt:lpstr>第4号様式</vt:lpstr>
      <vt:lpstr>第4号様式別紙1（精算書、対象経費内訳）</vt:lpstr>
      <vt:lpstr>【記載例】第4号様式別紙1（精算書、対象経費内訳）</vt:lpstr>
      <vt:lpstr>基準額算出（特定行為精算）</vt:lpstr>
      <vt:lpstr>第4号様式別紙2-1（臨床研修（医師）実績報告）</vt:lpstr>
      <vt:lpstr>第4号様式別紙2-2（臨床研修（医師）実績報告）</vt:lpstr>
      <vt:lpstr>第4号様式別紙2-3（臨床研修（医師）実績報告）</vt:lpstr>
      <vt:lpstr>基準額算出（臨床研修（医師）精算）</vt:lpstr>
      <vt:lpstr>第4号様式別紙2-4（臨床研修（医師）実績報告）</vt:lpstr>
      <vt:lpstr>第4号様式別紙2-5（臨床研修（医師）実績報告）</vt:lpstr>
      <vt:lpstr>基準額算出（臨床研修（歯科）精算）</vt:lpstr>
      <vt:lpstr>'【記載例】第4号様式別紙1（精算書、対象経費内訳）'!Print_Area</vt:lpstr>
      <vt:lpstr>'基準額算出（特定行為）'!Print_Area</vt:lpstr>
      <vt:lpstr>'基準額算出（特定行為精算）'!Print_Area</vt:lpstr>
      <vt:lpstr>'基準額算出（臨床研修（医師））'!Print_Area</vt:lpstr>
      <vt:lpstr>'基準額算出（臨床研修（医師）精算）'!Print_Area</vt:lpstr>
      <vt:lpstr>'基準額算出（臨床研修（歯科））'!Print_Area</vt:lpstr>
      <vt:lpstr>'基準額算出（臨床研修（歯科）精算）'!Print_Area</vt:lpstr>
      <vt:lpstr>第4号様式!Print_Area</vt:lpstr>
      <vt:lpstr>'第4号様式別紙1（精算書、対象経費内訳）'!Print_Area</vt:lpstr>
      <vt:lpstr>'第4号様式別紙2-1（臨床研修（医師）実績報告）'!Print_Area</vt:lpstr>
      <vt:lpstr>'第4号様式別紙2-2（臨床研修（医師）実績報告）'!Print_Area</vt:lpstr>
      <vt:lpstr>'第4号様式別紙2-3（臨床研修（医師）実績報告）'!Print_Area</vt:lpstr>
      <vt:lpstr>'第4号様式別紙2-4（臨床研修（医師）実績報告）'!Print_Area</vt:lpstr>
      <vt:lpstr>'第4号様式別紙2-5（臨床研修（医師）実績報告）'!Print_Area</vt:lpstr>
      <vt:lpstr>'別紙様式 3-2'!Print_Area</vt:lpstr>
      <vt:lpstr>'別紙様式 3-３'!Print_Area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2022-10-07T06:09:13Z</dcterms:created>
  <dcterms:modified xsi:type="dcterms:W3CDTF">2024-09-26T11:45:31Z</dcterms:modified>
</cp:coreProperties>
</file>