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9B2939A0-8888-44FB-AD9B-D1DD1D935CED}" xr6:coauthVersionLast="47" xr6:coauthVersionMax="47" xr10:uidLastSave="{00000000-0000-0000-0000-000000000000}"/>
  <bookViews>
    <workbookView xWindow="-28920" yWindow="-15" windowWidth="29040" windowHeight="15840" tabRatio="817" firstSheet="1" activeTab="3" xr2:uid="{00000000-000D-0000-FFFF-FFFF00000000}"/>
  </bookViews>
  <sheets>
    <sheet name="Sheet1" sheetId="459" state="hidden" r:id="rId1"/>
    <sheet name="様式リスト" sheetId="517" r:id="rId2"/>
    <sheet name="申請書様式⇒" sheetId="482" r:id="rId3"/>
    <sheet name="第2号様式" sheetId="362" r:id="rId4"/>
    <sheet name="第2号様式別紙1（所要額調書、対象経費内訳）" sheetId="480" r:id="rId5"/>
    <sheet name="基準額算出（特定行為）" sheetId="335" state="hidden" r:id="rId6"/>
    <sheet name="第2号様式別紙2-1（臨床研修（医師）事業計画書）" sheetId="354" r:id="rId7"/>
    <sheet name="第2号様式別紙2-1（臨床研修（医師）事業計画書）附表A1" sheetId="514" r:id="rId8"/>
    <sheet name="第2号様式別紙2-1（臨床研修（医師）事業計画書）附表A2" sheetId="515" r:id="rId9"/>
    <sheet name="第2号様式別紙2-2（臨床研修（医師）事業計画書）" sheetId="355" r:id="rId10"/>
    <sheet name="第2号様式別紙2-3（臨床研修（医師）事業計画書）" sheetId="356" r:id="rId11"/>
    <sheet name="基準額算出（臨床研修（医師））" sheetId="353" state="hidden" r:id="rId12"/>
    <sheet name="第2号様式別紙2-4（臨床研修（医師）事業計画書）" sheetId="510" r:id="rId13"/>
    <sheet name="第2号様式別紙2-5（臨床研修（医師）事業計画書）" sheetId="511" r:id="rId14"/>
    <sheet name="基準額算出（臨床研修（歯科））" sheetId="337" state="hidden" r:id="rId15"/>
    <sheet name="別紙様式 3-2" sheetId="450" state="hidden" r:id="rId16"/>
    <sheet name="別紙様式 3-３" sheetId="452" state="hidden" r:id="rId17"/>
    <sheet name="基準額算出（特定行為精算）" sheetId="390" state="hidden" r:id="rId18"/>
    <sheet name="基準額算出（臨床研修（医師）精算）" sheetId="401" state="hidden" r:id="rId19"/>
    <sheet name="基準額算出（臨床研修（歯科）精算）" sheetId="408" state="hidden" r:id="rId20"/>
  </sheets>
  <definedNames>
    <definedName name="_Key1" localSheetId="4" hidden="1">#REF!</definedName>
    <definedName name="_Key1" localSheetId="7" hidden="1">#REF!</definedName>
    <definedName name="_Key1" localSheetId="8" hidden="1">#REF!</definedName>
    <definedName name="_Key1" localSheetId="12" hidden="1">#REF!</definedName>
    <definedName name="_Key1" localSheetId="13" hidden="1">#REF!</definedName>
    <definedName name="_Key1" localSheetId="15" hidden="1">#REF!</definedName>
    <definedName name="_Key1" localSheetId="16" hidden="1">#REF!</definedName>
    <definedName name="_Key1" localSheetId="1" hidden="1">#REF!</definedName>
    <definedName name="_Key1" hidden="1">#REF!</definedName>
    <definedName name="_Key2" localSheetId="4" hidden="1">#REF!</definedName>
    <definedName name="_Key2" localSheetId="7" hidden="1">#REF!</definedName>
    <definedName name="_Key2" localSheetId="8" hidden="1">#REF!</definedName>
    <definedName name="_Key2" localSheetId="12" hidden="1">#REF!</definedName>
    <definedName name="_Key2" localSheetId="13" hidden="1">#REF!</definedName>
    <definedName name="_Key2" localSheetId="15" hidden="1">#REF!</definedName>
    <definedName name="_Key2" localSheetId="16" hidden="1">#REF!</definedName>
    <definedName name="_Key2" localSheetId="1" hidden="1">#REF!</definedName>
    <definedName name="_Key2" hidden="1">#REF!</definedName>
    <definedName name="_Order1" hidden="1">255</definedName>
    <definedName name="_Order2" hidden="1">255</definedName>
    <definedName name="_Sort" localSheetId="4" hidden="1">#REF!</definedName>
    <definedName name="_Sort" localSheetId="7" hidden="1">#REF!</definedName>
    <definedName name="_Sort" localSheetId="8" hidden="1">#REF!</definedName>
    <definedName name="_Sort" localSheetId="12" hidden="1">#REF!</definedName>
    <definedName name="_Sort" localSheetId="13" hidden="1">#REF!</definedName>
    <definedName name="_Sort" localSheetId="15" hidden="1">#REF!</definedName>
    <definedName name="_Sort" localSheetId="16" hidden="1">#REF!</definedName>
    <definedName name="_Sort" localSheetId="1" hidden="1">#REF!</definedName>
    <definedName name="_Sort" hidden="1">#REF!</definedName>
    <definedName name="aaa" localSheetId="1" hidden="1">#REF!</definedName>
    <definedName name="aaa" hidden="1">#REF!</definedName>
    <definedName name="aaaaaaaaaaaaaaaaaa" localSheetId="4" hidden="1">#REF!</definedName>
    <definedName name="aaaaaaaaaaaaaaaaaa" localSheetId="7" hidden="1">#REF!</definedName>
    <definedName name="aaaaaaaaaaaaaaaaaa" localSheetId="8" hidden="1">#REF!</definedName>
    <definedName name="aaaaaaaaaaaaaaaaaa" localSheetId="12" hidden="1">#REF!</definedName>
    <definedName name="aaaaaaaaaaaaaaaaaa" localSheetId="13" hidden="1">#REF!</definedName>
    <definedName name="aaaaaaaaaaaaaaaaaa" localSheetId="15" hidden="1">#REF!</definedName>
    <definedName name="aaaaaaaaaaaaaaaaaa" localSheetId="16" hidden="1">#REF!</definedName>
    <definedName name="aaaaaaaaaaaaaaaaaa" localSheetId="1" hidden="1">#REF!</definedName>
    <definedName name="aaaaaaaaaaaaaaaaaa" hidden="1">#REF!</definedName>
    <definedName name="ddd" hidden="1">#REF!</definedName>
    <definedName name="fff" hidden="1">#REF!</definedName>
    <definedName name="ggg" hidden="1">#REF!</definedName>
    <definedName name="ｌ" localSheetId="4" hidden="1">#REF!</definedName>
    <definedName name="ｌ" localSheetId="7" hidden="1">#REF!</definedName>
    <definedName name="ｌ" localSheetId="8" hidden="1">#REF!</definedName>
    <definedName name="ｌ" localSheetId="12" hidden="1">#REF!</definedName>
    <definedName name="ｌ" localSheetId="13" hidden="1">#REF!</definedName>
    <definedName name="ｌ" localSheetId="15" hidden="1">#REF!</definedName>
    <definedName name="ｌ" localSheetId="16" hidden="1">#REF!</definedName>
    <definedName name="ｌ" localSheetId="1" hidden="1">#REF!</definedName>
    <definedName name="ｌ" hidden="1">#REF!</definedName>
    <definedName name="_xlnm.Print_Area" localSheetId="5">'基準額算出（特定行為）'!$A$1:$Y$46</definedName>
    <definedName name="_xlnm.Print_Area" localSheetId="17">'基準額算出（特定行為精算）'!$A$1:$Y$49</definedName>
    <definedName name="_xlnm.Print_Area" localSheetId="11">'基準額算出（臨床研修（医師））'!$A$1:$Y$166</definedName>
    <definedName name="_xlnm.Print_Area" localSheetId="18">'基準額算出（臨床研修（医師）精算）'!$A$1:$Z$166</definedName>
    <definedName name="_xlnm.Print_Area" localSheetId="14">'基準額算出（臨床研修（歯科））'!$A$1:$X$59</definedName>
    <definedName name="_xlnm.Print_Area" localSheetId="19">'基準額算出（臨床研修（歯科）精算）'!$A$1:$X$59</definedName>
    <definedName name="_xlnm.Print_Area" localSheetId="3">第2号様式!$A$1:$I$41</definedName>
    <definedName name="_xlnm.Print_Area" localSheetId="4">'第2号様式別紙1（所要額調書、対象経費内訳）'!$A$1:$L$93</definedName>
    <definedName name="_xlnm.Print_Area" localSheetId="6">'第2号様式別紙2-1（臨床研修（医師）事業計画書）'!$A$1:$W$44</definedName>
    <definedName name="_xlnm.Print_Area" localSheetId="7">'第2号様式別紙2-1（臨床研修（医師）事業計画書）附表A1'!$A$1:$AE$29</definedName>
    <definedName name="_xlnm.Print_Area" localSheetId="8">'第2号様式別紙2-1（臨床研修（医師）事業計画書）附表A2'!$A$1:$AE$45</definedName>
    <definedName name="_xlnm.Print_Area" localSheetId="9">'第2号様式別紙2-2（臨床研修（医師）事業計画書）'!$A$1:$G$37</definedName>
    <definedName name="_xlnm.Print_Area" localSheetId="10">'第2号様式別紙2-3（臨床研修（医師）事業計画書）'!$A$1:$G$27</definedName>
    <definedName name="_xlnm.Print_Area" localSheetId="12">'第2号様式別紙2-4（臨床研修（医師）事業計画書）'!$A$1:$Y$161</definedName>
    <definedName name="_xlnm.Print_Area" localSheetId="13">'第2号様式別紙2-5（臨床研修（医師）事業計画書）'!$A$1:$Y$161</definedName>
    <definedName name="_xlnm.Print_Area" localSheetId="15">'別紙様式 3-2'!$A$1:$T$48</definedName>
    <definedName name="_xlnm.Print_Area" localSheetId="16">'別紙様式 3-３'!$A$1:$T$48</definedName>
    <definedName name="ssss" hidden="1">#REF!</definedName>
    <definedName name="ｗ" localSheetId="1" hidden="1">#REF!</definedName>
    <definedName name="ｗ" hidden="1">#REF!</definedName>
    <definedName name="Z_3B354CA7_5DDB_486E_B190_D1AF122751B8_.wvu.PrintArea" localSheetId="15" hidden="1">'別紙様式 3-2'!$A$1:$T$48</definedName>
    <definedName name="Z_3B354CA7_5DDB_486E_B190_D1AF122751B8_.wvu.PrintArea" localSheetId="16" hidden="1">'別紙様式 3-３'!$A$1:$T$48</definedName>
    <definedName name="あ" localSheetId="4" hidden="1">#REF!</definedName>
    <definedName name="あ" localSheetId="7" hidden="1">#REF!</definedName>
    <definedName name="あ" localSheetId="8" hidden="1">#REF!</definedName>
    <definedName name="あ" localSheetId="12" hidden="1">#REF!</definedName>
    <definedName name="あ" localSheetId="13" hidden="1">#REF!</definedName>
    <definedName name="あ" localSheetId="15" hidden="1">#REF!</definedName>
    <definedName name="あ" localSheetId="16" hidden="1">#REF!</definedName>
    <definedName name="あ" localSheetId="1" hidden="1">#REF!</definedName>
    <definedName name="あ" hidden="1">#REF!</definedName>
    <definedName name="き" localSheetId="4" hidden="1">#REF!</definedName>
    <definedName name="き" localSheetId="7" hidden="1">#REF!</definedName>
    <definedName name="き" localSheetId="8" hidden="1">#REF!</definedName>
    <definedName name="き" localSheetId="12" hidden="1">#REF!</definedName>
    <definedName name="き" localSheetId="13" hidden="1">#REF!</definedName>
    <definedName name="き" localSheetId="1" hidden="1">#REF!</definedName>
    <definedName name="き" hidden="1">#REF!</definedName>
    <definedName name="さいとう" localSheetId="1" hidden="1">#REF!</definedName>
    <definedName name="さいとう" hidden="1">#REF!</definedName>
    <definedName name="っｓ" localSheetId="7" hidden="1">#REF!</definedName>
    <definedName name="っｓ" localSheetId="8" hidden="1">#REF!</definedName>
    <definedName name="っｓ" localSheetId="13" hidden="1">#REF!</definedName>
    <definedName name="っｓ" hidden="1">#REF!</definedName>
    <definedName name="っっっっっｇ" localSheetId="7" hidden="1">#REF!</definedName>
    <definedName name="っっっっっｇ" localSheetId="8" hidden="1">#REF!</definedName>
    <definedName name="っっっっっｇ" localSheetId="13" hidden="1">#REF!</definedName>
    <definedName name="っっっっっｇ" hidden="1">#REF!</definedName>
    <definedName name="別紙１７" localSheetId="4" hidden="1">#REF!</definedName>
    <definedName name="別紙１７" localSheetId="7" hidden="1">#REF!</definedName>
    <definedName name="別紙１７" localSheetId="8" hidden="1">#REF!</definedName>
    <definedName name="別紙１７" localSheetId="12" hidden="1">#REF!</definedName>
    <definedName name="別紙１７" localSheetId="13" hidden="1">#REF!</definedName>
    <definedName name="別紙１７" localSheetId="15" hidden="1">#REF!</definedName>
    <definedName name="別紙１７" localSheetId="16" hidden="1">#REF!</definedName>
    <definedName name="別紙１７" localSheetId="1" hidden="1">#REF!</definedName>
    <definedName name="別紙１７"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480" l="1"/>
  <c r="B12" i="480"/>
  <c r="B11" i="480"/>
  <c r="I12" i="480" l="1"/>
  <c r="U151" i="510" l="1"/>
  <c r="B19" i="480"/>
  <c r="B20" i="480"/>
  <c r="B21" i="480"/>
  <c r="B22" i="480"/>
  <c r="B23" i="480"/>
  <c r="B24" i="480"/>
  <c r="B25" i="480"/>
  <c r="B26" i="480"/>
  <c r="B27" i="480"/>
  <c r="B28" i="480"/>
  <c r="B29" i="480"/>
  <c r="B30" i="480"/>
  <c r="B31" i="480"/>
  <c r="B32" i="480"/>
  <c r="B33" i="480"/>
  <c r="B34" i="480"/>
  <c r="B35" i="480"/>
  <c r="B36" i="480"/>
  <c r="B37" i="480"/>
  <c r="B38" i="480"/>
  <c r="B39" i="480"/>
  <c r="B40" i="480"/>
  <c r="B41" i="480"/>
  <c r="B42" i="480"/>
  <c r="B43" i="480"/>
  <c r="B44" i="480"/>
  <c r="B45" i="480"/>
  <c r="B46" i="480"/>
  <c r="B47" i="480"/>
  <c r="B48" i="480"/>
  <c r="B49" i="480"/>
  <c r="B50" i="480"/>
  <c r="B51" i="480"/>
  <c r="B52" i="480"/>
  <c r="B53" i="480"/>
  <c r="B54" i="480"/>
  <c r="B55" i="480"/>
  <c r="B56" i="480"/>
  <c r="B57" i="480"/>
  <c r="B58" i="480"/>
  <c r="B59" i="480"/>
  <c r="B60" i="480"/>
  <c r="B61" i="480"/>
  <c r="B62" i="480"/>
  <c r="B63" i="480"/>
  <c r="B64" i="480"/>
  <c r="B65" i="480"/>
  <c r="B66" i="480"/>
  <c r="B67" i="480"/>
  <c r="B68" i="480"/>
  <c r="B69" i="480"/>
  <c r="B70" i="480"/>
  <c r="B71" i="480"/>
  <c r="B72" i="480"/>
  <c r="B73" i="480"/>
  <c r="B74" i="480"/>
  <c r="B75" i="480"/>
  <c r="B76" i="480"/>
  <c r="B77" i="480"/>
  <c r="B78" i="480"/>
  <c r="B79" i="480"/>
  <c r="B80" i="480"/>
  <c r="B81" i="480"/>
  <c r="B82" i="480"/>
  <c r="B83" i="480"/>
  <c r="B84" i="480"/>
  <c r="B85" i="480"/>
  <c r="B86" i="480"/>
  <c r="B87" i="480"/>
  <c r="B88" i="480"/>
  <c r="B89" i="480"/>
  <c r="B18" i="480"/>
  <c r="G11" i="480"/>
  <c r="H11" i="480" s="1"/>
  <c r="A5" i="362"/>
  <c r="D16" i="362"/>
  <c r="U44" i="354"/>
  <c r="Q44" i="354"/>
  <c r="U42" i="354"/>
  <c r="Q42" i="354"/>
  <c r="I44" i="354"/>
  <c r="E44" i="354"/>
  <c r="I42" i="354"/>
  <c r="E42" i="354"/>
  <c r="F39" i="354"/>
  <c r="M39" i="354"/>
  <c r="L39" i="354"/>
  <c r="K39" i="354"/>
  <c r="J39" i="354"/>
  <c r="I39" i="354"/>
  <c r="H39" i="354"/>
  <c r="G39" i="354"/>
  <c r="E38" i="354"/>
  <c r="D38" i="354"/>
  <c r="C38" i="354"/>
  <c r="M37" i="354"/>
  <c r="F37" i="354"/>
  <c r="L37" i="354"/>
  <c r="K37" i="354"/>
  <c r="J37" i="354"/>
  <c r="I37" i="354"/>
  <c r="H37" i="354"/>
  <c r="G37" i="354"/>
  <c r="E37" i="354"/>
  <c r="D37" i="354"/>
  <c r="C37" i="354"/>
  <c r="E36" i="354"/>
  <c r="D36" i="354"/>
  <c r="C36" i="354"/>
  <c r="G13" i="480" l="1"/>
  <c r="F11" i="480"/>
  <c r="F90" i="480"/>
  <c r="U114" i="510" l="1"/>
  <c r="U121" i="510" l="1"/>
  <c r="U158" i="510"/>
  <c r="U155" i="510"/>
  <c r="L13" i="480" l="1"/>
  <c r="K13" i="480"/>
  <c r="T16" i="515" l="1"/>
  <c r="T17" i="515"/>
  <c r="T18" i="515"/>
  <c r="H19" i="515"/>
  <c r="I19" i="515"/>
  <c r="J19" i="515"/>
  <c r="K19" i="515"/>
  <c r="L19" i="515"/>
  <c r="M19" i="515"/>
  <c r="N19" i="515"/>
  <c r="O19" i="515"/>
  <c r="P19" i="515"/>
  <c r="Q19" i="515"/>
  <c r="R19" i="515"/>
  <c r="S19" i="515"/>
  <c r="T20" i="515"/>
  <c r="T32" i="515" s="1"/>
  <c r="T21" i="515"/>
  <c r="T22" i="515"/>
  <c r="H23" i="515"/>
  <c r="I23" i="515"/>
  <c r="J23" i="515"/>
  <c r="K23" i="515"/>
  <c r="L23" i="515"/>
  <c r="M23" i="515"/>
  <c r="N23" i="515"/>
  <c r="O23" i="515"/>
  <c r="P23" i="515"/>
  <c r="Q23" i="515"/>
  <c r="R23" i="515"/>
  <c r="S23" i="515"/>
  <c r="T24" i="515"/>
  <c r="T25" i="515"/>
  <c r="T26" i="515"/>
  <c r="H27" i="515"/>
  <c r="I27" i="515"/>
  <c r="J27" i="515"/>
  <c r="K27" i="515"/>
  <c r="L27" i="515"/>
  <c r="M27" i="515"/>
  <c r="N27" i="515"/>
  <c r="O27" i="515"/>
  <c r="P27" i="515"/>
  <c r="Q27" i="515"/>
  <c r="R27" i="515"/>
  <c r="S27" i="515"/>
  <c r="T28" i="515"/>
  <c r="T29" i="515"/>
  <c r="T30" i="515"/>
  <c r="T34" i="515" s="1"/>
  <c r="H31" i="515"/>
  <c r="I31" i="515"/>
  <c r="J31" i="515"/>
  <c r="K31" i="515"/>
  <c r="L31" i="515"/>
  <c r="M31" i="515"/>
  <c r="N31" i="515"/>
  <c r="O31" i="515"/>
  <c r="P31" i="515"/>
  <c r="Q31" i="515"/>
  <c r="R31" i="515"/>
  <c r="S31" i="515"/>
  <c r="U32" i="515"/>
  <c r="V32" i="515"/>
  <c r="T33" i="515"/>
  <c r="U33" i="515"/>
  <c r="V33" i="515"/>
  <c r="W33" i="515"/>
  <c r="X33" i="515"/>
  <c r="Y33" i="515"/>
  <c r="X40" i="515" s="1"/>
  <c r="Z33" i="515"/>
  <c r="AA33" i="515"/>
  <c r="AB33" i="515"/>
  <c r="AB40" i="515" s="1"/>
  <c r="AC33" i="515"/>
  <c r="AD33" i="515"/>
  <c r="AB38" i="515" s="1"/>
  <c r="U34" i="515"/>
  <c r="V34" i="515"/>
  <c r="W35" i="515"/>
  <c r="X35" i="515"/>
  <c r="Y35" i="515"/>
  <c r="X45" i="515" s="1"/>
  <c r="Z35" i="515"/>
  <c r="X43" i="515" s="1"/>
  <c r="AA35" i="515"/>
  <c r="AB45" i="515" s="1"/>
  <c r="AB35" i="515"/>
  <c r="AC35" i="515"/>
  <c r="AD35" i="515"/>
  <c r="AB43" i="515" s="1"/>
  <c r="X38" i="515"/>
  <c r="T16" i="514"/>
  <c r="T17" i="514"/>
  <c r="T18" i="514"/>
  <c r="T19" i="514"/>
  <c r="T25" i="514" s="1"/>
  <c r="T20" i="514"/>
  <c r="T21" i="514"/>
  <c r="T22" i="514"/>
  <c r="T23" i="514"/>
  <c r="U24" i="514"/>
  <c r="V24" i="514"/>
  <c r="U25" i="514"/>
  <c r="V25" i="514"/>
  <c r="W25" i="514"/>
  <c r="X25" i="514"/>
  <c r="Y25" i="514"/>
  <c r="Z25" i="514"/>
  <c r="AA25" i="514"/>
  <c r="AB25" i="514"/>
  <c r="AC25" i="514"/>
  <c r="AD25" i="514"/>
  <c r="X27" i="514"/>
  <c r="AB27" i="514"/>
  <c r="X29" i="514" l="1"/>
  <c r="T24" i="514"/>
  <c r="T23" i="515"/>
  <c r="T19" i="515"/>
  <c r="AB29" i="514"/>
  <c r="T27" i="515"/>
  <c r="T31" i="515"/>
  <c r="U158" i="511"/>
  <c r="AB156" i="511" s="1"/>
  <c r="U155" i="511"/>
  <c r="AB155" i="511" s="1"/>
  <c r="Q148" i="511"/>
  <c r="U148" i="511" s="1"/>
  <c r="Q147" i="511"/>
  <c r="U147" i="511" s="1"/>
  <c r="U146" i="511" s="1"/>
  <c r="Q144" i="511"/>
  <c r="U144" i="511" s="1"/>
  <c r="Q143" i="511"/>
  <c r="U143" i="511" s="1"/>
  <c r="Q139" i="511"/>
  <c r="U139" i="511" s="1"/>
  <c r="Q138" i="511"/>
  <c r="U138" i="511" s="1"/>
  <c r="Q135" i="511"/>
  <c r="U135" i="511" s="1"/>
  <c r="Q134" i="511"/>
  <c r="U134" i="511" s="1"/>
  <c r="Q130" i="511"/>
  <c r="U130" i="511" s="1"/>
  <c r="U127" i="511"/>
  <c r="U125" i="511"/>
  <c r="U121" i="511"/>
  <c r="U114" i="511"/>
  <c r="Q97" i="511"/>
  <c r="Q91" i="511"/>
  <c r="Q87" i="511"/>
  <c r="Q81" i="511"/>
  <c r="Q79" i="511"/>
  <c r="AB78" i="511"/>
  <c r="Q99" i="511" s="1"/>
  <c r="K48" i="511"/>
  <c r="U41" i="511"/>
  <c r="U42" i="511" s="1"/>
  <c r="J32" i="511"/>
  <c r="T32" i="511" s="1"/>
  <c r="J31" i="511"/>
  <c r="T31" i="511" s="1"/>
  <c r="J25" i="511"/>
  <c r="T25" i="511" s="1"/>
  <c r="Q17" i="511"/>
  <c r="J26" i="511" s="1"/>
  <c r="T26" i="511" s="1"/>
  <c r="M17" i="511"/>
  <c r="V16" i="511"/>
  <c r="V15" i="511"/>
  <c r="V17" i="511" s="1"/>
  <c r="Q115" i="511" s="1"/>
  <c r="AB156" i="510"/>
  <c r="AB155" i="510"/>
  <c r="Q148" i="510"/>
  <c r="U148" i="510" s="1"/>
  <c r="Q147" i="510"/>
  <c r="U147" i="510" s="1"/>
  <c r="U146" i="510" s="1"/>
  <c r="U144" i="510"/>
  <c r="Q144" i="510"/>
  <c r="Q143" i="510"/>
  <c r="U143" i="510" s="1"/>
  <c r="Q139" i="510"/>
  <c r="U139" i="510" s="1"/>
  <c r="Q138" i="510"/>
  <c r="U138" i="510" s="1"/>
  <c r="Q135" i="510"/>
  <c r="U135" i="510" s="1"/>
  <c r="Q134" i="510"/>
  <c r="U134" i="510" s="1"/>
  <c r="U133" i="510" s="1"/>
  <c r="Q130" i="510"/>
  <c r="U130" i="510" s="1"/>
  <c r="U127" i="510"/>
  <c r="U125" i="510"/>
  <c r="AB78" i="510"/>
  <c r="K48" i="510"/>
  <c r="U41" i="510"/>
  <c r="U42" i="510" s="1"/>
  <c r="J32" i="510"/>
  <c r="T32" i="510" s="1"/>
  <c r="J31" i="510"/>
  <c r="T31" i="510" s="1"/>
  <c r="Q17" i="510"/>
  <c r="J26" i="510" s="1"/>
  <c r="T26" i="510" s="1"/>
  <c r="M17" i="510"/>
  <c r="J25" i="510" s="1"/>
  <c r="T25" i="510" s="1"/>
  <c r="V16" i="510"/>
  <c r="V15" i="510"/>
  <c r="U28" i="511" l="1"/>
  <c r="AB109" i="510"/>
  <c r="AB105" i="510"/>
  <c r="U142" i="511"/>
  <c r="U137" i="510"/>
  <c r="U77" i="510"/>
  <c r="U133" i="511"/>
  <c r="U142" i="510"/>
  <c r="U28" i="510"/>
  <c r="Q112" i="510" s="1"/>
  <c r="Z76" i="511"/>
  <c r="U77" i="511"/>
  <c r="U137" i="511"/>
  <c r="U124" i="511"/>
  <c r="Q99" i="510"/>
  <c r="Z76" i="510"/>
  <c r="U124" i="510"/>
  <c r="Q105" i="511"/>
  <c r="U105" i="511" s="1"/>
  <c r="AB109" i="511"/>
  <c r="Q109" i="511"/>
  <c r="U109" i="511" s="1"/>
  <c r="AB105" i="511"/>
  <c r="Q83" i="511"/>
  <c r="Q93" i="511"/>
  <c r="Q101" i="511"/>
  <c r="U101" i="511" s="1"/>
  <c r="M115" i="511"/>
  <c r="AA115" i="511" s="1"/>
  <c r="Q85" i="511"/>
  <c r="Q95" i="511"/>
  <c r="Q105" i="510"/>
  <c r="U105" i="510" s="1"/>
  <c r="V17" i="510"/>
  <c r="Q115" i="510" s="1"/>
  <c r="Q81" i="510"/>
  <c r="Q97" i="510"/>
  <c r="Q83" i="510"/>
  <c r="Q101" i="510"/>
  <c r="U101" i="510" s="1"/>
  <c r="M115" i="510"/>
  <c r="Q93" i="510"/>
  <c r="Q91" i="510"/>
  <c r="Q120" i="510"/>
  <c r="Q114" i="510"/>
  <c r="AA114" i="510" s="1"/>
  <c r="U120" i="510"/>
  <c r="U120" i="511"/>
  <c r="Q112" i="511"/>
  <c r="Q114" i="511"/>
  <c r="AA114" i="511" s="1"/>
  <c r="Q85" i="510"/>
  <c r="Q95" i="510"/>
  <c r="Q109" i="510"/>
  <c r="U109" i="510" s="1"/>
  <c r="U27" i="510"/>
  <c r="Q79" i="510"/>
  <c r="Q87" i="510"/>
  <c r="U27" i="511"/>
  <c r="U76" i="511" l="1"/>
  <c r="U151" i="511" s="1"/>
  <c r="AB154" i="511" s="1"/>
  <c r="AA115" i="510"/>
  <c r="U76" i="510"/>
  <c r="AB154" i="510" l="1"/>
  <c r="U53" i="408" l="1"/>
  <c r="P53" i="408"/>
  <c r="P50" i="408"/>
  <c r="U50" i="408" s="1"/>
  <c r="U44" i="408"/>
  <c r="P44" i="408"/>
  <c r="P41" i="408"/>
  <c r="P37" i="408"/>
  <c r="U37" i="408" s="1"/>
  <c r="P35" i="408"/>
  <c r="U35" i="408" s="1"/>
  <c r="R19" i="408"/>
  <c r="U163" i="401"/>
  <c r="AB161" i="401" s="1"/>
  <c r="AB160" i="401"/>
  <c r="U160" i="401"/>
  <c r="Q153" i="401"/>
  <c r="U153" i="401" s="1"/>
  <c r="U151" i="401" s="1"/>
  <c r="U152" i="401"/>
  <c r="Q152" i="401"/>
  <c r="Q149" i="401"/>
  <c r="U149" i="401" s="1"/>
  <c r="Q148" i="401"/>
  <c r="U148" i="401" s="1"/>
  <c r="U144" i="401"/>
  <c r="Q144" i="401"/>
  <c r="U143" i="401"/>
  <c r="U142" i="401" s="1"/>
  <c r="Q143" i="401"/>
  <c r="Q140" i="401"/>
  <c r="U140" i="401" s="1"/>
  <c r="U139" i="401"/>
  <c r="U138" i="401" s="1"/>
  <c r="Q139" i="401"/>
  <c r="U135" i="401"/>
  <c r="Q135" i="401"/>
  <c r="U132" i="401"/>
  <c r="U129" i="401" s="1"/>
  <c r="U130" i="401"/>
  <c r="U126" i="401"/>
  <c r="U119" i="401"/>
  <c r="Q114" i="401"/>
  <c r="U114" i="401" s="1"/>
  <c r="Q102" i="401"/>
  <c r="Q100" i="401"/>
  <c r="Q95" i="401"/>
  <c r="Q89" i="401"/>
  <c r="Q87" i="401"/>
  <c r="Q83" i="401"/>
  <c r="AB80" i="401"/>
  <c r="Q112" i="401" s="1"/>
  <c r="V49" i="401"/>
  <c r="Q48" i="401"/>
  <c r="M48" i="401"/>
  <c r="U41" i="401"/>
  <c r="AB92" i="401" s="1"/>
  <c r="U40" i="401"/>
  <c r="J31" i="401"/>
  <c r="T31" i="401" s="1"/>
  <c r="T30" i="401"/>
  <c r="J30" i="401"/>
  <c r="V17" i="401"/>
  <c r="Q120" i="401" s="1"/>
  <c r="Q17" i="401"/>
  <c r="J25" i="401" s="1"/>
  <c r="T25" i="401" s="1"/>
  <c r="M17" i="401"/>
  <c r="J24" i="401" s="1"/>
  <c r="T24" i="401" s="1"/>
  <c r="V16" i="401"/>
  <c r="V15" i="401"/>
  <c r="M120" i="401" s="1"/>
  <c r="U42" i="390"/>
  <c r="U39" i="390"/>
  <c r="U35" i="390"/>
  <c r="U31" i="390"/>
  <c r="U27" i="390"/>
  <c r="U12" i="390"/>
  <c r="U46" i="390" s="1"/>
  <c r="P53" i="337"/>
  <c r="U53" i="337" s="1"/>
  <c r="P50" i="337"/>
  <c r="U50" i="337" s="1"/>
  <c r="U37" i="337"/>
  <c r="P37" i="337"/>
  <c r="P35" i="337"/>
  <c r="U35" i="337" s="1"/>
  <c r="P14" i="337"/>
  <c r="H19" i="337" s="1"/>
  <c r="U163" i="353"/>
  <c r="AB161" i="353"/>
  <c r="U160" i="353"/>
  <c r="AB160" i="353" s="1"/>
  <c r="Q153" i="353"/>
  <c r="U153" i="353" s="1"/>
  <c r="Q152" i="353"/>
  <c r="U152" i="353" s="1"/>
  <c r="U151" i="353" s="1"/>
  <c r="Q149" i="353"/>
  <c r="U149" i="353" s="1"/>
  <c r="U147" i="353" s="1"/>
  <c r="U148" i="353"/>
  <c r="Q148" i="353"/>
  <c r="Q144" i="353"/>
  <c r="U144" i="353" s="1"/>
  <c r="Q143" i="353"/>
  <c r="U143" i="353" s="1"/>
  <c r="U140" i="353"/>
  <c r="Q140" i="353"/>
  <c r="U139" i="353"/>
  <c r="U138" i="353" s="1"/>
  <c r="Q139" i="353"/>
  <c r="Q135" i="353"/>
  <c r="U135" i="353" s="1"/>
  <c r="U132" i="353"/>
  <c r="U130" i="353"/>
  <c r="U129" i="353" s="1"/>
  <c r="U126" i="353"/>
  <c r="U119" i="353"/>
  <c r="Q102" i="353"/>
  <c r="Q89" i="353"/>
  <c r="AB80" i="353"/>
  <c r="Q100" i="353" s="1"/>
  <c r="V49" i="353"/>
  <c r="Q48" i="353"/>
  <c r="M48" i="353"/>
  <c r="U40" i="353"/>
  <c r="U41" i="353" s="1"/>
  <c r="AB92" i="353" s="1"/>
  <c r="J31" i="353"/>
  <c r="T31" i="353" s="1"/>
  <c r="J30" i="353"/>
  <c r="T30" i="353" s="1"/>
  <c r="J25" i="353"/>
  <c r="T25" i="353" s="1"/>
  <c r="J24" i="353"/>
  <c r="T24" i="353" s="1"/>
  <c r="Q17" i="353"/>
  <c r="M17" i="353"/>
  <c r="V16" i="353"/>
  <c r="V15" i="353"/>
  <c r="V17" i="353" s="1"/>
  <c r="Q120" i="353" s="1"/>
  <c r="F36" i="355"/>
  <c r="U40" i="335"/>
  <c r="U37" i="335"/>
  <c r="U33" i="335"/>
  <c r="U29" i="335"/>
  <c r="U25" i="335"/>
  <c r="U11" i="335"/>
  <c r="U44" i="335" s="1"/>
  <c r="F13" i="480"/>
  <c r="D13" i="480"/>
  <c r="C13" i="480"/>
  <c r="J12" i="480"/>
  <c r="H12" i="480"/>
  <c r="H13" i="480" s="1"/>
  <c r="E12" i="480"/>
  <c r="E11" i="480"/>
  <c r="O6" i="480"/>
  <c r="B5" i="480"/>
  <c r="I11" i="480" l="1"/>
  <c r="J11" i="480" s="1"/>
  <c r="J13" i="480" s="1"/>
  <c r="U59" i="408"/>
  <c r="R19" i="337"/>
  <c r="P41" i="337" s="1"/>
  <c r="P44" i="337"/>
  <c r="U44" i="337" s="1"/>
  <c r="U27" i="353"/>
  <c r="U26" i="353"/>
  <c r="U59" i="337"/>
  <c r="AD92" i="401"/>
  <c r="AC92" i="401"/>
  <c r="AD92" i="353"/>
  <c r="AC92" i="353"/>
  <c r="U142" i="353"/>
  <c r="U26" i="401"/>
  <c r="U27" i="401"/>
  <c r="U147" i="401"/>
  <c r="E13" i="480"/>
  <c r="Z78" i="353"/>
  <c r="Q92" i="353"/>
  <c r="Q104" i="353"/>
  <c r="V48" i="401"/>
  <c r="Q85" i="401"/>
  <c r="Q98" i="401"/>
  <c r="U79" i="401" s="1"/>
  <c r="U78" i="401" s="1"/>
  <c r="Q106" i="353"/>
  <c r="Q109" i="353"/>
  <c r="M120" i="353"/>
  <c r="Q81" i="353"/>
  <c r="Q112" i="353"/>
  <c r="Z78" i="401"/>
  <c r="Q92" i="401"/>
  <c r="Q104" i="401"/>
  <c r="Q83" i="353"/>
  <c r="Q95" i="353"/>
  <c r="Q114" i="353"/>
  <c r="U114" i="353" s="1"/>
  <c r="Q106" i="401"/>
  <c r="V48" i="353"/>
  <c r="Q85" i="353"/>
  <c r="Q98" i="353"/>
  <c r="U79" i="353" s="1"/>
  <c r="U78" i="353" s="1"/>
  <c r="Q109" i="401"/>
  <c r="Q87" i="353"/>
  <c r="Q81" i="401"/>
  <c r="I13" i="480" l="1"/>
  <c r="U125" i="353"/>
  <c r="Q117" i="353"/>
  <c r="Q125" i="353"/>
  <c r="Q119" i="353"/>
  <c r="AA119" i="353" s="1"/>
  <c r="U156" i="353"/>
  <c r="AB159" i="353" s="1"/>
  <c r="Q119" i="401"/>
  <c r="U125" i="401"/>
  <c r="U156" i="401" s="1"/>
  <c r="AB159" i="401" s="1"/>
  <c r="Q117" i="401"/>
  <c r="Q125" i="401"/>
  <c r="AA120" i="353"/>
  <c r="AA119" i="401" l="1"/>
  <c r="AA120" i="401"/>
</calcChain>
</file>

<file path=xl/sharedStrings.xml><?xml version="1.0" encoding="utf-8"?>
<sst xmlns="http://schemas.openxmlformats.org/spreadsheetml/2006/main" count="3021" uniqueCount="713">
  <si>
    <t>基　準　額　算　出　内　訳</t>
    <phoneticPr fontId="4"/>
  </si>
  <si>
    <t>補助対象・補助対象外</t>
    <rPh sb="0" eb="2">
      <t>ホジョ</t>
    </rPh>
    <rPh sb="2" eb="4">
      <t>タイショウ</t>
    </rPh>
    <rPh sb="5" eb="7">
      <t>ホジョ</t>
    </rPh>
    <rPh sb="7" eb="10">
      <t>タイショウガイ</t>
    </rPh>
    <phoneticPr fontId="4"/>
  </si>
  <si>
    <t>【補助対象外】計</t>
    <rPh sb="1" eb="3">
      <t>ホジョ</t>
    </rPh>
    <rPh sb="3" eb="6">
      <t>タイショウガイ</t>
    </rPh>
    <rPh sb="7" eb="8">
      <t>ケイ</t>
    </rPh>
    <phoneticPr fontId="4"/>
  </si>
  <si>
    <t>　合　　　　　計</t>
    <rPh sb="1" eb="2">
      <t>ゴウ</t>
    </rPh>
    <rPh sb="7" eb="8">
      <t>ケイ</t>
    </rPh>
    <phoneticPr fontId="4"/>
  </si>
  <si>
    <t>研 修 歯 科 医 延 人 数</t>
    <rPh sb="0" eb="1">
      <t>ケン</t>
    </rPh>
    <rPh sb="2" eb="3">
      <t>オサム</t>
    </rPh>
    <rPh sb="4" eb="5">
      <t>ハ</t>
    </rPh>
    <rPh sb="6" eb="7">
      <t>カ</t>
    </rPh>
    <rPh sb="8" eb="9">
      <t>イ</t>
    </rPh>
    <rPh sb="10" eb="11">
      <t>ノ</t>
    </rPh>
    <rPh sb="12" eb="13">
      <t>ヒト</t>
    </rPh>
    <rPh sb="14" eb="15">
      <t>カズ</t>
    </rPh>
    <phoneticPr fontId="5"/>
  </si>
  <si>
    <t>期　　　　間</t>
    <rPh sb="0" eb="1">
      <t>キ</t>
    </rPh>
    <rPh sb="5" eb="6">
      <t>アイダ</t>
    </rPh>
    <phoneticPr fontId="5"/>
  </si>
  <si>
    <t>備　　　　　考</t>
    <rPh sb="0" eb="1">
      <t>ビ</t>
    </rPh>
    <rPh sb="6" eb="7">
      <t>コウ</t>
    </rPh>
    <phoneticPr fontId="5"/>
  </si>
  <si>
    <t>a</t>
    <phoneticPr fontId="4"/>
  </si>
  <si>
    <t>／</t>
    <phoneticPr fontId="5"/>
  </si>
  <si>
    <t>【単独型・管理型臨床研修施設名】</t>
    <rPh sb="8" eb="10">
      <t>リンショウ</t>
    </rPh>
    <rPh sb="10" eb="12">
      <t>ケンシュウ</t>
    </rPh>
    <rPh sb="12" eb="14">
      <t>シセツ</t>
    </rPh>
    <phoneticPr fontId="4"/>
  </si>
  <si>
    <t>（１）研修歯科医延人数　【附表Ａ】</t>
    <rPh sb="5" eb="7">
      <t>シカ</t>
    </rPh>
    <rPh sb="13" eb="15">
      <t>フヒョウ</t>
    </rPh>
    <phoneticPr fontId="5"/>
  </si>
  <si>
    <t>（２）研修歯科医数</t>
    <rPh sb="5" eb="7">
      <t>シカ</t>
    </rPh>
    <phoneticPr fontId="4"/>
  </si>
  <si>
    <t>施設群全体</t>
    <rPh sb="0" eb="2">
      <t>シセツ</t>
    </rPh>
    <rPh sb="2" eb="3">
      <t>グン</t>
    </rPh>
    <rPh sb="3" eb="5">
      <t>ゼンタイ</t>
    </rPh>
    <phoneticPr fontId="5"/>
  </si>
  <si>
    <t>研修歯科医延人数</t>
    <rPh sb="0" eb="2">
      <t>ケンシュウ</t>
    </rPh>
    <rPh sb="2" eb="5">
      <t>シカイ</t>
    </rPh>
    <rPh sb="5" eb="6">
      <t>ノ</t>
    </rPh>
    <rPh sb="6" eb="8">
      <t>ニンズウ</t>
    </rPh>
    <phoneticPr fontId="5"/>
  </si>
  <si>
    <t>研修歯科医数</t>
    <rPh sb="0" eb="5">
      <t>ケンシュウシカイ</t>
    </rPh>
    <rPh sb="5" eb="6">
      <t>スウ</t>
    </rPh>
    <phoneticPr fontId="4"/>
  </si>
  <si>
    <t>（注）研修歯科医数は、研修歯科医延人数を12(月)で除して、小数点以下を四捨五入して得た数とする。</t>
    <rPh sb="5" eb="7">
      <t>シカ</t>
    </rPh>
    <rPh sb="13" eb="15">
      <t>シカ</t>
    </rPh>
    <rPh sb="23" eb="24">
      <t>ツキ</t>
    </rPh>
    <rPh sb="36" eb="40">
      <t>シシャゴニュウ</t>
    </rPh>
    <phoneticPr fontId="5"/>
  </si>
  <si>
    <t>（３）へき地診療所研修支援事業実施研修歯科医数　【附表Ｂ】</t>
    <rPh sb="15" eb="17">
      <t>ジッシ</t>
    </rPh>
    <rPh sb="17" eb="19">
      <t>ケンシュウ</t>
    </rPh>
    <rPh sb="19" eb="22">
      <t>シカイ</t>
    </rPh>
    <rPh sb="22" eb="23">
      <t>スウ</t>
    </rPh>
    <phoneticPr fontId="5"/>
  </si>
  <si>
    <t>事業実施研修歯科医数</t>
    <rPh sb="0" eb="2">
      <t>ジギョウ</t>
    </rPh>
    <rPh sb="2" eb="4">
      <t>ジッシ</t>
    </rPh>
    <rPh sb="4" eb="9">
      <t>ケンシュウシカイ</t>
    </rPh>
    <rPh sb="9" eb="10">
      <t>スウ</t>
    </rPh>
    <phoneticPr fontId="5"/>
  </si>
  <si>
    <t>２　基準額適用</t>
    <rPh sb="2" eb="5">
      <t>キジュンガク</t>
    </rPh>
    <rPh sb="5" eb="7">
      <t>テキヨウ</t>
    </rPh>
    <phoneticPr fontId="5"/>
  </si>
  <si>
    <t>研修歯科医延人数 a</t>
    <rPh sb="2" eb="4">
      <t>シカ</t>
    </rPh>
    <phoneticPr fontId="5"/>
  </si>
  <si>
    <t>（２）プログラム責任者経費</t>
    <rPh sb="8" eb="11">
      <t>セキニンシャ</t>
    </rPh>
    <rPh sb="11" eb="13">
      <t>ケイヒ</t>
    </rPh>
    <phoneticPr fontId="5"/>
  </si>
  <si>
    <t>目標達成管理</t>
    <rPh sb="0" eb="2">
      <t>モクヒョウ</t>
    </rPh>
    <rPh sb="2" eb="4">
      <t>タッセイ</t>
    </rPh>
    <rPh sb="4" eb="6">
      <t>カンリ</t>
    </rPh>
    <phoneticPr fontId="5"/>
  </si>
  <si>
    <t>（３）研修管理委員会経費</t>
    <rPh sb="3" eb="5">
      <t>ケンシュウ</t>
    </rPh>
    <rPh sb="5" eb="7">
      <t>カンリ</t>
    </rPh>
    <rPh sb="7" eb="10">
      <t>イインカイ</t>
    </rPh>
    <rPh sb="10" eb="12">
      <t>ケイヒ</t>
    </rPh>
    <phoneticPr fontId="5"/>
  </si>
  <si>
    <t>（４）へき地診療所研修支援経費</t>
    <rPh sb="5" eb="6">
      <t>チ</t>
    </rPh>
    <rPh sb="6" eb="9">
      <t>シンリョウショ</t>
    </rPh>
    <rPh sb="9" eb="11">
      <t>ケンシュウ</t>
    </rPh>
    <rPh sb="11" eb="13">
      <t>シエン</t>
    </rPh>
    <rPh sb="13" eb="15">
      <t>ケイヒ</t>
    </rPh>
    <phoneticPr fontId="5"/>
  </si>
  <si>
    <t>（５）研修歯科医物件費</t>
    <rPh sb="3" eb="8">
      <t>ケンシュウシカイ</t>
    </rPh>
    <rPh sb="8" eb="10">
      <t>ブッケン</t>
    </rPh>
    <rPh sb="10" eb="11">
      <t>ヒ</t>
    </rPh>
    <phoneticPr fontId="5"/>
  </si>
  <si>
    <t>基準額合計</t>
    <rPh sb="0" eb="3">
      <t>キジュンガク</t>
    </rPh>
    <rPh sb="3" eb="5">
      <t>ゴウケイ</t>
    </rPh>
    <phoneticPr fontId="4"/>
  </si>
  <si>
    <t>×</t>
  </si>
  <si>
    <t>人</t>
    <rPh sb="0" eb="1">
      <t>ニン</t>
    </rPh>
    <phoneticPr fontId="5"/>
  </si>
  <si>
    <t>円</t>
    <rPh sb="0" eb="1">
      <t>エン</t>
    </rPh>
    <phoneticPr fontId="5"/>
  </si>
  <si>
    <t>円／月額）</t>
    <rPh sb="0" eb="1">
      <t>エン</t>
    </rPh>
    <rPh sb="2" eb="4">
      <t>ゲツガク</t>
    </rPh>
    <phoneticPr fontId="5"/>
  </si>
  <si>
    <t>円】</t>
    <rPh sb="0" eb="1">
      <t>エン</t>
    </rPh>
    <phoneticPr fontId="5"/>
  </si>
  <si>
    <t>円／年額）</t>
    <rPh sb="0" eb="1">
      <t>エン</t>
    </rPh>
    <rPh sb="2" eb="3">
      <t>ネン</t>
    </rPh>
    <rPh sb="3" eb="4">
      <t>ガク</t>
    </rPh>
    <phoneticPr fontId="5"/>
  </si>
  <si>
    <t>基本業務</t>
    <rPh sb="0" eb="2">
      <t>キホン</t>
    </rPh>
    <rPh sb="2" eb="4">
      <t>ギョウム</t>
    </rPh>
    <phoneticPr fontId="5"/>
  </si>
  <si>
    <t xml:space="preserve">円 </t>
  </si>
  <si>
    <t>予 定 額</t>
  </si>
  <si>
    <t>総事業費</t>
  </si>
  <si>
    <t>対象経費</t>
  </si>
  <si>
    <t>の 支 出</t>
  </si>
  <si>
    <t>人</t>
    <rPh sb="0" eb="1">
      <t>ニン</t>
    </rPh>
    <phoneticPr fontId="4"/>
  </si>
  <si>
    <t>教育指導経費</t>
    <rPh sb="0" eb="2">
      <t>キョウイク</t>
    </rPh>
    <rPh sb="2" eb="4">
      <t>シドウ</t>
    </rPh>
    <rPh sb="4" eb="6">
      <t>ケイヒ</t>
    </rPh>
    <phoneticPr fontId="5"/>
  </si>
  <si>
    <t>（４）指導歯科医資質向上推進事業　【附表Ｃ】</t>
    <rPh sb="3" eb="5">
      <t>シドウ</t>
    </rPh>
    <rPh sb="5" eb="8">
      <t>シカイ</t>
    </rPh>
    <rPh sb="8" eb="10">
      <t>シシツ</t>
    </rPh>
    <rPh sb="10" eb="12">
      <t>コウジョウ</t>
    </rPh>
    <rPh sb="12" eb="14">
      <t>スイシン</t>
    </rPh>
    <rPh sb="14" eb="16">
      <t>ジギョウ</t>
    </rPh>
    <phoneticPr fontId="5"/>
  </si>
  <si>
    <t>（６）指導歯科医資質向上推進経費</t>
    <rPh sb="3" eb="5">
      <t>シドウ</t>
    </rPh>
    <rPh sb="5" eb="8">
      <t>シカイ</t>
    </rPh>
    <rPh sb="8" eb="10">
      <t>シシツ</t>
    </rPh>
    <rPh sb="10" eb="12">
      <t>コウジョウ</t>
    </rPh>
    <rPh sb="12" eb="14">
      <t>スイシン</t>
    </rPh>
    <rPh sb="14" eb="16">
      <t>ケイヒ</t>
    </rPh>
    <phoneticPr fontId="5"/>
  </si>
  <si>
    <t>※指導歯科医を5人以上配置している施設が申請する場合以外（６）は計上しないこと</t>
    <rPh sb="1" eb="3">
      <t>シドウ</t>
    </rPh>
    <rPh sb="3" eb="6">
      <t>シカイ</t>
    </rPh>
    <rPh sb="8" eb="9">
      <t>ニン</t>
    </rPh>
    <rPh sb="9" eb="11">
      <t>イジョウ</t>
    </rPh>
    <rPh sb="11" eb="13">
      <t>ハイチ</t>
    </rPh>
    <rPh sb="17" eb="19">
      <t>シセツ</t>
    </rPh>
    <rPh sb="20" eb="22">
      <t>シンセイ</t>
    </rPh>
    <rPh sb="24" eb="26">
      <t>バアイ</t>
    </rPh>
    <rPh sb="26" eb="28">
      <t>イガイ</t>
    </rPh>
    <rPh sb="32" eb="34">
      <t>ケイジョウ</t>
    </rPh>
    <phoneticPr fontId="4"/>
  </si>
  <si>
    <t>施設の指導歯科医数</t>
    <rPh sb="0" eb="2">
      <t>シセツ</t>
    </rPh>
    <rPh sb="3" eb="5">
      <t>シドウ</t>
    </rPh>
    <rPh sb="5" eb="7">
      <t>シカ</t>
    </rPh>
    <rPh sb="7" eb="8">
      <t>イ</t>
    </rPh>
    <rPh sb="8" eb="9">
      <t>スウ</t>
    </rPh>
    <phoneticPr fontId="4"/>
  </si>
  <si>
    <t>１　教育指導経費及び指導歯科医資質向上推進経費</t>
    <phoneticPr fontId="4"/>
  </si>
  <si>
    <t>（注）研修歯科医延人数は、当該年度内における各月の末日に在籍する診療科の研修歯科医数の総和であること。</t>
    <rPh sb="5" eb="7">
      <t>シカ</t>
    </rPh>
    <rPh sb="32" eb="35">
      <t>シンリョウカ</t>
    </rPh>
    <rPh sb="38" eb="40">
      <t>シカ</t>
    </rPh>
    <phoneticPr fontId="5"/>
  </si>
  <si>
    <t>（１）指導経費</t>
    <rPh sb="3" eb="5">
      <t>シドウ</t>
    </rPh>
    <rPh sb="5" eb="7">
      <t>ケイヒ</t>
    </rPh>
    <phoneticPr fontId="5"/>
  </si>
  <si>
    <t>歯課分</t>
    <rPh sb="0" eb="2">
      <t>シカ</t>
    </rPh>
    <rPh sb="2" eb="3">
      <t>ブン</t>
    </rPh>
    <phoneticPr fontId="4"/>
  </si>
  <si>
    <t>２）医科分</t>
    <rPh sb="2" eb="4">
      <t>イカ</t>
    </rPh>
    <rPh sb="4" eb="5">
      <t>ブン</t>
    </rPh>
    <phoneticPr fontId="4"/>
  </si>
  <si>
    <t>指導経費（医科）計</t>
    <rPh sb="0" eb="2">
      <t>シドウ</t>
    </rPh>
    <rPh sb="2" eb="4">
      <t>ケイヒ</t>
    </rPh>
    <rPh sb="5" eb="7">
      <t>イカ</t>
    </rPh>
    <rPh sb="8" eb="9">
      <t>ケイ</t>
    </rPh>
    <phoneticPr fontId="4"/>
  </si>
  <si>
    <t>研修歯科医延人数 b</t>
    <rPh sb="2" eb="4">
      <t>シカ</t>
    </rPh>
    <phoneticPr fontId="5"/>
  </si>
  <si>
    <t>研修歯科医数 e</t>
    <rPh sb="0" eb="2">
      <t>ケンシュウ</t>
    </rPh>
    <rPh sb="2" eb="5">
      <t>シカイ</t>
    </rPh>
    <rPh sb="5" eb="6">
      <t>スウ</t>
    </rPh>
    <phoneticPr fontId="4"/>
  </si>
  <si>
    <t>研修歯科医延人数 d</t>
    <rPh sb="2" eb="4">
      <t>シカ</t>
    </rPh>
    <phoneticPr fontId="5"/>
  </si>
  <si>
    <t>事業実施研修歯科医数 f</t>
    <rPh sb="0" eb="2">
      <t>ジギョウ</t>
    </rPh>
    <rPh sb="2" eb="4">
      <t>ジッシ</t>
    </rPh>
    <rPh sb="4" eb="9">
      <t>ケンシュウシカイ</t>
    </rPh>
    <rPh sb="9" eb="10">
      <t>カズ</t>
    </rPh>
    <phoneticPr fontId="5"/>
  </si>
  <si>
    <t>研修歯科医延人数 a+b</t>
    <rPh sb="2" eb="4">
      <t>シカ</t>
    </rPh>
    <phoneticPr fontId="5"/>
  </si>
  <si>
    <t>円</t>
    <rPh sb="0" eb="1">
      <t>エン</t>
    </rPh>
    <phoneticPr fontId="4"/>
  </si>
  <si>
    <t>Ｄ</t>
    <phoneticPr fontId="4"/>
  </si>
  <si>
    <t>計</t>
    <rPh sb="0" eb="1">
      <t>ケイ</t>
    </rPh>
    <phoneticPr fontId="4"/>
  </si>
  <si>
    <t>寄　付　金</t>
    <rPh sb="0" eb="1">
      <t>キ</t>
    </rPh>
    <rPh sb="2" eb="3">
      <t>ヅケ</t>
    </rPh>
    <rPh sb="4" eb="5">
      <t>キン</t>
    </rPh>
    <phoneticPr fontId="4"/>
  </si>
  <si>
    <t xml:space="preserve"> 選  定  額</t>
    <phoneticPr fontId="4"/>
  </si>
  <si>
    <t>そ の 他 の</t>
    <phoneticPr fontId="4"/>
  </si>
  <si>
    <t>収　入　額</t>
    <rPh sb="0" eb="1">
      <t>オサム</t>
    </rPh>
    <rPh sb="2" eb="3">
      <t>イ</t>
    </rPh>
    <rPh sb="4" eb="5">
      <t>ガク</t>
    </rPh>
    <phoneticPr fontId="4"/>
  </si>
  <si>
    <t>２　対象経費の支出予定額算出内訳</t>
  </si>
  <si>
    <t>区　　　　　　分</t>
  </si>
  <si>
    <t>支　出　予　定　額</t>
  </si>
  <si>
    <t>算　　　出　　　内　　　訳</t>
  </si>
  <si>
    <t>Ａ</t>
    <phoneticPr fontId="4"/>
  </si>
  <si>
    <t>（基幹型病院名）</t>
    <rPh sb="1" eb="3">
      <t>キカン</t>
    </rPh>
    <phoneticPr fontId="5"/>
  </si>
  <si>
    <t>基準額算出に係る条件確認</t>
    <rPh sb="0" eb="3">
      <t>キジュンガク</t>
    </rPh>
    <rPh sb="3" eb="5">
      <t>サンシュツ</t>
    </rPh>
    <rPh sb="6" eb="7">
      <t>カカ</t>
    </rPh>
    <rPh sb="8" eb="10">
      <t>ジョウケン</t>
    </rPh>
    <rPh sb="10" eb="12">
      <t>カクニン</t>
    </rPh>
    <phoneticPr fontId="4"/>
  </si>
  <si>
    <t>（チェック欄）</t>
    <rPh sb="5" eb="6">
      <t>ラン</t>
    </rPh>
    <phoneticPr fontId="4"/>
  </si>
  <si>
    <t>医師臨床研修費補助金に係る基準額の算出条件として、病院と臨床研修医の間において、原則として雇用契約の中にアルバイト診療を行わない旨を明らかにされていること。</t>
    <rPh sb="0" eb="2">
      <t>イシ</t>
    </rPh>
    <rPh sb="2" eb="4">
      <t>リンショウ</t>
    </rPh>
    <rPh sb="4" eb="7">
      <t>ケンシュウヒ</t>
    </rPh>
    <rPh sb="7" eb="10">
      <t>ホジョキン</t>
    </rPh>
    <rPh sb="11" eb="12">
      <t>カカ</t>
    </rPh>
    <rPh sb="13" eb="16">
      <t>キジュンガク</t>
    </rPh>
    <rPh sb="17" eb="19">
      <t>サンシュツ</t>
    </rPh>
    <rPh sb="19" eb="21">
      <t>ジョウケン</t>
    </rPh>
    <rPh sb="25" eb="27">
      <t>ビョウイン</t>
    </rPh>
    <rPh sb="28" eb="30">
      <t>リンショウ</t>
    </rPh>
    <rPh sb="30" eb="32">
      <t>ケンシュウ</t>
    </rPh>
    <rPh sb="32" eb="33">
      <t>イ</t>
    </rPh>
    <rPh sb="34" eb="35">
      <t>アイダ</t>
    </rPh>
    <rPh sb="40" eb="42">
      <t>ゲンソク</t>
    </rPh>
    <rPh sb="45" eb="47">
      <t>コヨウ</t>
    </rPh>
    <rPh sb="47" eb="49">
      <t>ケイヤク</t>
    </rPh>
    <rPh sb="50" eb="51">
      <t>ナカ</t>
    </rPh>
    <rPh sb="57" eb="59">
      <t>シンリョウ</t>
    </rPh>
    <rPh sb="60" eb="61">
      <t>オコナ</t>
    </rPh>
    <rPh sb="64" eb="65">
      <t>ムネ</t>
    </rPh>
    <rPh sb="66" eb="67">
      <t>アキ</t>
    </rPh>
    <phoneticPr fontId="4"/>
  </si>
  <si>
    <t>１　教育指導経費</t>
  </si>
  <si>
    <t>（１）研修医延人数　【附表Ａ】</t>
    <rPh sb="11" eb="13">
      <t>フヒョウ</t>
    </rPh>
    <phoneticPr fontId="5"/>
  </si>
  <si>
    <t>研 修 医 延 人 数</t>
    <rPh sb="0" eb="1">
      <t>ケン</t>
    </rPh>
    <rPh sb="2" eb="3">
      <t>オサム</t>
    </rPh>
    <rPh sb="4" eb="5">
      <t>イ</t>
    </rPh>
    <rPh sb="6" eb="7">
      <t>ノ</t>
    </rPh>
    <rPh sb="8" eb="9">
      <t>ヒト</t>
    </rPh>
    <rPh sb="10" eb="11">
      <t>カズ</t>
    </rPh>
    <phoneticPr fontId="5"/>
  </si>
  <si>
    <t>１年次</t>
  </si>
  <si>
    <t>２年次</t>
    <rPh sb="1" eb="3">
      <t>ネンジ</t>
    </rPh>
    <phoneticPr fontId="4"/>
  </si>
  <si>
    <t>【補助対象】計</t>
    <rPh sb="1" eb="3">
      <t>ホジョ</t>
    </rPh>
    <rPh sb="3" eb="5">
      <t>タイショウ</t>
    </rPh>
    <rPh sb="6" eb="7">
      <t>ケイ</t>
    </rPh>
    <phoneticPr fontId="4"/>
  </si>
  <si>
    <t>（注２）当該年度に研修を開始した研修医については１年次、それより前に研修を開始した研修医については２年次</t>
    <rPh sb="4" eb="6">
      <t>トウガイ</t>
    </rPh>
    <rPh sb="6" eb="8">
      <t>ネンド</t>
    </rPh>
    <rPh sb="9" eb="11">
      <t>ケンシュウ</t>
    </rPh>
    <rPh sb="12" eb="14">
      <t>カイシ</t>
    </rPh>
    <rPh sb="16" eb="19">
      <t>ケンシュウイ</t>
    </rPh>
    <rPh sb="25" eb="27">
      <t>ネンジ</t>
    </rPh>
    <rPh sb="32" eb="33">
      <t>マエ</t>
    </rPh>
    <rPh sb="34" eb="36">
      <t>ケンシュウ</t>
    </rPh>
    <rPh sb="37" eb="39">
      <t>カイシ</t>
    </rPh>
    <rPh sb="41" eb="44">
      <t>ケンシュウイ</t>
    </rPh>
    <rPh sb="50" eb="52">
      <t>ネンジ</t>
    </rPh>
    <phoneticPr fontId="4"/>
  </si>
  <si>
    <t>① 病院群全体</t>
    <rPh sb="2" eb="5">
      <t>ビョウイングン</t>
    </rPh>
    <rPh sb="5" eb="7">
      <t>ゼンタイ</t>
    </rPh>
    <phoneticPr fontId="5"/>
  </si>
  <si>
    <t>１年次生研修医延人数</t>
    <rPh sb="1" eb="3">
      <t>ネンジ</t>
    </rPh>
    <rPh sb="3" eb="4">
      <t>セイ</t>
    </rPh>
    <rPh sb="4" eb="7">
      <t>ケンシュウイ</t>
    </rPh>
    <rPh sb="7" eb="8">
      <t>ノ</t>
    </rPh>
    <rPh sb="8" eb="10">
      <t>ニンズウ</t>
    </rPh>
    <phoneticPr fontId="5"/>
  </si>
  <si>
    <t>研修医数</t>
    <rPh sb="0" eb="2">
      <t>ケンシュウ</t>
    </rPh>
    <rPh sb="2" eb="4">
      <t>イスウ</t>
    </rPh>
    <phoneticPr fontId="5"/>
  </si>
  <si>
    <t>２年次生研修医延人数</t>
    <rPh sb="1" eb="3">
      <t>ネンジ</t>
    </rPh>
    <rPh sb="3" eb="4">
      <t>セイ</t>
    </rPh>
    <rPh sb="4" eb="7">
      <t>ケンシュウイ</t>
    </rPh>
    <rPh sb="7" eb="8">
      <t>ノ</t>
    </rPh>
    <rPh sb="8" eb="10">
      <t>ニンズウ</t>
    </rPh>
    <phoneticPr fontId="5"/>
  </si>
  <si>
    <t>１学年平均研修医数</t>
    <rPh sb="1" eb="3">
      <t>ガクネン</t>
    </rPh>
    <rPh sb="3" eb="5">
      <t>ヘイキン</t>
    </rPh>
    <rPh sb="5" eb="7">
      <t>ケンシュウ</t>
    </rPh>
    <rPh sb="7" eb="9">
      <t>イスウ</t>
    </rPh>
    <phoneticPr fontId="4"/>
  </si>
  <si>
    <t>② 補助対象</t>
    <rPh sb="2" eb="4">
      <t>ホジョ</t>
    </rPh>
    <rPh sb="4" eb="6">
      <t>タイショウ</t>
    </rPh>
    <phoneticPr fontId="5"/>
  </si>
  <si>
    <t>（注１）ｃ、d、f及びgの研修医数は、研修医延人数を１２で除して、小数点以下第３位を四捨五入して得た数とす
        る。</t>
    <rPh sb="9" eb="10">
      <t>オヨ</t>
    </rPh>
    <rPh sb="38" eb="39">
      <t>ダイ</t>
    </rPh>
    <rPh sb="40" eb="41">
      <t>イ</t>
    </rPh>
    <rPh sb="42" eb="43">
      <t>ヨン</t>
    </rPh>
    <rPh sb="43" eb="44">
      <t>シャ</t>
    </rPh>
    <rPh sb="44" eb="45">
      <t>ゴ</t>
    </rPh>
    <rPh sb="45" eb="46">
      <t>イリ</t>
    </rPh>
    <phoneticPr fontId="5"/>
  </si>
  <si>
    <t>（注２）eの１学年平均研修医数は、研修医数（cとdの和）を研修を実施している学年数で除して、小数点以下を四捨
　　　　五入して得た数とする。</t>
    <rPh sb="7" eb="9">
      <t>ガクネン</t>
    </rPh>
    <rPh sb="9" eb="11">
      <t>ヘイキン</t>
    </rPh>
    <rPh sb="17" eb="20">
      <t>ケンシュウイ</t>
    </rPh>
    <rPh sb="20" eb="21">
      <t>スウ</t>
    </rPh>
    <rPh sb="26" eb="27">
      <t>ワ</t>
    </rPh>
    <rPh sb="29" eb="31">
      <t>ケンシュウ</t>
    </rPh>
    <rPh sb="32" eb="34">
      <t>ジッシ</t>
    </rPh>
    <rPh sb="38" eb="40">
      <t>ガクネン</t>
    </rPh>
    <rPh sb="40" eb="41">
      <t>カズ</t>
    </rPh>
    <rPh sb="42" eb="43">
      <t>ジョ</t>
    </rPh>
    <rPh sb="46" eb="49">
      <t>ショウスウテン</t>
    </rPh>
    <rPh sb="49" eb="51">
      <t>イカ</t>
    </rPh>
    <rPh sb="52" eb="53">
      <t>ヨン</t>
    </rPh>
    <rPh sb="53" eb="54">
      <t>シャ</t>
    </rPh>
    <rPh sb="59" eb="61">
      <t>ゴニュウ</t>
    </rPh>
    <rPh sb="63" eb="64">
      <t>エ</t>
    </rPh>
    <rPh sb="65" eb="66">
      <t>カズ</t>
    </rPh>
    <phoneticPr fontId="5"/>
  </si>
  <si>
    <t>日</t>
    <rPh sb="0" eb="1">
      <t>ヒ</t>
    </rPh>
    <phoneticPr fontId="5"/>
  </si>
  <si>
    <t>１年次生</t>
    <rPh sb="1" eb="3">
      <t>ネンジ</t>
    </rPh>
    <rPh sb="3" eb="4">
      <t>セイ</t>
    </rPh>
    <phoneticPr fontId="4"/>
  </si>
  <si>
    <t>２年次生</t>
    <rPh sb="1" eb="3">
      <t>ネンジ</t>
    </rPh>
    <rPh sb="3" eb="4">
      <t>セイ</t>
    </rPh>
    <phoneticPr fontId="4"/>
  </si>
  <si>
    <t>宿日直研修が、臨床研修の一環として、研修プログラム単位で実施され、当該プログラムが研修管理委員会により適正に管理運営されている。</t>
    <rPh sb="0" eb="1">
      <t>シュク</t>
    </rPh>
    <rPh sb="1" eb="3">
      <t>ニッチョク</t>
    </rPh>
    <rPh sb="3" eb="5">
      <t>ケンシュウ</t>
    </rPh>
    <rPh sb="7" eb="9">
      <t>リンショウ</t>
    </rPh>
    <rPh sb="9" eb="11">
      <t>ケンシュウ</t>
    </rPh>
    <rPh sb="12" eb="14">
      <t>イッカン</t>
    </rPh>
    <rPh sb="18" eb="20">
      <t>ケンシュウ</t>
    </rPh>
    <rPh sb="25" eb="27">
      <t>タンイ</t>
    </rPh>
    <rPh sb="28" eb="30">
      <t>ジッシ</t>
    </rPh>
    <phoneticPr fontId="5"/>
  </si>
  <si>
    <t>指導医又は上級医と組んで（又はオンコール体制の下に（２年次生に限る））行われる宿日直研修である。</t>
    <rPh sb="13" eb="14">
      <t>マタ</t>
    </rPh>
    <rPh sb="27" eb="30">
      <t>ネンジセイ</t>
    </rPh>
    <rPh sb="31" eb="32">
      <t>カギ</t>
    </rPh>
    <phoneticPr fontId="5"/>
  </si>
  <si>
    <t>月</t>
    <rPh sb="0" eb="1">
      <t>ツキ</t>
    </rPh>
    <phoneticPr fontId="5"/>
  </si>
  <si>
    <t>当直</t>
  </si>
  <si>
    <t>オンコール</t>
  </si>
  <si>
    <t>１　教育指導経費</t>
    <rPh sb="2" eb="4">
      <t>キョウイク</t>
    </rPh>
    <rPh sb="4" eb="6">
      <t>シドウ</t>
    </rPh>
    <rPh sb="6" eb="8">
      <t>ケイヒ</t>
    </rPh>
    <phoneticPr fontId="5"/>
  </si>
  <si>
    <t>基幹型病院（協力型病院が申請する場合は代理申請協力型病院の種別及び救急の認定を記載）</t>
    <rPh sb="0" eb="2">
      <t>キカン</t>
    </rPh>
    <rPh sb="2" eb="3">
      <t>ガタ</t>
    </rPh>
    <rPh sb="3" eb="5">
      <t>ビョウイン</t>
    </rPh>
    <rPh sb="6" eb="9">
      <t>キョウリョクガタ</t>
    </rPh>
    <rPh sb="9" eb="11">
      <t>ビョウイン</t>
    </rPh>
    <rPh sb="12" eb="14">
      <t>シンセイ</t>
    </rPh>
    <rPh sb="16" eb="18">
      <t>バアイ</t>
    </rPh>
    <rPh sb="19" eb="21">
      <t>ダイリ</t>
    </rPh>
    <rPh sb="21" eb="23">
      <t>シンセイ</t>
    </rPh>
    <rPh sb="23" eb="26">
      <t>キョウリョクガタ</t>
    </rPh>
    <rPh sb="26" eb="28">
      <t>ビョウイン</t>
    </rPh>
    <rPh sb="29" eb="31">
      <t>シュベツ</t>
    </rPh>
    <rPh sb="31" eb="32">
      <t>オヨ</t>
    </rPh>
    <rPh sb="33" eb="35">
      <t>キュウキュウ</t>
    </rPh>
    <rPh sb="36" eb="38">
      <t>ニンテイ</t>
    </rPh>
    <rPh sb="39" eb="41">
      <t>キサイ</t>
    </rPh>
    <phoneticPr fontId="4"/>
  </si>
  <si>
    <t>（１）指導医経費</t>
    <rPh sb="3" eb="6">
      <t>シドウイ</t>
    </rPh>
    <rPh sb="6" eb="8">
      <t>ケイヒ</t>
    </rPh>
    <phoneticPr fontId="5"/>
  </si>
  <si>
    <t>地域</t>
    <rPh sb="0" eb="2">
      <t>チイキ</t>
    </rPh>
    <phoneticPr fontId="4"/>
  </si>
  <si>
    <t>種</t>
    <rPh sb="0" eb="1">
      <t>シュ</t>
    </rPh>
    <phoneticPr fontId="4"/>
  </si>
  <si>
    <t>次救急医療機関</t>
    <rPh sb="0" eb="1">
      <t>ジ</t>
    </rPh>
    <rPh sb="1" eb="3">
      <t>キュウキュウ</t>
    </rPh>
    <rPh sb="3" eb="5">
      <t>イリョウ</t>
    </rPh>
    <rPh sb="5" eb="7">
      <t>キカン</t>
    </rPh>
    <phoneticPr fontId="4"/>
  </si>
  <si>
    <t>円】</t>
    <rPh sb="0" eb="1">
      <t>エン</t>
    </rPh>
    <phoneticPr fontId="4"/>
  </si>
  <si>
    <t>円）</t>
    <rPh sb="0" eb="1">
      <t>エン</t>
    </rPh>
    <phoneticPr fontId="4"/>
  </si>
  <si>
    <t>１種地域
及び２種
地域</t>
    <rPh sb="1" eb="2">
      <t>シュ</t>
    </rPh>
    <rPh sb="2" eb="4">
      <t>チイキ</t>
    </rPh>
    <rPh sb="5" eb="6">
      <t>オヨ</t>
    </rPh>
    <rPh sb="8" eb="9">
      <t>シュ</t>
    </rPh>
    <rPh sb="10" eb="12">
      <t>チイキ</t>
    </rPh>
    <phoneticPr fontId="4"/>
  </si>
  <si>
    <t>３種地域</t>
    <rPh sb="1" eb="2">
      <t>シュ</t>
    </rPh>
    <rPh sb="2" eb="4">
      <t>チイキ</t>
    </rPh>
    <phoneticPr fontId="4"/>
  </si>
  <si>
    <t>４種地域</t>
    <rPh sb="1" eb="2">
      <t>シュ</t>
    </rPh>
    <rPh sb="2" eb="4">
      <t>チイキ</t>
    </rPh>
    <phoneticPr fontId="4"/>
  </si>
  <si>
    <t>５種地域</t>
    <rPh sb="1" eb="2">
      <t>シュ</t>
    </rPh>
    <rPh sb="2" eb="4">
      <t>チイキ</t>
    </rPh>
    <phoneticPr fontId="4"/>
  </si>
  <si>
    <t>二次又は三次救急病院</t>
    <rPh sb="0" eb="2">
      <t>ニジ</t>
    </rPh>
    <rPh sb="2" eb="3">
      <t>マタ</t>
    </rPh>
    <rPh sb="4" eb="5">
      <t>サン</t>
    </rPh>
    <rPh sb="5" eb="6">
      <t>ジ</t>
    </rPh>
    <rPh sb="6" eb="8">
      <t>キュウキュウ</t>
    </rPh>
    <rPh sb="8" eb="10">
      <t>ビョウイン</t>
    </rPh>
    <phoneticPr fontId="4"/>
  </si>
  <si>
    <t>②賃金</t>
    <rPh sb="1" eb="3">
      <t>チンギン</t>
    </rPh>
    <phoneticPr fontId="4"/>
  </si>
  <si>
    <t>（２）剖検経費</t>
    <rPh sb="3" eb="5">
      <t>ボウケン</t>
    </rPh>
    <rPh sb="5" eb="7">
      <t>ケイヒ</t>
    </rPh>
    <phoneticPr fontId="5"/>
  </si>
  <si>
    <t>※いずれか該当する□に○を付すこと。</t>
    <rPh sb="5" eb="7">
      <t>ガイトウ</t>
    </rPh>
    <rPh sb="13" eb="14">
      <t>フ</t>
    </rPh>
    <phoneticPr fontId="4"/>
  </si>
  <si>
    <t>大学病院</t>
    <rPh sb="0" eb="2">
      <t>ダイガク</t>
    </rPh>
    <rPh sb="2" eb="4">
      <t>ビョウイン</t>
    </rPh>
    <phoneticPr fontId="4"/>
  </si>
  <si>
    <t>臨床研修病院</t>
    <rPh sb="0" eb="2">
      <t>リンショウ</t>
    </rPh>
    <rPh sb="2" eb="4">
      <t>ケンシュウ</t>
    </rPh>
    <rPh sb="4" eb="6">
      <t>ビョウイン</t>
    </rPh>
    <phoneticPr fontId="4"/>
  </si>
  <si>
    <t>１学年平均研修医数e</t>
    <rPh sb="1" eb="3">
      <t>ガクネン</t>
    </rPh>
    <rPh sb="3" eb="5">
      <t>ヘイキン</t>
    </rPh>
    <rPh sb="5" eb="8">
      <t>ケンシュウイ</t>
    </rPh>
    <rPh sb="8" eb="9">
      <t>スウ</t>
    </rPh>
    <phoneticPr fontId="5"/>
  </si>
  <si>
    <t>←協力型臨床研修病院等が申請する場合１を入力</t>
    <rPh sb="1" eb="4">
      <t>キョウリョクガタ</t>
    </rPh>
    <rPh sb="4" eb="6">
      <t>リンショウ</t>
    </rPh>
    <rPh sb="6" eb="8">
      <t>ケンシュウ</t>
    </rPh>
    <rPh sb="8" eb="10">
      <t>ビョウイン</t>
    </rPh>
    <rPh sb="10" eb="11">
      <t>トウ</t>
    </rPh>
    <rPh sb="12" eb="14">
      <t>シンセイ</t>
    </rPh>
    <rPh sb="16" eb="18">
      <t>バアイ</t>
    </rPh>
    <rPh sb="20" eb="22">
      <t>ニュウリョク</t>
    </rPh>
    <phoneticPr fontId="4"/>
  </si>
  <si>
    <t>（３）プログラム責任者等経費</t>
    <rPh sb="8" eb="11">
      <t>セキニンシャ</t>
    </rPh>
    <rPh sb="11" eb="12">
      <t>トウ</t>
    </rPh>
    <rPh sb="12" eb="14">
      <t>ケイヒ</t>
    </rPh>
    <phoneticPr fontId="5"/>
  </si>
  <si>
    <t>１学年平均研修医数 e</t>
    <rPh sb="1" eb="3">
      <t>ガクネン</t>
    </rPh>
    <rPh sb="3" eb="5">
      <t>ヘイキン</t>
    </rPh>
    <rPh sb="5" eb="8">
      <t>ケンシュウイ</t>
    </rPh>
    <rPh sb="8" eb="9">
      <t>スウ</t>
    </rPh>
    <phoneticPr fontId="4"/>
  </si>
  <si>
    <t>研修医の募集定員が20人以上で将来小児科医又は産科医になることを希望する研修医を対象とした研修プログラムを設けた病院は○を付すこと</t>
    <rPh sb="0" eb="3">
      <t>ケンシュウイ</t>
    </rPh>
    <rPh sb="4" eb="6">
      <t>ボシュウ</t>
    </rPh>
    <rPh sb="6" eb="8">
      <t>テイイン</t>
    </rPh>
    <rPh sb="11" eb="12">
      <t>ニン</t>
    </rPh>
    <rPh sb="12" eb="14">
      <t>イジョウ</t>
    </rPh>
    <rPh sb="15" eb="17">
      <t>ショウライ</t>
    </rPh>
    <rPh sb="17" eb="21">
      <t>ショウニカイ</t>
    </rPh>
    <rPh sb="21" eb="22">
      <t>マタ</t>
    </rPh>
    <rPh sb="23" eb="26">
      <t>サンカイ</t>
    </rPh>
    <rPh sb="32" eb="34">
      <t>キボウ</t>
    </rPh>
    <rPh sb="36" eb="39">
      <t>ケンシュウイ</t>
    </rPh>
    <rPh sb="40" eb="42">
      <t>タイショウ</t>
    </rPh>
    <rPh sb="45" eb="47">
      <t>ケンシュウ</t>
    </rPh>
    <rPh sb="53" eb="54">
      <t>モウ</t>
    </rPh>
    <rPh sb="56" eb="58">
      <t>ビョウイン</t>
    </rPh>
    <rPh sb="61" eb="62">
      <t>フ</t>
    </rPh>
    <phoneticPr fontId="4"/>
  </si>
  <si>
    <t>（４）研修管理委員会等経費</t>
    <rPh sb="3" eb="5">
      <t>ケンシュウ</t>
    </rPh>
    <rPh sb="5" eb="7">
      <t>カンリ</t>
    </rPh>
    <rPh sb="7" eb="10">
      <t>イインカイ</t>
    </rPh>
    <rPh sb="10" eb="11">
      <t>トウ</t>
    </rPh>
    <rPh sb="11" eb="13">
      <t>ケイヒ</t>
    </rPh>
    <phoneticPr fontId="5"/>
  </si>
  <si>
    <t>①　研修管理委員会経費</t>
    <rPh sb="2" eb="4">
      <t>ケンシュウ</t>
    </rPh>
    <rPh sb="4" eb="6">
      <t>カンリ</t>
    </rPh>
    <rPh sb="6" eb="9">
      <t>イインカイ</t>
    </rPh>
    <rPh sb="9" eb="11">
      <t>ケイヒ</t>
    </rPh>
    <phoneticPr fontId="4"/>
  </si>
  <si>
    <t>②　地域医療対策協議会等連絡調整</t>
    <rPh sb="2" eb="4">
      <t>チイキ</t>
    </rPh>
    <rPh sb="4" eb="6">
      <t>イリョウ</t>
    </rPh>
    <rPh sb="6" eb="8">
      <t>タイサク</t>
    </rPh>
    <rPh sb="8" eb="11">
      <t>キョウギカイ</t>
    </rPh>
    <rPh sb="11" eb="12">
      <t>トウ</t>
    </rPh>
    <rPh sb="12" eb="14">
      <t>レンラク</t>
    </rPh>
    <rPh sb="14" eb="16">
      <t>チョウセイ</t>
    </rPh>
    <phoneticPr fontId="4"/>
  </si>
  <si>
    <t>回</t>
    <rPh sb="0" eb="1">
      <t>カイ</t>
    </rPh>
    <phoneticPr fontId="4"/>
  </si>
  <si>
    <t>※上限２回</t>
    <rPh sb="1" eb="3">
      <t>ジョウゲン</t>
    </rPh>
    <rPh sb="4" eb="5">
      <t>カイ</t>
    </rPh>
    <phoneticPr fontId="4"/>
  </si>
  <si>
    <t>（５）へき地診療所等研修支援経費</t>
    <rPh sb="5" eb="6">
      <t>チ</t>
    </rPh>
    <rPh sb="6" eb="9">
      <t>シンリョウショ</t>
    </rPh>
    <rPh sb="9" eb="10">
      <t>トウ</t>
    </rPh>
    <rPh sb="10" eb="12">
      <t>ケンシュウ</t>
    </rPh>
    <rPh sb="12" eb="14">
      <t>シエン</t>
    </rPh>
    <rPh sb="14" eb="16">
      <t>ケイヒ</t>
    </rPh>
    <phoneticPr fontId="5"/>
  </si>
  <si>
    <t>円／日額）</t>
    <rPh sb="0" eb="1">
      <t>エン</t>
    </rPh>
    <rPh sb="2" eb="3">
      <t>ニチ</t>
    </rPh>
    <rPh sb="3" eb="4">
      <t>ガク</t>
    </rPh>
    <phoneticPr fontId="5"/>
  </si>
  <si>
    <t>事業延日数</t>
    <rPh sb="0" eb="1">
      <t>コト</t>
    </rPh>
    <rPh sb="1" eb="2">
      <t>ギョウ</t>
    </rPh>
    <rPh sb="2" eb="3">
      <t>エン</t>
    </rPh>
    <rPh sb="3" eb="4">
      <t>ヒ</t>
    </rPh>
    <phoneticPr fontId="5"/>
  </si>
  <si>
    <t>円／月額）</t>
    <rPh sb="0" eb="1">
      <t>エン</t>
    </rPh>
    <rPh sb="2" eb="3">
      <t>ツキ</t>
    </rPh>
    <rPh sb="3" eb="4">
      <t>ガク</t>
    </rPh>
    <phoneticPr fontId="5"/>
  </si>
  <si>
    <t>①指導医等が研修医と当直</t>
    <rPh sb="1" eb="4">
      <t>シドウイ</t>
    </rPh>
    <rPh sb="4" eb="5">
      <t>トウ</t>
    </rPh>
    <rPh sb="6" eb="9">
      <t>ケンシュウイ</t>
    </rPh>
    <rPh sb="10" eb="12">
      <t>トウチョク</t>
    </rPh>
    <phoneticPr fontId="4"/>
  </si>
  <si>
    <t>②指導医等がオンコール体制</t>
    <rPh sb="1" eb="4">
      <t>シドウイ</t>
    </rPh>
    <rPh sb="4" eb="5">
      <t>トウ</t>
    </rPh>
    <rPh sb="11" eb="13">
      <t>タイセイ</t>
    </rPh>
    <phoneticPr fontId="4"/>
  </si>
  <si>
    <t>教育指導経費－計（Ⅰ）</t>
    <rPh sb="0" eb="2">
      <t>キョウイク</t>
    </rPh>
    <rPh sb="2" eb="4">
      <t>シドウ</t>
    </rPh>
    <rPh sb="4" eb="6">
      <t>ケイヒ</t>
    </rPh>
    <rPh sb="7" eb="8">
      <t>ケイ</t>
    </rPh>
    <phoneticPr fontId="4"/>
  </si>
  <si>
    <t>当該年度に研修を開始した研修医に決まって支払われる給与</t>
    <rPh sb="0" eb="2">
      <t>トウガイ</t>
    </rPh>
    <rPh sb="2" eb="4">
      <t>ネンド</t>
    </rPh>
    <phoneticPr fontId="4"/>
  </si>
  <si>
    <t>①当該年度（１年次給与）</t>
    <rPh sb="1" eb="3">
      <t>トウガイ</t>
    </rPh>
    <rPh sb="3" eb="5">
      <t>ネンド</t>
    </rPh>
    <rPh sb="5" eb="7">
      <t>ヘイネンド</t>
    </rPh>
    <rPh sb="6" eb="8">
      <t>イチネン</t>
    </rPh>
    <rPh sb="8" eb="9">
      <t>ジ</t>
    </rPh>
    <rPh sb="9" eb="11">
      <t>キュウヨ</t>
    </rPh>
    <phoneticPr fontId="4"/>
  </si>
  <si>
    <t>（注）各項目毎の基準額の端数については、小数点以下を切り捨てて得た額とします。</t>
    <rPh sb="1" eb="2">
      <t>チュウ</t>
    </rPh>
    <rPh sb="3" eb="6">
      <t>カクコウモク</t>
    </rPh>
    <rPh sb="6" eb="7">
      <t>ゴト</t>
    </rPh>
    <rPh sb="8" eb="11">
      <t>キジュンガク</t>
    </rPh>
    <rPh sb="12" eb="14">
      <t>ハスウ</t>
    </rPh>
    <rPh sb="20" eb="23">
      <t>ショウスウテン</t>
    </rPh>
    <rPh sb="23" eb="25">
      <t>イカ</t>
    </rPh>
    <rPh sb="26" eb="27">
      <t>キ</t>
    </rPh>
    <rPh sb="28" eb="29">
      <t>ス</t>
    </rPh>
    <rPh sb="31" eb="32">
      <t>エ</t>
    </rPh>
    <rPh sb="33" eb="34">
      <t>ガク</t>
    </rPh>
    <phoneticPr fontId="11"/>
  </si>
  <si>
    <t>産婦人科</t>
    <rPh sb="0" eb="4">
      <t>サンフジンカ</t>
    </rPh>
    <phoneticPr fontId="4"/>
  </si>
  <si>
    <t>小児科</t>
    <rPh sb="0" eb="3">
      <t>ショウニカ</t>
    </rPh>
    <phoneticPr fontId="4"/>
  </si>
  <si>
    <t>月１回</t>
    <rPh sb="0" eb="1">
      <t>ツキ</t>
    </rPh>
    <rPh sb="2" eb="3">
      <t>カイ</t>
    </rPh>
    <phoneticPr fontId="4"/>
  </si>
  <si>
    <t>月２回</t>
    <rPh sb="0" eb="1">
      <t>ツキ</t>
    </rPh>
    <rPh sb="2" eb="3">
      <t>カイ</t>
    </rPh>
    <phoneticPr fontId="4"/>
  </si>
  <si>
    <t>月３回</t>
    <rPh sb="0" eb="1">
      <t>ツキ</t>
    </rPh>
    <rPh sb="2" eb="3">
      <t>カイ</t>
    </rPh>
    <phoneticPr fontId="4"/>
  </si>
  <si>
    <t>分野</t>
    <rPh sb="0" eb="2">
      <t>ブンヤ</t>
    </rPh>
    <phoneticPr fontId="4"/>
  </si>
  <si>
    <t>宿日直</t>
    <rPh sb="0" eb="1">
      <t>シュク</t>
    </rPh>
    <rPh sb="1" eb="3">
      <t>ニッチョク</t>
    </rPh>
    <phoneticPr fontId="4"/>
  </si>
  <si>
    <t>月</t>
    <rPh sb="0" eb="1">
      <t>ツキ</t>
    </rPh>
    <phoneticPr fontId="4"/>
  </si>
  <si>
    <t>日</t>
    <rPh sb="0" eb="1">
      <t>ニチ</t>
    </rPh>
    <phoneticPr fontId="4"/>
  </si>
  <si>
    <t>へき地診療所等研修支援事業計画調書</t>
    <rPh sb="2" eb="3">
      <t>チ</t>
    </rPh>
    <rPh sb="3" eb="6">
      <t>シンリョウショ</t>
    </rPh>
    <rPh sb="6" eb="7">
      <t>トウ</t>
    </rPh>
    <rPh sb="7" eb="9">
      <t>ケンシュウ</t>
    </rPh>
    <rPh sb="9" eb="11">
      <t>シエン</t>
    </rPh>
    <rPh sb="11" eb="13">
      <t>ジギョウ</t>
    </rPh>
    <rPh sb="13" eb="15">
      <t>ケイカク</t>
    </rPh>
    <rPh sb="15" eb="17">
      <t>チョウショ</t>
    </rPh>
    <phoneticPr fontId="5"/>
  </si>
  <si>
    <t>診療所等名称</t>
    <rPh sb="0" eb="1">
      <t>ミ</t>
    </rPh>
    <rPh sb="1" eb="2">
      <t>リョウ</t>
    </rPh>
    <rPh sb="2" eb="3">
      <t>ショ</t>
    </rPh>
    <rPh sb="3" eb="4">
      <t>トウ</t>
    </rPh>
    <rPh sb="4" eb="5">
      <t>メイ</t>
    </rPh>
    <rPh sb="5" eb="6">
      <t>ショウ</t>
    </rPh>
    <phoneticPr fontId="5"/>
  </si>
  <si>
    <t>研修医氏名</t>
    <rPh sb="0" eb="1">
      <t>ケン</t>
    </rPh>
    <rPh sb="1" eb="2">
      <t>オサム</t>
    </rPh>
    <rPh sb="2" eb="3">
      <t>イ</t>
    </rPh>
    <rPh sb="3" eb="4">
      <t>シ</t>
    </rPh>
    <rPh sb="4" eb="5">
      <t>メイ</t>
    </rPh>
    <phoneticPr fontId="5"/>
  </si>
  <si>
    <t>合　　　　計</t>
    <rPh sb="0" eb="1">
      <t>ゴウ</t>
    </rPh>
    <rPh sb="5" eb="6">
      <t>ケイ</t>
    </rPh>
    <phoneticPr fontId="5"/>
  </si>
  <si>
    <t>（注）実日数の内訳を備考欄に記入すること。（例：平日△日、土日×日）</t>
    <rPh sb="1" eb="2">
      <t>チュウ</t>
    </rPh>
    <rPh sb="3" eb="4">
      <t>ジツ</t>
    </rPh>
    <rPh sb="4" eb="6">
      <t>ニッスウ</t>
    </rPh>
    <rPh sb="7" eb="9">
      <t>ウチワケ</t>
    </rPh>
    <rPh sb="10" eb="13">
      <t>ビコウラン</t>
    </rPh>
    <rPh sb="14" eb="16">
      <t>キニュウ</t>
    </rPh>
    <rPh sb="22" eb="23">
      <t>レイ</t>
    </rPh>
    <rPh sb="24" eb="26">
      <t>ヘイジツ</t>
    </rPh>
    <rPh sb="27" eb="28">
      <t>ニチ</t>
    </rPh>
    <rPh sb="29" eb="31">
      <t>ドニチ</t>
    </rPh>
    <rPh sb="32" eb="33">
      <t>ニチ</t>
    </rPh>
    <phoneticPr fontId="5"/>
  </si>
  <si>
    <t>（単位:円）</t>
    <rPh sb="1" eb="3">
      <t>タンイ</t>
    </rPh>
    <rPh sb="4" eb="5">
      <t>エン</t>
    </rPh>
    <phoneticPr fontId="14"/>
  </si>
  <si>
    <t>研修医の種別(常勤・非常勤）</t>
    <rPh sb="0" eb="3">
      <t>ケンシュウイ</t>
    </rPh>
    <rPh sb="4" eb="6">
      <t>シュベツ</t>
    </rPh>
    <rPh sb="7" eb="9">
      <t>ジョウキン</t>
    </rPh>
    <rPh sb="10" eb="13">
      <t>ヒジョウキン</t>
    </rPh>
    <phoneticPr fontId="14"/>
  </si>
  <si>
    <t>備考</t>
    <rPh sb="0" eb="2">
      <t>ビコウ</t>
    </rPh>
    <phoneticPr fontId="14"/>
  </si>
  <si>
    <t>①基本給月給（決定ベース）</t>
    <rPh sb="1" eb="4">
      <t>キホンキュウ</t>
    </rPh>
    <rPh sb="4" eb="6">
      <t>ゲッキュウ</t>
    </rPh>
    <rPh sb="7" eb="9">
      <t>ケッテイ</t>
    </rPh>
    <phoneticPr fontId="14"/>
  </si>
  <si>
    <t>②年額賞与(決定ベース）</t>
    <rPh sb="1" eb="3">
      <t>ネンガク</t>
    </rPh>
    <rPh sb="3" eb="5">
      <t>ショウヨ</t>
    </rPh>
    <rPh sb="6" eb="8">
      <t>ケッテイ</t>
    </rPh>
    <phoneticPr fontId="14"/>
  </si>
  <si>
    <t>推計年収（①×12+②)　　　　</t>
    <rPh sb="0" eb="2">
      <t>スイケイ</t>
    </rPh>
    <rPh sb="2" eb="4">
      <t>ネンシュウ</t>
    </rPh>
    <phoneticPr fontId="14"/>
  </si>
  <si>
    <t>【記載要領】</t>
    <rPh sb="1" eb="3">
      <t>キサイ</t>
    </rPh>
    <rPh sb="3" eb="5">
      <t>ヨウリョウ</t>
    </rPh>
    <phoneticPr fontId="14"/>
  </si>
  <si>
    <t>　　　　　①基本給月給</t>
    <rPh sb="6" eb="8">
      <t>キホン</t>
    </rPh>
    <rPh sb="8" eb="9">
      <t>キュウ</t>
    </rPh>
    <rPh sb="9" eb="11">
      <t>ゲッキュウ</t>
    </rPh>
    <phoneticPr fontId="14"/>
  </si>
  <si>
    <t>　　　　　②年額賞与</t>
    <rPh sb="6" eb="8">
      <t>ネンガク</t>
    </rPh>
    <rPh sb="8" eb="10">
      <t>ショウヨ</t>
    </rPh>
    <phoneticPr fontId="14"/>
  </si>
  <si>
    <t>　　　　　　年額賞与（国家公務員の給与では「期末手当」、「勤勉手当」が該当）は、各年度で支払われる賞与（年度で複数回ならその合計金額）を記載して下さい。</t>
    <rPh sb="6" eb="8">
      <t>ネンガク</t>
    </rPh>
    <rPh sb="8" eb="10">
      <t>ショウヨ</t>
    </rPh>
    <rPh sb="11" eb="13">
      <t>コッカ</t>
    </rPh>
    <rPh sb="13" eb="16">
      <t>コウムイン</t>
    </rPh>
    <rPh sb="17" eb="19">
      <t>キュウヨ</t>
    </rPh>
    <rPh sb="22" eb="24">
      <t>キマツ</t>
    </rPh>
    <rPh sb="24" eb="26">
      <t>テアテ</t>
    </rPh>
    <rPh sb="29" eb="31">
      <t>キンベン</t>
    </rPh>
    <rPh sb="31" eb="33">
      <t>テアテ</t>
    </rPh>
    <rPh sb="35" eb="37">
      <t>ガイトウ</t>
    </rPh>
    <rPh sb="40" eb="43">
      <t>カクネンド</t>
    </rPh>
    <rPh sb="44" eb="46">
      <t>シハラ</t>
    </rPh>
    <rPh sb="49" eb="51">
      <t>ショウヨ</t>
    </rPh>
    <rPh sb="52" eb="54">
      <t>ネンド</t>
    </rPh>
    <rPh sb="55" eb="57">
      <t>フクスウ</t>
    </rPh>
    <rPh sb="57" eb="58">
      <t>カイ</t>
    </rPh>
    <rPh sb="62" eb="64">
      <t>ゴウケイ</t>
    </rPh>
    <rPh sb="64" eb="66">
      <t>キンガク</t>
    </rPh>
    <rPh sb="68" eb="70">
      <t>キサイ</t>
    </rPh>
    <rPh sb="72" eb="73">
      <t>クダ</t>
    </rPh>
    <phoneticPr fontId="14"/>
  </si>
  <si>
    <t>　　　　　注）ここでいう「決定ベース」とは、研修医を募集する際に募集要項等で公表している給与（事前に定められている給与）のこと。</t>
    <rPh sb="5" eb="6">
      <t>チュウ</t>
    </rPh>
    <rPh sb="13" eb="15">
      <t>ケッテイ</t>
    </rPh>
    <rPh sb="22" eb="25">
      <t>ケンシュウイ</t>
    </rPh>
    <rPh sb="26" eb="28">
      <t>ボシュウ</t>
    </rPh>
    <rPh sb="30" eb="31">
      <t>サイ</t>
    </rPh>
    <rPh sb="32" eb="34">
      <t>ボシュウ</t>
    </rPh>
    <rPh sb="34" eb="36">
      <t>ヨウコウ</t>
    </rPh>
    <rPh sb="36" eb="37">
      <t>トウ</t>
    </rPh>
    <rPh sb="38" eb="39">
      <t>コウ</t>
    </rPh>
    <rPh sb="39" eb="40">
      <t>ヒョウ</t>
    </rPh>
    <rPh sb="44" eb="46">
      <t>キュウヨ</t>
    </rPh>
    <rPh sb="47" eb="49">
      <t>ジゼン</t>
    </rPh>
    <rPh sb="50" eb="51">
      <t>サダ</t>
    </rPh>
    <rPh sb="57" eb="59">
      <t>キュウヨ</t>
    </rPh>
    <phoneticPr fontId="14"/>
  </si>
  <si>
    <t>　　　　　　   ただし、公募後に変更が決まっている場合は、変更後の処遇により記載して下さい。</t>
    <rPh sb="39" eb="41">
      <t>キサイ</t>
    </rPh>
    <rPh sb="43" eb="44">
      <t>クダ</t>
    </rPh>
    <phoneticPr fontId="4"/>
  </si>
  <si>
    <t>【補助対象】指導経費（歯科）計</t>
    <rPh sb="1" eb="3">
      <t>ホジョ</t>
    </rPh>
    <rPh sb="3" eb="5">
      <t>タイショウ</t>
    </rPh>
    <rPh sb="6" eb="8">
      <t>シドウ</t>
    </rPh>
    <rPh sb="8" eb="10">
      <t>ケイヒ</t>
    </rPh>
    <rPh sb="11" eb="13">
      <t>シカ</t>
    </rPh>
    <rPh sb="14" eb="15">
      <t>ケイ</t>
    </rPh>
    <phoneticPr fontId="4"/>
  </si>
  <si>
    <t>　　　　　当該年度に研修を開始する研修医　　　　　　　　　　　　　　　　　　　　　　　　　　　　　※都道府県の要請等により受け入れた自治医科大学
　医学部卒の研修医を除く。</t>
    <rPh sb="5" eb="7">
      <t>トウガイ</t>
    </rPh>
    <rPh sb="7" eb="9">
      <t>ネンド</t>
    </rPh>
    <rPh sb="10" eb="12">
      <t>ケンシュウ</t>
    </rPh>
    <rPh sb="13" eb="15">
      <t>カイシ</t>
    </rPh>
    <rPh sb="17" eb="20">
      <t>ケンシュウイ</t>
    </rPh>
    <rPh sb="50" eb="54">
      <t>トドウフケン</t>
    </rPh>
    <rPh sb="55" eb="57">
      <t>ヨウセイ</t>
    </rPh>
    <rPh sb="57" eb="58">
      <t>トウ</t>
    </rPh>
    <rPh sb="61" eb="62">
      <t>ウ</t>
    </rPh>
    <rPh sb="63" eb="64">
      <t>イ</t>
    </rPh>
    <rPh sb="66" eb="68">
      <t>ジチ</t>
    </rPh>
    <rPh sb="68" eb="70">
      <t>イカ</t>
    </rPh>
    <rPh sb="70" eb="72">
      <t>ダイガク</t>
    </rPh>
    <rPh sb="74" eb="77">
      <t>イガクブ</t>
    </rPh>
    <rPh sb="77" eb="78">
      <t>ソツ</t>
    </rPh>
    <rPh sb="79" eb="82">
      <t>ケンシュウイ</t>
    </rPh>
    <rPh sb="83" eb="84">
      <t>ノゾ</t>
    </rPh>
    <phoneticPr fontId="14"/>
  </si>
  <si>
    <t>１年次（当該年度）</t>
    <rPh sb="0" eb="2">
      <t>イチネン</t>
    </rPh>
    <rPh sb="2" eb="3">
      <t>ジ</t>
    </rPh>
    <rPh sb="4" eb="6">
      <t>トウガイ</t>
    </rPh>
    <rPh sb="6" eb="8">
      <t>ネンド</t>
    </rPh>
    <phoneticPr fontId="14"/>
  </si>
  <si>
    <t>①指導医経費</t>
    <rPh sb="1" eb="4">
      <t>シドウイ</t>
    </rPh>
    <rPh sb="4" eb="6">
      <t>ケイヒ</t>
    </rPh>
    <phoneticPr fontId="4"/>
  </si>
  <si>
    <t>ア当該年度４月１日現在の１年次研修医受入数が20人未満の基幹型病院の場合（協力型病院が申請する場合にも適用）</t>
    <rPh sb="1" eb="3">
      <t>トウガイ</t>
    </rPh>
    <rPh sb="3" eb="5">
      <t>ネンド</t>
    </rPh>
    <rPh sb="6" eb="7">
      <t>ガツ</t>
    </rPh>
    <rPh sb="8" eb="9">
      <t>ニチ</t>
    </rPh>
    <rPh sb="9" eb="11">
      <t>ゲンザイ</t>
    </rPh>
    <rPh sb="13" eb="15">
      <t>ネンジ</t>
    </rPh>
    <rPh sb="15" eb="18">
      <t>ケンシュウイ</t>
    </rPh>
    <rPh sb="18" eb="21">
      <t>ウケイレスウ</t>
    </rPh>
    <rPh sb="24" eb="25">
      <t>ニン</t>
    </rPh>
    <rPh sb="25" eb="27">
      <t>ミマン</t>
    </rPh>
    <rPh sb="28" eb="31">
      <t>キカンガタ</t>
    </rPh>
    <rPh sb="31" eb="33">
      <t>ビョウイン</t>
    </rPh>
    <rPh sb="34" eb="36">
      <t>バアイ</t>
    </rPh>
    <rPh sb="37" eb="40">
      <t>キョウリョクガタ</t>
    </rPh>
    <rPh sb="40" eb="42">
      <t>ビョウイン</t>
    </rPh>
    <rPh sb="43" eb="45">
      <t>シンセイ</t>
    </rPh>
    <rPh sb="47" eb="49">
      <t>バアイ</t>
    </rPh>
    <rPh sb="51" eb="53">
      <t>テキヨウ</t>
    </rPh>
    <phoneticPr fontId="4"/>
  </si>
  <si>
    <t>イ当該年度４月１日現在の１年次研修医受入数が20人以上の基幹型病院の場合</t>
    <rPh sb="1" eb="3">
      <t>トウガイ</t>
    </rPh>
    <rPh sb="3" eb="5">
      <t>ネンド</t>
    </rPh>
    <rPh sb="6" eb="7">
      <t>ガツ</t>
    </rPh>
    <rPh sb="8" eb="9">
      <t>ニチ</t>
    </rPh>
    <rPh sb="9" eb="11">
      <t>ゲンザイ</t>
    </rPh>
    <rPh sb="13" eb="15">
      <t>ネンジ</t>
    </rPh>
    <rPh sb="15" eb="18">
      <t>ケンシュウイ</t>
    </rPh>
    <rPh sb="18" eb="21">
      <t>ウケイレスウ</t>
    </rPh>
    <rPh sb="24" eb="25">
      <t>ニン</t>
    </rPh>
    <rPh sb="25" eb="27">
      <t>イジョウ</t>
    </rPh>
    <rPh sb="28" eb="31">
      <t>キカンガタ</t>
    </rPh>
    <rPh sb="31" eb="33">
      <t>ビョウイン</t>
    </rPh>
    <rPh sb="34" eb="36">
      <t>バアイ</t>
    </rPh>
    <phoneticPr fontId="4"/>
  </si>
  <si>
    <t>①が630万円を超え、720万円以下の場合は、上記教育指導経費計（Ⅰ）の金額に0.9を乗じる</t>
    <rPh sb="14" eb="16">
      <t>マンエン</t>
    </rPh>
    <rPh sb="16" eb="18">
      <t>イカ</t>
    </rPh>
    <rPh sb="19" eb="21">
      <t>バアイ</t>
    </rPh>
    <phoneticPr fontId="4"/>
  </si>
  <si>
    <t>当該年度４月１日現在の１年次研修医受入数</t>
    <rPh sb="12" eb="14">
      <t>ネンジ</t>
    </rPh>
    <phoneticPr fontId="4"/>
  </si>
  <si>
    <t>研修実日数</t>
    <rPh sb="0" eb="2">
      <t>ケンシュウ</t>
    </rPh>
    <rPh sb="2" eb="3">
      <t>ジツ</t>
    </rPh>
    <rPh sb="3" eb="5">
      <t>ニッスウ</t>
    </rPh>
    <phoneticPr fontId="5"/>
  </si>
  <si>
    <t>（指定研修機関名）</t>
    <rPh sb="1" eb="3">
      <t>シテイ</t>
    </rPh>
    <rPh sb="3" eb="5">
      <t>ケンシュウ</t>
    </rPh>
    <rPh sb="5" eb="7">
      <t>キカン</t>
    </rPh>
    <phoneticPr fontId="5"/>
  </si>
  <si>
    <t>実施する特定行為区分数</t>
    <rPh sb="0" eb="2">
      <t>ジッシ</t>
    </rPh>
    <rPh sb="4" eb="8">
      <t>トクテイコウイ</t>
    </rPh>
    <rPh sb="8" eb="10">
      <t>クブン</t>
    </rPh>
    <rPh sb="10" eb="11">
      <t>スウ</t>
    </rPh>
    <phoneticPr fontId="4"/>
  </si>
  <si>
    <t>区分</t>
    <rPh sb="0" eb="2">
      <t>クブン</t>
    </rPh>
    <phoneticPr fontId="4"/>
  </si>
  <si>
    <t>※別紙調書の（Ａ）の値を入力してください。なお、調書が複数ある場合は、重複する区分別科目の数を減じた合計値を入力してください。</t>
    <rPh sb="1" eb="3">
      <t>ベッシ</t>
    </rPh>
    <rPh sb="3" eb="5">
      <t>チョウショ</t>
    </rPh>
    <rPh sb="10" eb="11">
      <t>アタイ</t>
    </rPh>
    <rPh sb="12" eb="14">
      <t>ニュウリョク</t>
    </rPh>
    <rPh sb="24" eb="26">
      <t>チョウショ</t>
    </rPh>
    <rPh sb="27" eb="29">
      <t>フクスウ</t>
    </rPh>
    <rPh sb="31" eb="33">
      <t>バアイ</t>
    </rPh>
    <rPh sb="35" eb="37">
      <t>チョウフク</t>
    </rPh>
    <rPh sb="39" eb="41">
      <t>クブン</t>
    </rPh>
    <rPh sb="41" eb="42">
      <t>ベツ</t>
    </rPh>
    <rPh sb="42" eb="44">
      <t>カモク</t>
    </rPh>
    <rPh sb="45" eb="46">
      <t>カズ</t>
    </rPh>
    <rPh sb="47" eb="48">
      <t>ゲン</t>
    </rPh>
    <rPh sb="50" eb="53">
      <t>ゴウケイチ</t>
    </rPh>
    <rPh sb="54" eb="56">
      <t>ニュウリョク</t>
    </rPh>
    <phoneticPr fontId="4"/>
  </si>
  <si>
    <t>１　指導者経費</t>
    <rPh sb="2" eb="4">
      <t>シドウ</t>
    </rPh>
    <rPh sb="4" eb="5">
      <t>シャ</t>
    </rPh>
    <rPh sb="5" eb="7">
      <t>ケイヒ</t>
    </rPh>
    <phoneticPr fontId="5"/>
  </si>
  <si>
    <t>ア　１以上８未満の特定行為区分に係る特定行為研修を行う場合</t>
    <rPh sb="3" eb="5">
      <t>イジョウ</t>
    </rPh>
    <rPh sb="6" eb="8">
      <t>ミマン</t>
    </rPh>
    <rPh sb="9" eb="13">
      <t>トクテイコウイ</t>
    </rPh>
    <rPh sb="13" eb="15">
      <t>クブン</t>
    </rPh>
    <rPh sb="16" eb="17">
      <t>カカ</t>
    </rPh>
    <rPh sb="18" eb="22">
      <t>トクテイコウイ</t>
    </rPh>
    <rPh sb="22" eb="24">
      <t>ケンシュウ</t>
    </rPh>
    <rPh sb="25" eb="26">
      <t>オコナ</t>
    </rPh>
    <rPh sb="27" eb="29">
      <t>バアイ</t>
    </rPh>
    <phoneticPr fontId="4"/>
  </si>
  <si>
    <t>研修時間数</t>
    <rPh sb="0" eb="2">
      <t>ケンシュウ</t>
    </rPh>
    <rPh sb="2" eb="5">
      <t>ジカンスウ</t>
    </rPh>
    <phoneticPr fontId="5"/>
  </si>
  <si>
    <t>時間</t>
    <rPh sb="0" eb="2">
      <t>ジカン</t>
    </rPh>
    <phoneticPr fontId="5"/>
  </si>
  <si>
    <t>イ　８以上15未満の特定行為区分に係る特定行為研修を行う場合</t>
    <rPh sb="3" eb="5">
      <t>イジョウ</t>
    </rPh>
    <rPh sb="7" eb="9">
      <t>ミマン</t>
    </rPh>
    <rPh sb="10" eb="14">
      <t>トクテイコウイ</t>
    </rPh>
    <rPh sb="14" eb="16">
      <t>クブン</t>
    </rPh>
    <rPh sb="17" eb="18">
      <t>カカ</t>
    </rPh>
    <rPh sb="19" eb="23">
      <t>トクテイコウイ</t>
    </rPh>
    <rPh sb="23" eb="25">
      <t>ケンシュウ</t>
    </rPh>
    <rPh sb="26" eb="27">
      <t>オコナ</t>
    </rPh>
    <rPh sb="28" eb="30">
      <t>バアイ</t>
    </rPh>
    <phoneticPr fontId="4"/>
  </si>
  <si>
    <t>ウ　15以上の特定行為区分に係る特定行為研修を行う場合</t>
    <rPh sb="4" eb="6">
      <t>イジョウ</t>
    </rPh>
    <rPh sb="7" eb="11">
      <t>トクテイコウイ</t>
    </rPh>
    <rPh sb="11" eb="13">
      <t>クブン</t>
    </rPh>
    <rPh sb="14" eb="15">
      <t>カカ</t>
    </rPh>
    <rPh sb="16" eb="20">
      <t>トクテイコウイ</t>
    </rPh>
    <rPh sb="20" eb="22">
      <t>ケンシュウ</t>
    </rPh>
    <rPh sb="23" eb="24">
      <t>オコナ</t>
    </rPh>
    <rPh sb="25" eb="27">
      <t>バアイ</t>
    </rPh>
    <phoneticPr fontId="4"/>
  </si>
  <si>
    <t>２　事務職員経費</t>
    <rPh sb="2" eb="4">
      <t>ジム</t>
    </rPh>
    <rPh sb="4" eb="6">
      <t>ショクイン</t>
    </rPh>
    <rPh sb="6" eb="8">
      <t>ケイヒ</t>
    </rPh>
    <phoneticPr fontId="5"/>
  </si>
  <si>
    <t>１施設</t>
    <rPh sb="1" eb="3">
      <t>シセツ</t>
    </rPh>
    <phoneticPr fontId="5"/>
  </si>
  <si>
    <t>３　eラーニング体制整備経費</t>
    <rPh sb="8" eb="10">
      <t>タイセイ</t>
    </rPh>
    <rPh sb="10" eb="12">
      <t>セイビ</t>
    </rPh>
    <rPh sb="12" eb="14">
      <t>ケイヒ</t>
    </rPh>
    <phoneticPr fontId="5"/>
  </si>
  <si>
    <t>４　代替職員確保支援体制整備経費</t>
    <rPh sb="2" eb="4">
      <t>ダイタイ</t>
    </rPh>
    <rPh sb="4" eb="6">
      <t>ショクイン</t>
    </rPh>
    <rPh sb="6" eb="8">
      <t>カクホ</t>
    </rPh>
    <rPh sb="8" eb="10">
      <t>シエン</t>
    </rPh>
    <rPh sb="10" eb="12">
      <t>タイセイ</t>
    </rPh>
    <rPh sb="12" eb="14">
      <t>セイビ</t>
    </rPh>
    <rPh sb="14" eb="16">
      <t>ケイヒ</t>
    </rPh>
    <phoneticPr fontId="5"/>
  </si>
  <si>
    <t>５　診療の補助行為技術向上体制整備経費</t>
    <rPh sb="2" eb="4">
      <t>シンリョウ</t>
    </rPh>
    <rPh sb="5" eb="7">
      <t>ホジョ</t>
    </rPh>
    <rPh sb="7" eb="9">
      <t>コウイ</t>
    </rPh>
    <rPh sb="9" eb="11">
      <t>ギジュツ</t>
    </rPh>
    <rPh sb="11" eb="13">
      <t>コウジョウ</t>
    </rPh>
    <rPh sb="13" eb="15">
      <t>タイセイ</t>
    </rPh>
    <rPh sb="15" eb="17">
      <t>セイビ</t>
    </rPh>
    <rPh sb="17" eb="19">
      <t>ケイヒ</t>
    </rPh>
    <phoneticPr fontId="5"/>
  </si>
  <si>
    <t>合計額</t>
    <rPh sb="0" eb="2">
      <t>ゴウケイ</t>
    </rPh>
    <rPh sb="2" eb="3">
      <t>ガク</t>
    </rPh>
    <phoneticPr fontId="4"/>
  </si>
  <si>
    <t>↑研修受講者の所属先の医療機関等が、当該受講者の研修受講中に代替職員を確保できるよう、交代要員を紹介するためのコーディネーターを指定研修機関に設置している場合は「○」を入力すること。</t>
    <rPh sb="11" eb="13">
      <t>イリョウ</t>
    </rPh>
    <rPh sb="13" eb="15">
      <t>キカン</t>
    </rPh>
    <rPh sb="15" eb="16">
      <t>トウ</t>
    </rPh>
    <rPh sb="18" eb="20">
      <t>トウガイ</t>
    </rPh>
    <rPh sb="20" eb="23">
      <t>ジュコウシャ</t>
    </rPh>
    <rPh sb="24" eb="26">
      <t>ケンシュウ</t>
    </rPh>
    <rPh sb="26" eb="28">
      <t>ジュコウ</t>
    </rPh>
    <rPh sb="28" eb="29">
      <t>チュウ</t>
    </rPh>
    <rPh sb="30" eb="32">
      <t>ダイタイ</t>
    </rPh>
    <rPh sb="32" eb="34">
      <t>ショクイン</t>
    </rPh>
    <rPh sb="35" eb="37">
      <t>カクホ</t>
    </rPh>
    <rPh sb="43" eb="45">
      <t>コウタイ</t>
    </rPh>
    <rPh sb="45" eb="47">
      <t>ヨウイン</t>
    </rPh>
    <rPh sb="48" eb="50">
      <t>ショウカイ</t>
    </rPh>
    <rPh sb="64" eb="66">
      <t>シテイ</t>
    </rPh>
    <rPh sb="66" eb="68">
      <t>ケンシュウ</t>
    </rPh>
    <rPh sb="68" eb="70">
      <t>キカン</t>
    </rPh>
    <rPh sb="71" eb="73">
      <t>セッチ</t>
    </rPh>
    <phoneticPr fontId="4"/>
  </si>
  <si>
    <t>↑特定行為に相当する診療の補助行為（手順書によらない場合）を適切に行うための研修を地域において実施している場合は「○」を入力すること。</t>
    <rPh sb="10" eb="12">
      <t>シンリョウ</t>
    </rPh>
    <rPh sb="13" eb="15">
      <t>ホジョ</t>
    </rPh>
    <rPh sb="15" eb="17">
      <t>コウイ</t>
    </rPh>
    <rPh sb="41" eb="43">
      <t>チイキ</t>
    </rPh>
    <phoneticPr fontId="4"/>
  </si>
  <si>
    <t>　</t>
    <phoneticPr fontId="4"/>
  </si>
  <si>
    <t>○</t>
    <phoneticPr fontId="4"/>
  </si>
  <si>
    <t>６　訪問看護ステーション等研修支援経費</t>
    <rPh sb="2" eb="4">
      <t>ホウモン</t>
    </rPh>
    <rPh sb="4" eb="6">
      <t>カンゴ</t>
    </rPh>
    <rPh sb="12" eb="13">
      <t>トウ</t>
    </rPh>
    <rPh sb="13" eb="15">
      <t>ケンシュウ</t>
    </rPh>
    <rPh sb="15" eb="17">
      <t>シエン</t>
    </rPh>
    <rPh sb="17" eb="19">
      <t>ケイヒ</t>
    </rPh>
    <phoneticPr fontId="5"/>
  </si>
  <si>
    <t>１日あたり</t>
    <rPh sb="1" eb="2">
      <t>ニチ</t>
    </rPh>
    <phoneticPr fontId="5"/>
  </si>
  <si>
    <t>実施日数</t>
    <rPh sb="0" eb="2">
      <t>ジッシ</t>
    </rPh>
    <rPh sb="2" eb="4">
      <t>ニッスウ</t>
    </rPh>
    <phoneticPr fontId="4"/>
  </si>
  <si>
    <t>ｂ</t>
    <phoneticPr fontId="4"/>
  </si>
  <si>
    <t>c</t>
    <phoneticPr fontId="4"/>
  </si>
  <si>
    <t>d（a+b+c）</t>
    <phoneticPr fontId="4"/>
  </si>
  <si>
    <t>d</t>
    <phoneticPr fontId="4"/>
  </si>
  <si>
    <t>e</t>
    <phoneticPr fontId="4"/>
  </si>
  <si>
    <t>f</t>
    <phoneticPr fontId="4"/>
  </si>
  <si>
    <t>１）</t>
    <phoneticPr fontId="4"/>
  </si>
  <si>
    <t>（</t>
    <phoneticPr fontId="5"/>
  </si>
  <si>
    <t>【</t>
    <phoneticPr fontId="5"/>
  </si>
  <si>
    <t>①</t>
    <phoneticPr fontId="5"/>
  </si>
  <si>
    <t>②</t>
    <phoneticPr fontId="5"/>
  </si>
  <si>
    <t>　オンコール分はN、Sと一致</t>
    <rPh sb="6" eb="7">
      <t>ブン</t>
    </rPh>
    <rPh sb="12" eb="14">
      <t>イッチ</t>
    </rPh>
    <phoneticPr fontId="4"/>
  </si>
  <si>
    <t>　オンコール分はR、Tと一致</t>
    <rPh sb="6" eb="7">
      <t>ブン</t>
    </rPh>
    <rPh sb="12" eb="14">
      <t>イッチ</t>
    </rPh>
    <phoneticPr fontId="4"/>
  </si>
  <si>
    <t>実施回数　q</t>
    <rPh sb="0" eb="2">
      <t>ジッシ</t>
    </rPh>
    <rPh sb="2" eb="4">
      <t>カイスウ</t>
    </rPh>
    <phoneticPr fontId="4"/>
  </si>
  <si>
    <t>（６）産婦人科宿日直研修事業経費　</t>
    <rPh sb="3" eb="7">
      <t>サンフジンカ</t>
    </rPh>
    <rPh sb="7" eb="10">
      <t>シュクニッチョク</t>
    </rPh>
    <rPh sb="10" eb="12">
      <t>ケンシュウ</t>
    </rPh>
    <rPh sb="12" eb="14">
      <t>ジギョウ</t>
    </rPh>
    <rPh sb="14" eb="16">
      <t>ケイヒ</t>
    </rPh>
    <phoneticPr fontId="5"/>
  </si>
  <si>
    <t>（７）小児科宿日直研修事業経費　</t>
    <rPh sb="3" eb="6">
      <t>ショウニカ</t>
    </rPh>
    <rPh sb="6" eb="9">
      <t>シュクニッチョク</t>
    </rPh>
    <rPh sb="9" eb="11">
      <t>ケンシュウ</t>
    </rPh>
    <rPh sb="11" eb="13">
      <t>ジギョウ</t>
    </rPh>
    <rPh sb="13" eb="15">
      <t>ケイヒ</t>
    </rPh>
    <phoneticPr fontId="5"/>
  </si>
  <si>
    <t>A</t>
    <phoneticPr fontId="4"/>
  </si>
  <si>
    <t>B</t>
    <phoneticPr fontId="4"/>
  </si>
  <si>
    <t>C</t>
    <phoneticPr fontId="4"/>
  </si>
  <si>
    <t>D</t>
    <phoneticPr fontId="4"/>
  </si>
  <si>
    <t>E</t>
    <phoneticPr fontId="4"/>
  </si>
  <si>
    <t>F</t>
    <phoneticPr fontId="4"/>
  </si>
  <si>
    <t>G</t>
    <phoneticPr fontId="4"/>
  </si>
  <si>
    <t>H</t>
    <phoneticPr fontId="4"/>
  </si>
  <si>
    <t>K</t>
    <phoneticPr fontId="4"/>
  </si>
  <si>
    <t>L</t>
    <phoneticPr fontId="4"/>
  </si>
  <si>
    <t>M</t>
    <phoneticPr fontId="4"/>
  </si>
  <si>
    <t>N</t>
    <phoneticPr fontId="4"/>
  </si>
  <si>
    <t>O</t>
    <phoneticPr fontId="4"/>
  </si>
  <si>
    <t>P</t>
    <phoneticPr fontId="4"/>
  </si>
  <si>
    <t>Q</t>
    <phoneticPr fontId="4"/>
  </si>
  <si>
    <t>R</t>
    <phoneticPr fontId="4"/>
  </si>
  <si>
    <t>（２）当該年度４月１日現在の１年次研修医受入数は、基幹型臨床研修病院における当該年度４月１日現在の１年次研修医受入数を記載してください。</t>
    <rPh sb="25" eb="28">
      <t>キカンガタ</t>
    </rPh>
    <rPh sb="28" eb="30">
      <t>リンショウ</t>
    </rPh>
    <rPh sb="30" eb="32">
      <t>ケンシュウ</t>
    </rPh>
    <rPh sb="32" eb="34">
      <t>ビョウイン</t>
    </rPh>
    <rPh sb="59" eb="61">
      <t>キサイ</t>
    </rPh>
    <phoneticPr fontId="14"/>
  </si>
  <si>
    <t>（３）研修医の常勤・非常勤の別は、基幹型臨床研修病院で研修している際の種別を選択してください。</t>
    <rPh sb="3" eb="6">
      <t>ケンシュウイ</t>
    </rPh>
    <rPh sb="7" eb="9">
      <t>ジョウキン</t>
    </rPh>
    <rPh sb="10" eb="13">
      <t>ヒジョウキン</t>
    </rPh>
    <rPh sb="14" eb="15">
      <t>ベツ</t>
    </rPh>
    <rPh sb="17" eb="20">
      <t>キカンガタ</t>
    </rPh>
    <rPh sb="20" eb="22">
      <t>リンショウ</t>
    </rPh>
    <rPh sb="22" eb="24">
      <t>ケンシュウ</t>
    </rPh>
    <rPh sb="24" eb="26">
      <t>ビョウイン</t>
    </rPh>
    <rPh sb="27" eb="29">
      <t>ケンシュウ</t>
    </rPh>
    <rPh sb="33" eb="34">
      <t>サイ</t>
    </rPh>
    <rPh sb="35" eb="37">
      <t>シュベツ</t>
    </rPh>
    <rPh sb="38" eb="40">
      <t>センタク</t>
    </rPh>
    <phoneticPr fontId="14"/>
  </si>
  <si>
    <t>（４）当該年度に研修を開始する研修医の欄は、基幹型臨床研修病院の処遇を記載してください。</t>
    <rPh sb="3" eb="5">
      <t>トウガイ</t>
    </rPh>
    <rPh sb="5" eb="7">
      <t>ネンド</t>
    </rPh>
    <rPh sb="8" eb="10">
      <t>ケンシュウ</t>
    </rPh>
    <rPh sb="11" eb="13">
      <t>カイシ</t>
    </rPh>
    <rPh sb="15" eb="18">
      <t>ケンシュウイ</t>
    </rPh>
    <rPh sb="19" eb="20">
      <t>ラン</t>
    </rPh>
    <rPh sb="22" eb="25">
      <t>キカンガタ</t>
    </rPh>
    <rPh sb="25" eb="27">
      <t>リンショウ</t>
    </rPh>
    <rPh sb="27" eb="29">
      <t>ケンシュウ</t>
    </rPh>
    <rPh sb="29" eb="31">
      <t>ビョウイン</t>
    </rPh>
    <rPh sb="32" eb="34">
      <t>ショグウ</t>
    </rPh>
    <rPh sb="35" eb="37">
      <t>キサイ</t>
    </rPh>
    <phoneticPr fontId="14"/>
  </si>
  <si>
    <t>（５）①基本給月給、②年額賞与の欄は以下の通り記載して下さい。</t>
    <rPh sb="4" eb="7">
      <t>キホンキュウ</t>
    </rPh>
    <rPh sb="7" eb="9">
      <t>ゲッキュウ</t>
    </rPh>
    <rPh sb="11" eb="13">
      <t>ネンガク</t>
    </rPh>
    <rPh sb="13" eb="15">
      <t>ショウヨ</t>
    </rPh>
    <rPh sb="16" eb="17">
      <t>ラン</t>
    </rPh>
    <rPh sb="18" eb="20">
      <t>イカ</t>
    </rPh>
    <rPh sb="21" eb="22">
      <t>トオ</t>
    </rPh>
    <rPh sb="23" eb="25">
      <t>キサイ</t>
    </rPh>
    <rPh sb="27" eb="28">
      <t>クダ</t>
    </rPh>
    <phoneticPr fontId="14"/>
  </si>
  <si>
    <t>↑協力施設（※）と連携協力して特定行為研修を行う場合であって、当該協力施設において、特定行為研修に係る講義、演習又は実習を実施している場合は「○」を入力し、実施日数を記載すること。
（※）対象となる協力施設は訪問看護ステーション、介護施設及び診療所に限る</t>
    <rPh sb="1" eb="3">
      <t>キョウリョク</t>
    </rPh>
    <rPh sb="3" eb="5">
      <t>シセツ</t>
    </rPh>
    <rPh sb="9" eb="11">
      <t>レンケイ</t>
    </rPh>
    <rPh sb="11" eb="13">
      <t>キョウリョク</t>
    </rPh>
    <rPh sb="15" eb="17">
      <t>トクテイ</t>
    </rPh>
    <rPh sb="17" eb="19">
      <t>コウイ</t>
    </rPh>
    <rPh sb="19" eb="21">
      <t>ケンシュウ</t>
    </rPh>
    <rPh sb="22" eb="23">
      <t>オコナ</t>
    </rPh>
    <rPh sb="24" eb="26">
      <t>バアイ</t>
    </rPh>
    <rPh sb="31" eb="33">
      <t>トウガイ</t>
    </rPh>
    <rPh sb="33" eb="35">
      <t>キョウリョク</t>
    </rPh>
    <rPh sb="35" eb="37">
      <t>シセツ</t>
    </rPh>
    <rPh sb="42" eb="44">
      <t>トクテイ</t>
    </rPh>
    <rPh sb="44" eb="46">
      <t>コウイ</t>
    </rPh>
    <rPh sb="46" eb="48">
      <t>ケンシュウ</t>
    </rPh>
    <rPh sb="49" eb="50">
      <t>カカ</t>
    </rPh>
    <rPh sb="51" eb="53">
      <t>コウギ</t>
    </rPh>
    <rPh sb="54" eb="56">
      <t>エンシュウ</t>
    </rPh>
    <rPh sb="56" eb="57">
      <t>マタ</t>
    </rPh>
    <rPh sb="58" eb="60">
      <t>ジッシュウ</t>
    </rPh>
    <rPh sb="61" eb="63">
      <t>ジッシ</t>
    </rPh>
    <rPh sb="78" eb="80">
      <t>ジッシ</t>
    </rPh>
    <rPh sb="80" eb="82">
      <t>ニッスウ</t>
    </rPh>
    <rPh sb="83" eb="85">
      <t>キサイ</t>
    </rPh>
    <rPh sb="94" eb="96">
      <t>タイショウ</t>
    </rPh>
    <rPh sb="99" eb="101">
      <t>キョウリョク</t>
    </rPh>
    <rPh sb="101" eb="103">
      <t>シセツ</t>
    </rPh>
    <rPh sb="104" eb="106">
      <t>ホウモン</t>
    </rPh>
    <rPh sb="106" eb="108">
      <t>カンゴ</t>
    </rPh>
    <rPh sb="115" eb="117">
      <t>カイゴ</t>
    </rPh>
    <rPh sb="117" eb="119">
      <t>シセツ</t>
    </rPh>
    <rPh sb="119" eb="120">
      <t>オヨ</t>
    </rPh>
    <rPh sb="121" eb="124">
      <t>シンリョウジョ</t>
    </rPh>
    <rPh sb="125" eb="126">
      <t>カギ</t>
    </rPh>
    <phoneticPr fontId="4"/>
  </si>
  <si>
    <t>✔</t>
    <phoneticPr fontId="4"/>
  </si>
  <si>
    <t>○</t>
    <phoneticPr fontId="4"/>
  </si>
  <si>
    <t>　</t>
    <phoneticPr fontId="4"/>
  </si>
  <si>
    <t>a</t>
    <phoneticPr fontId="4"/>
  </si>
  <si>
    <t>b</t>
    <phoneticPr fontId="4"/>
  </si>
  <si>
    <t>（注１）研修医延人数は、当該年度内における各月の末日に在籍する研修医数の総和であること。</t>
    <phoneticPr fontId="5"/>
  </si>
  <si>
    <t>　とすること。</t>
    <phoneticPr fontId="4"/>
  </si>
  <si>
    <t>（２）研修医数</t>
    <phoneticPr fontId="4"/>
  </si>
  <si>
    <t>c</t>
    <phoneticPr fontId="4"/>
  </si>
  <si>
    <t>d</t>
    <phoneticPr fontId="4"/>
  </si>
  <si>
    <t>e</t>
    <phoneticPr fontId="4"/>
  </si>
  <si>
    <t>f</t>
    <phoneticPr fontId="4"/>
  </si>
  <si>
    <t>g</t>
    <phoneticPr fontId="4"/>
  </si>
  <si>
    <t>（３）地元出身研修医の採用数（4月１日現在）</t>
    <rPh sb="3" eb="5">
      <t>ジモト</t>
    </rPh>
    <rPh sb="5" eb="7">
      <t>シュッシン</t>
    </rPh>
    <rPh sb="16" eb="17">
      <t>ガツ</t>
    </rPh>
    <rPh sb="18" eb="19">
      <t>ニチ</t>
    </rPh>
    <rPh sb="19" eb="21">
      <t>ゲンザイ</t>
    </rPh>
    <phoneticPr fontId="4"/>
  </si>
  <si>
    <t>１年次生研修医数</t>
    <rPh sb="1" eb="3">
      <t>ネンジ</t>
    </rPh>
    <rPh sb="3" eb="4">
      <t>セイ</t>
    </rPh>
    <rPh sb="4" eb="7">
      <t>ケンシュウイ</t>
    </rPh>
    <rPh sb="7" eb="8">
      <t>スウ</t>
    </rPh>
    <phoneticPr fontId="5"/>
  </si>
  <si>
    <t>うち地元出身研修医の採用数</t>
    <rPh sb="2" eb="4">
      <t>ジモト</t>
    </rPh>
    <rPh sb="4" eb="6">
      <t>シュッシン</t>
    </rPh>
    <rPh sb="6" eb="8">
      <t>ケンシュウ</t>
    </rPh>
    <rPh sb="10" eb="13">
      <t>サイヨウスウ</t>
    </rPh>
    <phoneticPr fontId="5"/>
  </si>
  <si>
    <t>２年次生研修医数</t>
    <rPh sb="1" eb="3">
      <t>ネンジ</t>
    </rPh>
    <rPh sb="3" eb="4">
      <t>セイ</t>
    </rPh>
    <rPh sb="4" eb="7">
      <t>ケンシュウイ</t>
    </rPh>
    <rPh sb="7" eb="8">
      <t>スウ</t>
    </rPh>
    <phoneticPr fontId="5"/>
  </si>
  <si>
    <t>うち地元出身研修医の採用数</t>
    <rPh sb="2" eb="4">
      <t>ジモト</t>
    </rPh>
    <rPh sb="4" eb="6">
      <t>シュッシン</t>
    </rPh>
    <rPh sb="6" eb="9">
      <t>ケンシュウイ</t>
    </rPh>
    <rPh sb="10" eb="13">
      <t>サイヨウスウ</t>
    </rPh>
    <phoneticPr fontId="5"/>
  </si>
  <si>
    <t>地元出身研修医の採用割合</t>
    <rPh sb="0" eb="2">
      <t>ジモト</t>
    </rPh>
    <rPh sb="2" eb="4">
      <t>シュッシン</t>
    </rPh>
    <rPh sb="4" eb="7">
      <t>ケンシュウイ</t>
    </rPh>
    <rPh sb="8" eb="10">
      <t>サイヨウ</t>
    </rPh>
    <rPh sb="10" eb="12">
      <t>ワリアイ</t>
    </rPh>
    <phoneticPr fontId="4"/>
  </si>
  <si>
    <t>※協力型病院が申請する場合は、基幹型病院の研修医数及び採用数を記載すること。</t>
    <rPh sb="15" eb="17">
      <t>キカン</t>
    </rPh>
    <rPh sb="17" eb="18">
      <t>ガタ</t>
    </rPh>
    <rPh sb="21" eb="24">
      <t>ケンシュウイ</t>
    </rPh>
    <rPh sb="24" eb="25">
      <t>スウ</t>
    </rPh>
    <rPh sb="25" eb="26">
      <t>オヨ</t>
    </rPh>
    <rPh sb="27" eb="30">
      <t>サイヨウスウ</t>
    </rPh>
    <phoneticPr fontId="4"/>
  </si>
  <si>
    <t>（４）地元出身研修医延人数</t>
    <rPh sb="3" eb="5">
      <t>ジモト</t>
    </rPh>
    <rPh sb="5" eb="7">
      <t>シュッシン</t>
    </rPh>
    <rPh sb="7" eb="10">
      <t>ケンシュウイ</t>
    </rPh>
    <rPh sb="10" eb="11">
      <t>ノベ</t>
    </rPh>
    <phoneticPr fontId="5"/>
  </si>
  <si>
    <t>【補助対象（うち、地元出身）】計</t>
    <rPh sb="9" eb="11">
      <t>ジモト</t>
    </rPh>
    <rPh sb="11" eb="13">
      <t>シュッシン</t>
    </rPh>
    <phoneticPr fontId="4"/>
  </si>
  <si>
    <t>a'</t>
    <phoneticPr fontId="4"/>
  </si>
  <si>
    <t>（５）へき地診療所等研修支援事業延日数　【附表Ｂ】の研修実日数合計と一致</t>
    <rPh sb="9" eb="10">
      <t>トウ</t>
    </rPh>
    <rPh sb="26" eb="28">
      <t>ケンシュウ</t>
    </rPh>
    <rPh sb="28" eb="29">
      <t>ジツ</t>
    </rPh>
    <rPh sb="29" eb="31">
      <t>ニッスウ</t>
    </rPh>
    <rPh sb="31" eb="33">
      <t>ゴウケイ</t>
    </rPh>
    <rPh sb="34" eb="36">
      <t>イッチ</t>
    </rPh>
    <phoneticPr fontId="4"/>
  </si>
  <si>
    <t>事業延日数</t>
    <phoneticPr fontId="4"/>
  </si>
  <si>
    <t>h</t>
    <phoneticPr fontId="4"/>
  </si>
  <si>
    <t>宿日直事業経費に係る条件確認（下記(6)～(7)）</t>
    <rPh sb="0" eb="1">
      <t>シュク</t>
    </rPh>
    <rPh sb="1" eb="3">
      <t>ニッチョク</t>
    </rPh>
    <rPh sb="3" eb="5">
      <t>ジギョウ</t>
    </rPh>
    <rPh sb="5" eb="7">
      <t>ケイヒ</t>
    </rPh>
    <rPh sb="8" eb="9">
      <t>カカ</t>
    </rPh>
    <rPh sb="10" eb="12">
      <t>ジョウケン</t>
    </rPh>
    <rPh sb="12" eb="14">
      <t>カクニン</t>
    </rPh>
    <rPh sb="15" eb="17">
      <t>カキ</t>
    </rPh>
    <phoneticPr fontId="4"/>
  </si>
  <si>
    <t>①</t>
    <phoneticPr fontId="5"/>
  </si>
  <si>
    <t>②</t>
    <phoneticPr fontId="5"/>
  </si>
  <si>
    <t xml:space="preserve">（６）産婦人科宿日直研修事業延日数
　当直分は【附表Ａ（総括表）】のD、Iの1、
2年次生の合計と一致    </t>
    <rPh sb="3" eb="7">
      <t>サンフジンカ</t>
    </rPh>
    <rPh sb="7" eb="10">
      <t>シュクニッチョク</t>
    </rPh>
    <rPh sb="10" eb="12">
      <t>ケンシュウ</t>
    </rPh>
    <rPh sb="12" eb="14">
      <t>ジギョウ</t>
    </rPh>
    <rPh sb="14" eb="15">
      <t>エン</t>
    </rPh>
    <rPh sb="15" eb="17">
      <t>ニッスウ</t>
    </rPh>
    <rPh sb="19" eb="21">
      <t>トウチョク</t>
    </rPh>
    <rPh sb="21" eb="22">
      <t>フン</t>
    </rPh>
    <rPh sb="28" eb="30">
      <t>ソウカツ</t>
    </rPh>
    <rPh sb="30" eb="31">
      <t>ヒョウ</t>
    </rPh>
    <rPh sb="42" eb="45">
      <t>ネンジセイ</t>
    </rPh>
    <rPh sb="46" eb="48">
      <t>ゴウケイ</t>
    </rPh>
    <rPh sb="49" eb="51">
      <t>イッチ</t>
    </rPh>
    <phoneticPr fontId="5"/>
  </si>
  <si>
    <t>i</t>
    <phoneticPr fontId="4"/>
  </si>
  <si>
    <t>j</t>
    <phoneticPr fontId="5"/>
  </si>
  <si>
    <t>k</t>
    <phoneticPr fontId="4"/>
  </si>
  <si>
    <t>l</t>
    <phoneticPr fontId="5"/>
  </si>
  <si>
    <t>（７）小児科宿日直研修事業延日数
　当直分は【附表Ａ（総括表）】のH、Jの1、2年次生の合計と一致</t>
    <rPh sb="3" eb="6">
      <t>ショウニカ</t>
    </rPh>
    <rPh sb="6" eb="9">
      <t>シュクニッチョク</t>
    </rPh>
    <rPh sb="9" eb="11">
      <t>ケンシュウ</t>
    </rPh>
    <rPh sb="11" eb="13">
      <t>ジギョウ</t>
    </rPh>
    <rPh sb="13" eb="14">
      <t>エン</t>
    </rPh>
    <rPh sb="14" eb="16">
      <t>ニッスウ</t>
    </rPh>
    <rPh sb="27" eb="29">
      <t>ソウカツ</t>
    </rPh>
    <rPh sb="29" eb="30">
      <t>ヒョウ</t>
    </rPh>
    <phoneticPr fontId="5"/>
  </si>
  <si>
    <t>m</t>
    <phoneticPr fontId="4"/>
  </si>
  <si>
    <t>n</t>
    <phoneticPr fontId="5"/>
  </si>
  <si>
    <t>o</t>
    <phoneticPr fontId="4"/>
  </si>
  <si>
    <t>p</t>
    <phoneticPr fontId="5"/>
  </si>
  <si>
    <t>２　基準額適用</t>
    <phoneticPr fontId="4"/>
  </si>
  <si>
    <t>【</t>
    <phoneticPr fontId="4"/>
  </si>
  <si>
    <t>（</t>
    <phoneticPr fontId="4"/>
  </si>
  <si>
    <t>（</t>
    <phoneticPr fontId="5"/>
  </si>
  <si>
    <t>研修医延人数 a</t>
    <phoneticPr fontId="5"/>
  </si>
  <si>
    <t>（</t>
    <phoneticPr fontId="5"/>
  </si>
  <si>
    <t>研修医延人数 a</t>
    <phoneticPr fontId="5"/>
  </si>
  <si>
    <t>地元研修医採用
等加算</t>
    <rPh sb="0" eb="2">
      <t>ジモト</t>
    </rPh>
    <rPh sb="2" eb="4">
      <t>ケンシュウ</t>
    </rPh>
    <rPh sb="5" eb="7">
      <t>サイヨウ</t>
    </rPh>
    <rPh sb="8" eb="9">
      <t>トウ</t>
    </rPh>
    <rPh sb="9" eb="11">
      <t>カサン</t>
    </rPh>
    <phoneticPr fontId="4"/>
  </si>
  <si>
    <t>研修医延人数 a’</t>
    <phoneticPr fontId="5"/>
  </si>
  <si>
    <t>円×0.5／月額）</t>
    <rPh sb="0" eb="1">
      <t>エン</t>
    </rPh>
    <rPh sb="6" eb="8">
      <t>ゲツガク</t>
    </rPh>
    <phoneticPr fontId="5"/>
  </si>
  <si>
    <t>研修医延人数 a’</t>
    <phoneticPr fontId="5"/>
  </si>
  <si>
    <t>（</t>
    <phoneticPr fontId="4"/>
  </si>
  <si>
    <t>×</t>
    <phoneticPr fontId="4"/>
  </si>
  <si>
    <t>【</t>
    <phoneticPr fontId="5"/>
  </si>
  <si>
    <t>a</t>
    <phoneticPr fontId="5"/>
  </si>
  <si>
    <t>／</t>
    <phoneticPr fontId="5"/>
  </si>
  <si>
    <t>b</t>
    <phoneticPr fontId="5"/>
  </si>
  <si>
    <t>）</t>
    <phoneticPr fontId="5"/>
  </si>
  <si>
    <t>※協力型臨床研修病院等が申請する場合（３）～（５）は計上しないこと。</t>
    <phoneticPr fontId="4"/>
  </si>
  <si>
    <t>×</t>
    <phoneticPr fontId="4"/>
  </si>
  <si>
    <t>（</t>
    <phoneticPr fontId="4"/>
  </si>
  <si>
    <t>（</t>
    <phoneticPr fontId="5"/>
  </si>
  <si>
    <t>h</t>
    <phoneticPr fontId="5"/>
  </si>
  <si>
    <t>【</t>
    <phoneticPr fontId="5"/>
  </si>
  <si>
    <t>×</t>
    <phoneticPr fontId="5"/>
  </si>
  <si>
    <t>（</t>
    <phoneticPr fontId="4"/>
  </si>
  <si>
    <t>（</t>
    <phoneticPr fontId="5"/>
  </si>
  <si>
    <t>×</t>
    <phoneticPr fontId="5"/>
  </si>
  <si>
    <t>（</t>
    <phoneticPr fontId="4"/>
  </si>
  <si>
    <t>①が720万円を超える場合は、上記教育指導経費計（Ⅰ）の金額に0.8を乗じる</t>
    <phoneticPr fontId="4"/>
  </si>
  <si>
    <t>※【附表C】の推計年収と一致。</t>
    <rPh sb="7" eb="9">
      <t>スイケイ</t>
    </rPh>
    <rPh sb="9" eb="11">
      <t>ネンシュウ</t>
    </rPh>
    <rPh sb="12" eb="14">
      <t>イッチ</t>
    </rPh>
    <phoneticPr fontId="4"/>
  </si>
  <si>
    <t>【</t>
    <phoneticPr fontId="5"/>
  </si>
  <si>
    <t>（協力型臨床研修病院等が申請する場合であっても、【附表Ｃ】の基幹型臨床研修病院のの金額を記載すること。）</t>
    <rPh sb="1" eb="4">
      <t>キョウリョクガタ</t>
    </rPh>
    <rPh sb="4" eb="8">
      <t>リンショウケンシュウ</t>
    </rPh>
    <rPh sb="8" eb="10">
      <t>ビョウイン</t>
    </rPh>
    <rPh sb="10" eb="11">
      <t>トウ</t>
    </rPh>
    <rPh sb="12" eb="14">
      <t>シンセイ</t>
    </rPh>
    <rPh sb="16" eb="18">
      <t>バアイ</t>
    </rPh>
    <rPh sb="25" eb="27">
      <t>フヒョウ</t>
    </rPh>
    <rPh sb="30" eb="33">
      <t>キカンガタ</t>
    </rPh>
    <rPh sb="33" eb="35">
      <t>リンショウ</t>
    </rPh>
    <rPh sb="35" eb="37">
      <t>ケンシュウ</t>
    </rPh>
    <rPh sb="37" eb="39">
      <t>ビョウイン</t>
    </rPh>
    <rPh sb="41" eb="43">
      <t>キンガク</t>
    </rPh>
    <rPh sb="44" eb="46">
      <t>キサイ</t>
    </rPh>
    <phoneticPr fontId="4"/>
  </si>
  <si>
    <t>※研修医受入数には、中断後の再開者及び産科・小児科プログラム加算分の数は含まない。
※協力型臨床研修病院等が申請する場合であっても、基幹型臨床研修病院の研修医受入数を記載すること。</t>
    <rPh sb="43" eb="46">
      <t>キョウリョクガタ</t>
    </rPh>
    <rPh sb="46" eb="50">
      <t>リンショウケンシュウ</t>
    </rPh>
    <rPh sb="50" eb="52">
      <t>ビョウイン</t>
    </rPh>
    <rPh sb="52" eb="53">
      <t>トウ</t>
    </rPh>
    <rPh sb="54" eb="56">
      <t>シンセイ</t>
    </rPh>
    <rPh sb="58" eb="60">
      <t>バアイ</t>
    </rPh>
    <rPh sb="66" eb="69">
      <t>キカンガタ</t>
    </rPh>
    <rPh sb="69" eb="73">
      <t>リンショウケンシュウ</t>
    </rPh>
    <rPh sb="73" eb="75">
      <t>ビョウイン</t>
    </rPh>
    <rPh sb="76" eb="79">
      <t>ケンシュウイ</t>
    </rPh>
    <rPh sb="79" eb="81">
      <t>ウケイレ</t>
    </rPh>
    <rPh sb="83" eb="85">
      <t>キサイ</t>
    </rPh>
    <phoneticPr fontId="4"/>
  </si>
  <si>
    <t>１年次生又は再開者</t>
    <phoneticPr fontId="4"/>
  </si>
  <si>
    <t>補助対象</t>
    <rPh sb="0" eb="2">
      <t>ホジョ</t>
    </rPh>
    <rPh sb="2" eb="4">
      <t>タイショウ</t>
    </rPh>
    <phoneticPr fontId="4"/>
  </si>
  <si>
    <t>宿日直研修計画月数</t>
    <rPh sb="3" eb="5">
      <t>ケンシュウ</t>
    </rPh>
    <phoneticPr fontId="4"/>
  </si>
  <si>
    <t>対象</t>
    <rPh sb="0" eb="2">
      <t>タイショウ</t>
    </rPh>
    <phoneticPr fontId="4"/>
  </si>
  <si>
    <t>対象外</t>
    <rPh sb="0" eb="2">
      <t>タイショウ</t>
    </rPh>
    <rPh sb="2" eb="3">
      <t>ガイ</t>
    </rPh>
    <phoneticPr fontId="4"/>
  </si>
  <si>
    <t>月４回
以上</t>
    <rPh sb="0" eb="1">
      <t>ツキ</t>
    </rPh>
    <rPh sb="2" eb="3">
      <t>カイ</t>
    </rPh>
    <rPh sb="4" eb="6">
      <t>イジョウ</t>
    </rPh>
    <phoneticPr fontId="4"/>
  </si>
  <si>
    <t>合計</t>
    <rPh sb="0" eb="2">
      <t>ゴウケイ</t>
    </rPh>
    <phoneticPr fontId="4"/>
  </si>
  <si>
    <t>A</t>
    <phoneticPr fontId="4"/>
  </si>
  <si>
    <t>B</t>
    <phoneticPr fontId="4"/>
  </si>
  <si>
    <t>C</t>
    <phoneticPr fontId="4"/>
  </si>
  <si>
    <t>D</t>
    <phoneticPr fontId="4"/>
  </si>
  <si>
    <t>E</t>
    <phoneticPr fontId="4"/>
  </si>
  <si>
    <t>F</t>
    <phoneticPr fontId="4"/>
  </si>
  <si>
    <t>G</t>
    <phoneticPr fontId="4"/>
  </si>
  <si>
    <t>H</t>
    <phoneticPr fontId="4"/>
  </si>
  <si>
    <t>産婦人科</t>
    <phoneticPr fontId="4"/>
  </si>
  <si>
    <t>小児科</t>
    <phoneticPr fontId="4"/>
  </si>
  <si>
    <t>１年次生又は再開者</t>
    <phoneticPr fontId="4"/>
  </si>
  <si>
    <t>Ｈ</t>
    <phoneticPr fontId="4"/>
  </si>
  <si>
    <t>I</t>
    <phoneticPr fontId="4"/>
  </si>
  <si>
    <t>A+(B×2)+(C×3)</t>
    <phoneticPr fontId="4"/>
  </si>
  <si>
    <t>J</t>
    <phoneticPr fontId="4"/>
  </si>
  <si>
    <t>E+(F×2)+(G×3)</t>
    <phoneticPr fontId="4"/>
  </si>
  <si>
    <t>日</t>
    <phoneticPr fontId="4"/>
  </si>
  <si>
    <t>２年次生又は再開者</t>
    <phoneticPr fontId="4"/>
  </si>
  <si>
    <t>２年次生
又は
再開者</t>
    <phoneticPr fontId="4"/>
  </si>
  <si>
    <t>オンコール</t>
    <phoneticPr fontId="4"/>
  </si>
  <si>
    <t>K</t>
    <phoneticPr fontId="4"/>
  </si>
  <si>
    <t>L</t>
    <phoneticPr fontId="4"/>
  </si>
  <si>
    <t>M</t>
    <phoneticPr fontId="4"/>
  </si>
  <si>
    <t>N</t>
    <phoneticPr fontId="4"/>
  </si>
  <si>
    <t>O</t>
    <phoneticPr fontId="4"/>
  </si>
  <si>
    <t>P</t>
    <phoneticPr fontId="4"/>
  </si>
  <si>
    <t>Q</t>
    <phoneticPr fontId="4"/>
  </si>
  <si>
    <t>R</t>
    <phoneticPr fontId="4"/>
  </si>
  <si>
    <t>指導医等が研修医と当直</t>
    <rPh sb="0" eb="3">
      <t>シドウイ</t>
    </rPh>
    <rPh sb="3" eb="4">
      <t>トウ</t>
    </rPh>
    <rPh sb="5" eb="7">
      <t>ケンシュウ</t>
    </rPh>
    <rPh sb="7" eb="8">
      <t>イ</t>
    </rPh>
    <rPh sb="9" eb="11">
      <t>トウチョク</t>
    </rPh>
    <phoneticPr fontId="4"/>
  </si>
  <si>
    <t>産婦人科</t>
    <phoneticPr fontId="4"/>
  </si>
  <si>
    <t>小児科</t>
    <phoneticPr fontId="4"/>
  </si>
  <si>
    <t>指導医等がオンコール体制</t>
    <rPh sb="0" eb="2">
      <t>シドウ</t>
    </rPh>
    <rPh sb="2" eb="3">
      <t>イ</t>
    </rPh>
    <rPh sb="3" eb="4">
      <t>トウ</t>
    </rPh>
    <rPh sb="10" eb="12">
      <t>タイセイ</t>
    </rPh>
    <phoneticPr fontId="4"/>
  </si>
  <si>
    <t>２年次生
又は
再開者</t>
    <phoneticPr fontId="4"/>
  </si>
  <si>
    <t>Ｄ</t>
    <phoneticPr fontId="4"/>
  </si>
  <si>
    <t>N</t>
    <phoneticPr fontId="4"/>
  </si>
  <si>
    <t>R</t>
    <phoneticPr fontId="4"/>
  </si>
  <si>
    <t>S</t>
    <phoneticPr fontId="4"/>
  </si>
  <si>
    <t>K+(L×2)+(M×3)</t>
    <phoneticPr fontId="4"/>
  </si>
  <si>
    <t>T</t>
    <phoneticPr fontId="4"/>
  </si>
  <si>
    <t>O+(P×2)+(Q×3)</t>
    <phoneticPr fontId="4"/>
  </si>
  <si>
    <t>総　　計</t>
    <rPh sb="0" eb="1">
      <t>フサ</t>
    </rPh>
    <rPh sb="3" eb="4">
      <t>ケイ</t>
    </rPh>
    <phoneticPr fontId="4"/>
  </si>
  <si>
    <t>総    計</t>
    <rPh sb="0" eb="1">
      <t>フサ</t>
    </rPh>
    <rPh sb="5" eb="6">
      <t>ケイ</t>
    </rPh>
    <phoneticPr fontId="4"/>
  </si>
  <si>
    <t>オンコール</t>
    <phoneticPr fontId="4"/>
  </si>
  <si>
    <t>日</t>
    <phoneticPr fontId="4"/>
  </si>
  <si>
    <t>日</t>
    <phoneticPr fontId="4"/>
  </si>
  <si>
    <t>病　　院　　名</t>
    <phoneticPr fontId="14"/>
  </si>
  <si>
    <t>当該年度４月１日現在の１年次研修医受入数</t>
    <phoneticPr fontId="14"/>
  </si>
  <si>
    <t>α</t>
    <phoneticPr fontId="4"/>
  </si>
  <si>
    <t>　　　　　　 「職員俸給」、「地域手当」、「初任給調整手当」、「寒冷地手当」、「特地勤務手当」などが該当します。「超過勤務手当」、「当直手当」、「住居手当」、</t>
    <phoneticPr fontId="4"/>
  </si>
  <si>
    <t>　　　　　　 「通勤手当」、「扶養手当」などは該当しません。</t>
    <phoneticPr fontId="4"/>
  </si>
  <si>
    <t>＊　S：4,080円　A：3,400円　B：2,720円</t>
    <rPh sb="9" eb="10">
      <t>エン</t>
    </rPh>
    <rPh sb="18" eb="19">
      <t>エン</t>
    </rPh>
    <rPh sb="27" eb="28">
      <t>エン</t>
    </rPh>
    <phoneticPr fontId="4"/>
  </si>
  <si>
    <t>　標記について、次により国庫補助金を交付されるよう関係書類を添えて申請する。</t>
  </si>
  <si>
    <t>（注）交付要綱の３（交付対象）の（１）のクに係る事業に関しては下線部を</t>
  </si>
  <si>
    <t>○</t>
    <phoneticPr fontId="4"/>
  </si>
  <si>
    <t>（</t>
    <phoneticPr fontId="4"/>
  </si>
  <si>
    <t>（</t>
    <phoneticPr fontId="4"/>
  </si>
  <si>
    <t>↑特定行為研修の運営に当たり、賃金職員を雇用する場合は「○」を入力すること。</t>
    <phoneticPr fontId="4"/>
  </si>
  <si>
    <t>↑講義又は演習を通信によって受講できる体制を整備している場合は「○」を入力すること。</t>
    <phoneticPr fontId="4"/>
  </si>
  <si>
    <t>↑協力施設（※）と連携協力して特定行為研修を行う場合であって、当該協力施設において、特定行為研修に係る講義、演習又は実習を実施している場合は「○」を入力し、実施日数を記載すること。
（※）対象となる協力施設は訪問看護ステーション、介護施設及び診療所に限る</t>
    <phoneticPr fontId="4"/>
  </si>
  <si>
    <t>（</t>
    <phoneticPr fontId="4"/>
  </si>
  <si>
    <t>a</t>
    <phoneticPr fontId="4"/>
  </si>
  <si>
    <t>b</t>
    <phoneticPr fontId="4"/>
  </si>
  <si>
    <t>（注１）研修医延人数は、当該年度内における各月の末日に在籍する研修医数の総和であること。</t>
    <phoneticPr fontId="5"/>
  </si>
  <si>
    <t>　とすること。</t>
    <phoneticPr fontId="4"/>
  </si>
  <si>
    <t>（２）研修医数</t>
    <phoneticPr fontId="4"/>
  </si>
  <si>
    <t>c</t>
    <phoneticPr fontId="4"/>
  </si>
  <si>
    <t>d</t>
    <phoneticPr fontId="4"/>
  </si>
  <si>
    <t>e</t>
    <phoneticPr fontId="4"/>
  </si>
  <si>
    <t>f</t>
    <phoneticPr fontId="4"/>
  </si>
  <si>
    <t>g</t>
    <phoneticPr fontId="4"/>
  </si>
  <si>
    <t>a'</t>
    <phoneticPr fontId="4"/>
  </si>
  <si>
    <t>事業延日数</t>
    <phoneticPr fontId="4"/>
  </si>
  <si>
    <t>h</t>
    <phoneticPr fontId="4"/>
  </si>
  <si>
    <t>①</t>
    <phoneticPr fontId="5"/>
  </si>
  <si>
    <t>②</t>
    <phoneticPr fontId="5"/>
  </si>
  <si>
    <t>i</t>
    <phoneticPr fontId="4"/>
  </si>
  <si>
    <t>j</t>
    <phoneticPr fontId="5"/>
  </si>
  <si>
    <t>k</t>
    <phoneticPr fontId="4"/>
  </si>
  <si>
    <t>l</t>
    <phoneticPr fontId="5"/>
  </si>
  <si>
    <t>m</t>
    <phoneticPr fontId="4"/>
  </si>
  <si>
    <t>n</t>
    <phoneticPr fontId="5"/>
  </si>
  <si>
    <t>o</t>
    <phoneticPr fontId="4"/>
  </si>
  <si>
    <t>p</t>
    <phoneticPr fontId="5"/>
  </si>
  <si>
    <t>２　基準額適用</t>
    <phoneticPr fontId="4"/>
  </si>
  <si>
    <t>【</t>
    <phoneticPr fontId="4"/>
  </si>
  <si>
    <t>（</t>
    <phoneticPr fontId="4"/>
  </si>
  <si>
    <t>（</t>
    <phoneticPr fontId="5"/>
  </si>
  <si>
    <t>研修医延人数 a</t>
    <phoneticPr fontId="5"/>
  </si>
  <si>
    <t>（</t>
    <phoneticPr fontId="5"/>
  </si>
  <si>
    <t>研修医延人数 a</t>
    <phoneticPr fontId="5"/>
  </si>
  <si>
    <t>研修医延人数 a’</t>
    <phoneticPr fontId="5"/>
  </si>
  <si>
    <t>×</t>
    <phoneticPr fontId="4"/>
  </si>
  <si>
    <t>【</t>
    <phoneticPr fontId="5"/>
  </si>
  <si>
    <t>a</t>
    <phoneticPr fontId="5"/>
  </si>
  <si>
    <t>×</t>
    <phoneticPr fontId="4"/>
  </si>
  <si>
    <t>（</t>
    <phoneticPr fontId="4"/>
  </si>
  <si>
    <t>（</t>
    <phoneticPr fontId="5"/>
  </si>
  <si>
    <t>h</t>
    <phoneticPr fontId="5"/>
  </si>
  <si>
    <t>【</t>
    <phoneticPr fontId="5"/>
  </si>
  <si>
    <t>×</t>
    <phoneticPr fontId="5"/>
  </si>
  <si>
    <t>（</t>
    <phoneticPr fontId="4"/>
  </si>
  <si>
    <t>（</t>
    <phoneticPr fontId="5"/>
  </si>
  <si>
    <t>×</t>
    <phoneticPr fontId="5"/>
  </si>
  <si>
    <t>（</t>
    <phoneticPr fontId="4"/>
  </si>
  <si>
    <t>①が720万円を超える場合は、上記教育指導経費計（Ⅰ）の金額に0.8を乗じる</t>
    <phoneticPr fontId="4"/>
  </si>
  <si>
    <t>＊　S：4,080円　A：3,400円　B：2,720円</t>
    <phoneticPr fontId="4"/>
  </si>
  <si>
    <t>※協力型臨床研修施設が申請する場合（２）～（４）、（６）は計上しないこと</t>
    <rPh sb="1" eb="4">
      <t>キョウリョクガタ</t>
    </rPh>
    <rPh sb="4" eb="6">
      <t>リンショウ</t>
    </rPh>
    <rPh sb="6" eb="8">
      <t>ケンシュウ</t>
    </rPh>
    <rPh sb="8" eb="10">
      <t>シセツ</t>
    </rPh>
    <rPh sb="11" eb="13">
      <t>シンセイ</t>
    </rPh>
    <rPh sb="15" eb="17">
      <t>バアイ</t>
    </rPh>
    <rPh sb="29" eb="31">
      <t>ケイジョウ</t>
    </rPh>
    <phoneticPr fontId="4"/>
  </si>
  <si>
    <t xml:space="preserve">　　　　　　   </t>
    <phoneticPr fontId="4"/>
  </si>
  <si>
    <t>　　　厚生労働省発薬生　　第　号に置き換えるものとする</t>
    <phoneticPr fontId="4"/>
  </si>
  <si>
    <t>所在地</t>
    <rPh sb="0" eb="3">
      <t>ショザイチ</t>
    </rPh>
    <phoneticPr fontId="4"/>
  </si>
  <si>
    <t>年　　　月　　　日</t>
    <phoneticPr fontId="4"/>
  </si>
  <si>
    <t>番　　　　　　　号</t>
    <phoneticPr fontId="4"/>
  </si>
  <si>
    <t>Ｃ</t>
    <phoneticPr fontId="4"/>
  </si>
  <si>
    <t>Ｂ</t>
    <phoneticPr fontId="4"/>
  </si>
  <si>
    <t>Ｆ</t>
    <phoneticPr fontId="4"/>
  </si>
  <si>
    <t>Ｅ</t>
    <phoneticPr fontId="4"/>
  </si>
  <si>
    <t>非常勤職員手当</t>
    <rPh sb="0" eb="3">
      <t>ヒジョウキン</t>
    </rPh>
    <rPh sb="3" eb="5">
      <t>ショクイン</t>
    </rPh>
    <rPh sb="5" eb="7">
      <t>テアテ</t>
    </rPh>
    <phoneticPr fontId="4"/>
  </si>
  <si>
    <t>職員諸手当</t>
    <rPh sb="0" eb="2">
      <t>ショクイン</t>
    </rPh>
    <rPh sb="2" eb="5">
      <t>ショテアテ</t>
    </rPh>
    <phoneticPr fontId="4"/>
  </si>
  <si>
    <t>旅費</t>
    <rPh sb="0" eb="2">
      <t>リョヒ</t>
    </rPh>
    <phoneticPr fontId="4"/>
  </si>
  <si>
    <t>通信運搬費</t>
    <rPh sb="0" eb="2">
      <t>ツウシン</t>
    </rPh>
    <rPh sb="2" eb="4">
      <t>ウンパン</t>
    </rPh>
    <rPh sb="4" eb="5">
      <t>ヒ</t>
    </rPh>
    <phoneticPr fontId="4"/>
  </si>
  <si>
    <t>職員基本給</t>
    <rPh sb="0" eb="2">
      <t>ショクイン</t>
    </rPh>
    <rPh sb="2" eb="5">
      <t>キホンキュウ</t>
    </rPh>
    <phoneticPr fontId="4"/>
  </si>
  <si>
    <t>国庫補助所要額</t>
    <rPh sb="0" eb="2">
      <t>コッコ</t>
    </rPh>
    <rPh sb="4" eb="7">
      <t>ショヨウガク</t>
    </rPh>
    <phoneticPr fontId="4"/>
  </si>
  <si>
    <t>社会保険料</t>
    <rPh sb="0" eb="2">
      <t>シャカイ</t>
    </rPh>
    <rPh sb="2" eb="5">
      <t>ホケンリョウ</t>
    </rPh>
    <phoneticPr fontId="4"/>
  </si>
  <si>
    <t>会議費</t>
    <rPh sb="0" eb="3">
      <t>カイギヒ</t>
    </rPh>
    <phoneticPr fontId="4"/>
  </si>
  <si>
    <t>印刷製本費</t>
    <rPh sb="0" eb="2">
      <t>インサツ</t>
    </rPh>
    <rPh sb="2" eb="4">
      <t>セイホン</t>
    </rPh>
    <rPh sb="4" eb="5">
      <t>ヒ</t>
    </rPh>
    <phoneticPr fontId="4"/>
  </si>
  <si>
    <t>　地方厚生局長　　殿</t>
    <rPh sb="1" eb="3">
      <t>チホウ</t>
    </rPh>
    <rPh sb="3" eb="6">
      <t>コウセイキョク</t>
    </rPh>
    <rPh sb="6" eb="7">
      <t>オサ</t>
    </rPh>
    <phoneticPr fontId="4"/>
  </si>
  <si>
    <t>※数式のあるセルの文字を白色に変更中</t>
    <rPh sb="1" eb="3">
      <t>スウシキ</t>
    </rPh>
    <rPh sb="9" eb="11">
      <t>モジ</t>
    </rPh>
    <rPh sb="12" eb="14">
      <t>シロイロ</t>
    </rPh>
    <rPh sb="15" eb="17">
      <t>ヘンコウ</t>
    </rPh>
    <rPh sb="17" eb="18">
      <t>チュウ</t>
    </rPh>
    <phoneticPr fontId="4"/>
  </si>
  <si>
    <t>※数式部分白文字</t>
    <rPh sb="1" eb="3">
      <t>スウシキ</t>
    </rPh>
    <rPh sb="3" eb="5">
      <t>ブブン</t>
    </rPh>
    <rPh sb="5" eb="8">
      <t>シロモジ</t>
    </rPh>
    <phoneticPr fontId="4"/>
  </si>
  <si>
    <t>事業名</t>
    <rPh sb="0" eb="2">
      <t>ジギョウ</t>
    </rPh>
    <rPh sb="2" eb="3">
      <t>メイ</t>
    </rPh>
    <phoneticPr fontId="4"/>
  </si>
  <si>
    <t>送付先</t>
    <rPh sb="0" eb="3">
      <t>ソウフサキ</t>
    </rPh>
    <phoneticPr fontId="4"/>
  </si>
  <si>
    <t>　厚生労働大臣　　殿</t>
  </si>
  <si>
    <t>臨床研修事業</t>
  </si>
  <si>
    <t>臨床研修事業</t>
    <phoneticPr fontId="4"/>
  </si>
  <si>
    <t>歯科医師臨床研修事業</t>
  </si>
  <si>
    <t>歯科医師臨床研修事業</t>
    <phoneticPr fontId="4"/>
  </si>
  <si>
    <t>事業名選択欄</t>
    <rPh sb="0" eb="2">
      <t>ジギョウ</t>
    </rPh>
    <rPh sb="2" eb="3">
      <t>メイ</t>
    </rPh>
    <rPh sb="3" eb="5">
      <t>センタク</t>
    </rPh>
    <rPh sb="5" eb="6">
      <t>ラン</t>
    </rPh>
    <phoneticPr fontId="4"/>
  </si>
  <si>
    <t>円</t>
    <phoneticPr fontId="4"/>
  </si>
  <si>
    <t>　　　　　　</t>
    <phoneticPr fontId="4"/>
  </si>
  <si>
    <t>申請額　　　　金</t>
    <phoneticPr fontId="4"/>
  </si>
  <si>
    <t>最終列</t>
    <rPh sb="0" eb="2">
      <t>サイシュウ</t>
    </rPh>
    <rPh sb="2" eb="3">
      <t>レツ</t>
    </rPh>
    <phoneticPr fontId="4"/>
  </si>
  <si>
    <t>費目列挙</t>
    <rPh sb="0" eb="2">
      <t>ヒモク</t>
    </rPh>
    <rPh sb="2" eb="4">
      <t>レッキョ</t>
    </rPh>
    <phoneticPr fontId="4"/>
  </si>
  <si>
    <t>区分１</t>
    <rPh sb="0" eb="2">
      <t>クブン</t>
    </rPh>
    <phoneticPr fontId="4"/>
  </si>
  <si>
    <t>区分２</t>
    <rPh sb="0" eb="2">
      <t>クブン</t>
    </rPh>
    <phoneticPr fontId="4"/>
  </si>
  <si>
    <t>（Ⅰ　教育指導経費）</t>
    <phoneticPr fontId="4"/>
  </si>
  <si>
    <t>（Ⅱ　協議会開催経費）</t>
    <rPh sb="3" eb="6">
      <t>キョウギカイ</t>
    </rPh>
    <rPh sb="6" eb="8">
      <t>カイサイ</t>
    </rPh>
    <phoneticPr fontId="4"/>
  </si>
  <si>
    <t>番　　　　　　　　　号</t>
    <phoneticPr fontId="14"/>
  </si>
  <si>
    <t>　　年　　月　　日</t>
    <phoneticPr fontId="14"/>
  </si>
  <si>
    <t>厚生労働大臣　　　殿</t>
  </si>
  <si>
    <t>所在地</t>
    <rPh sb="0" eb="3">
      <t>ショザイチ</t>
    </rPh>
    <phoneticPr fontId="14"/>
  </si>
  <si>
    <t>名　称</t>
    <phoneticPr fontId="14"/>
  </si>
  <si>
    <t>代表者　　　　　　　　　印</t>
    <phoneticPr fontId="14"/>
  </si>
  <si>
    <t>年度消費税及び地方消費税に係る仕入控除税額報告書</t>
    <phoneticPr fontId="14"/>
  </si>
  <si>
    <t>　　　年　月　日厚生労働省発医政　第　　号</t>
    <phoneticPr fontId="14"/>
  </si>
  <si>
    <t>により交付決定があった</t>
    <phoneticPr fontId="14"/>
  </si>
  <si>
    <t>１　補助金等に係る予算の執行の適正化に関する法律（昭和30 年法律第179 号）</t>
  </si>
  <si>
    <t>　　</t>
    <phoneticPr fontId="14"/>
  </si>
  <si>
    <t>第15 条の規定による確定額又は事業実績報告による精算額</t>
    <phoneticPr fontId="14"/>
  </si>
  <si>
    <t>金</t>
    <phoneticPr fontId="14"/>
  </si>
  <si>
    <t>円</t>
    <phoneticPr fontId="14"/>
  </si>
  <si>
    <t>２　消費税及び地方消費税の申告により確定した消費税及び地方消費税に係る</t>
    <phoneticPr fontId="14"/>
  </si>
  <si>
    <t>仕入控除税額（要委託費返還相当額）</t>
    <phoneticPr fontId="14"/>
  </si>
  <si>
    <t>　３　添付書類</t>
  </si>
  <si>
    <t>　　　記載内容を確認するための書類（確定申告書の写し、課税売上割合等が把握</t>
  </si>
  <si>
    <t>　　　できる資料、特定収入の割合を確認できる資料）を添付する。</t>
  </si>
  <si>
    <t>次のとおり報告する。</t>
    <phoneticPr fontId="14"/>
  </si>
  <si>
    <t>医療関係者研修費等補助金について、当該交付要綱第５の（９）の規定に基づき</t>
    <phoneticPr fontId="14"/>
  </si>
  <si>
    <t>臨床研修費等補助金について、当該交付要綱第５の（９）の規定に基づき</t>
    <phoneticPr fontId="14"/>
  </si>
  <si>
    <t>所要額調書</t>
  </si>
  <si>
    <t>※オレンジは基準額内訳の書類がある。</t>
    <rPh sb="6" eb="8">
      <t>キジュン</t>
    </rPh>
    <rPh sb="8" eb="9">
      <t>ガク</t>
    </rPh>
    <rPh sb="9" eb="11">
      <t>ウチワケ</t>
    </rPh>
    <rPh sb="12" eb="14">
      <t>ショルイ</t>
    </rPh>
    <phoneticPr fontId="4"/>
  </si>
  <si>
    <t>※「別紙１７－２の(１)」の（Ａ）の値を入力してください。</t>
    <rPh sb="2" eb="4">
      <t>ベッシ</t>
    </rPh>
    <rPh sb="18" eb="19">
      <t>アタイ</t>
    </rPh>
    <rPh sb="20" eb="22">
      <t>ニュウリョク</t>
    </rPh>
    <phoneticPr fontId="4"/>
  </si>
  <si>
    <t>（</t>
    <phoneticPr fontId="4"/>
  </si>
  <si>
    <t>　「研修を実施する特定行為区分数」に応じて以下の該当する記号欄に、「別紙１７－２の(１)」の（Ｂ）の値を入力してください。</t>
    <rPh sb="2" eb="4">
      <t>ケンシュウ</t>
    </rPh>
    <rPh sb="5" eb="7">
      <t>ジッシ</t>
    </rPh>
    <rPh sb="9" eb="13">
      <t>トクテイコウイ</t>
    </rPh>
    <rPh sb="13" eb="15">
      <t>クブン</t>
    </rPh>
    <rPh sb="15" eb="16">
      <t>スウ</t>
    </rPh>
    <rPh sb="18" eb="19">
      <t>オウ</t>
    </rPh>
    <rPh sb="21" eb="23">
      <t>イカ</t>
    </rPh>
    <rPh sb="24" eb="26">
      <t>ガイトウ</t>
    </rPh>
    <rPh sb="28" eb="30">
      <t>キゴウ</t>
    </rPh>
    <rPh sb="30" eb="31">
      <t>ラン</t>
    </rPh>
    <rPh sb="34" eb="36">
      <t>ベッシ</t>
    </rPh>
    <rPh sb="50" eb="51">
      <t>アタイ</t>
    </rPh>
    <rPh sb="52" eb="54">
      <t>ニュウリョク</t>
    </rPh>
    <phoneticPr fontId="4"/>
  </si>
  <si>
    <t>（</t>
    <phoneticPr fontId="4"/>
  </si>
  <si>
    <t>↑特定行為研修の運営に当たり、賃金職員を雇用する場合は「○」を入力すること。</t>
    <phoneticPr fontId="4"/>
  </si>
  <si>
    <t>↑講義又は演習を通信によって受講できる体制を整備している場合は「○」を入力すること。</t>
    <phoneticPr fontId="4"/>
  </si>
  <si>
    <t>（</t>
    <phoneticPr fontId="4"/>
  </si>
  <si>
    <t>別紙４</t>
    <rPh sb="0" eb="2">
      <t>ベッシ</t>
    </rPh>
    <phoneticPr fontId="4"/>
  </si>
  <si>
    <t>第3号様式</t>
    <rPh sb="0" eb="1">
      <t>ダイ</t>
    </rPh>
    <rPh sb="2" eb="3">
      <t>ゴウ</t>
    </rPh>
    <rPh sb="3" eb="5">
      <t>ヨウシキ</t>
    </rPh>
    <phoneticPr fontId="14"/>
  </si>
  <si>
    <t>臨床研修事業事業計画書（総括表）</t>
    <rPh sb="0" eb="2">
      <t>リンショウ</t>
    </rPh>
    <rPh sb="2" eb="4">
      <t>ケンシュウ</t>
    </rPh>
    <rPh sb="4" eb="6">
      <t>ジギョウ</t>
    </rPh>
    <phoneticPr fontId="4"/>
  </si>
  <si>
    <t>研修医の処遇について</t>
    <phoneticPr fontId="4"/>
  </si>
  <si>
    <t>４　  収入支出予算書抄本</t>
    <phoneticPr fontId="4"/>
  </si>
  <si>
    <t>３　  事業計画書（別紙２）</t>
    <rPh sb="4" eb="6">
      <t>ジギョウ</t>
    </rPh>
    <rPh sb="6" eb="9">
      <t>ケイカクショ</t>
    </rPh>
    <phoneticPr fontId="4"/>
  </si>
  <si>
    <t>２　  所要額調書（別紙１）</t>
    <phoneticPr fontId="4"/>
  </si>
  <si>
    <t>（１）医療関係者研修費等補助金</t>
  </si>
  <si>
    <t>（ア）看護師の特定行為に係る研修機関導入促進支援事業</t>
  </si>
  <si>
    <t>（イ）看護師の特定行為に係る指定研修機関運営事業</t>
  </si>
  <si>
    <t>（ア）プログラム責任者講習会</t>
  </si>
  <si>
    <t>（イ）臨床研修活性化推進特別事業</t>
  </si>
  <si>
    <t>（ア）都道府県災害医療コーディネーター研修事業</t>
  </si>
  <si>
    <t>（イ）地域災害医療コーディネーター研修事業</t>
  </si>
  <si>
    <t>（２）臨床研修費等補助金</t>
  </si>
  <si>
    <t>臨床研修事業等（医療提供体制確保対策費）</t>
  </si>
  <si>
    <t>交付申請</t>
    <rPh sb="0" eb="2">
      <t>コウフ</t>
    </rPh>
    <rPh sb="2" eb="4">
      <t>シンセイ</t>
    </rPh>
    <phoneticPr fontId="4"/>
  </si>
  <si>
    <t>第2号様式</t>
    <rPh sb="0" eb="1">
      <t>ダイ</t>
    </rPh>
    <rPh sb="2" eb="3">
      <t>ゴウ</t>
    </rPh>
    <rPh sb="3" eb="5">
      <t>ヨウシキ</t>
    </rPh>
    <phoneticPr fontId="4"/>
  </si>
  <si>
    <t>別紙1</t>
    <rPh sb="0" eb="2">
      <t>ベッシ</t>
    </rPh>
    <phoneticPr fontId="4"/>
  </si>
  <si>
    <t>別紙2</t>
    <rPh sb="0" eb="2">
      <t>ベッシ</t>
    </rPh>
    <phoneticPr fontId="4"/>
  </si>
  <si>
    <t>◯</t>
    <phoneticPr fontId="4"/>
  </si>
  <si>
    <t>第3号様式</t>
    <rPh sb="0" eb="1">
      <t>ダイ</t>
    </rPh>
    <rPh sb="2" eb="3">
      <t>ゴウ</t>
    </rPh>
    <rPh sb="3" eb="5">
      <t>ヨウシキ</t>
    </rPh>
    <phoneticPr fontId="4"/>
  </si>
  <si>
    <t>基準額
算出内訳</t>
    <rPh sb="0" eb="3">
      <t>キジュンガク</t>
    </rPh>
    <rPh sb="4" eb="6">
      <t>サンシュツ</t>
    </rPh>
    <rPh sb="6" eb="8">
      <t>ウチワケ</t>
    </rPh>
    <phoneticPr fontId="4"/>
  </si>
  <si>
    <t>実績報告</t>
    <rPh sb="0" eb="2">
      <t>ジッセキ</t>
    </rPh>
    <rPh sb="2" eb="4">
      <t>ホウコク</t>
    </rPh>
    <phoneticPr fontId="4"/>
  </si>
  <si>
    <t>消費税</t>
    <rPh sb="0" eb="3">
      <t>ショウヒゼイ</t>
    </rPh>
    <phoneticPr fontId="4"/>
  </si>
  <si>
    <t>第4号様式</t>
    <rPh sb="0" eb="1">
      <t>ダイ</t>
    </rPh>
    <rPh sb="2" eb="3">
      <t>ゴウ</t>
    </rPh>
    <rPh sb="3" eb="5">
      <t>ヨウシキ</t>
    </rPh>
    <phoneticPr fontId="4"/>
  </si>
  <si>
    <t>ア　中央ナースセンター事業（医療従事者等確保対策費）</t>
    <phoneticPr fontId="4"/>
  </si>
  <si>
    <t>イ　看護職員確保対策特別事業（医療従事者等確保対策費）</t>
    <phoneticPr fontId="4"/>
  </si>
  <si>
    <t>ウ　看護教員教務主任養成講習会事業（医療従事者資質向上対策費）</t>
    <phoneticPr fontId="4"/>
  </si>
  <si>
    <t>エ　看護師の特定行為に係る研修機関支援事業（医療従事者資質向上対策費）</t>
    <phoneticPr fontId="4"/>
  </si>
  <si>
    <t>オ　プログラム責任者養成講習会事業（医療従事者資質向上対策費）</t>
    <phoneticPr fontId="4"/>
  </si>
  <si>
    <t>カ　歯科医師臨床研修指導医講習会事業（医療従事者資質向上対策費）</t>
    <phoneticPr fontId="4"/>
  </si>
  <si>
    <t>キ　医療関係職種実習施設指導者等養成講習会事業（医療従事者資質向上対策費）</t>
    <phoneticPr fontId="4"/>
  </si>
  <si>
    <t>ク　薬剤師生涯教育推進事業（医薬品適正使用推進費）</t>
    <phoneticPr fontId="4"/>
  </si>
  <si>
    <t>ケ　遠隔医療従事者研修事業（医療従事者資質向上対策費）</t>
    <phoneticPr fontId="4"/>
  </si>
  <si>
    <t>コ　災害医療コーディネーター研修事業（医療従事者資質向上対策費）</t>
    <phoneticPr fontId="4"/>
  </si>
  <si>
    <t>ア　医師</t>
    <phoneticPr fontId="4"/>
  </si>
  <si>
    <t>イ　歯科医師</t>
    <phoneticPr fontId="4"/>
  </si>
  <si>
    <t>サ　外傷外科医養成研修事業（医療従事者資質向上対策費）</t>
    <phoneticPr fontId="4"/>
  </si>
  <si>
    <t>提出書類一覧</t>
    <rPh sb="0" eb="2">
      <t>テイシュツ</t>
    </rPh>
    <rPh sb="2" eb="4">
      <t>ショルイ</t>
    </rPh>
    <rPh sb="4" eb="6">
      <t>イチラン</t>
    </rPh>
    <phoneticPr fontId="4"/>
  </si>
  <si>
    <t>◯</t>
    <phoneticPr fontId="4"/>
  </si>
  <si>
    <t>（１）本調査には都道府県の要請等により受け入れた自治医科大学医学部卒の研修医は含めないこと。</t>
    <rPh sb="3" eb="6">
      <t>ホンチョウサ</t>
    </rPh>
    <rPh sb="8" eb="12">
      <t>トドウフケン</t>
    </rPh>
    <rPh sb="13" eb="15">
      <t>ヨウセイ</t>
    </rPh>
    <rPh sb="15" eb="16">
      <t>トウ</t>
    </rPh>
    <rPh sb="19" eb="20">
      <t>ウ</t>
    </rPh>
    <rPh sb="21" eb="22">
      <t>イ</t>
    </rPh>
    <rPh sb="24" eb="26">
      <t>ジチ</t>
    </rPh>
    <rPh sb="26" eb="28">
      <t>イカ</t>
    </rPh>
    <rPh sb="28" eb="30">
      <t>ダイガク</t>
    </rPh>
    <rPh sb="30" eb="32">
      <t>イガク</t>
    </rPh>
    <rPh sb="32" eb="33">
      <t>ブ</t>
    </rPh>
    <rPh sb="33" eb="34">
      <t>ソツ</t>
    </rPh>
    <rPh sb="35" eb="38">
      <t>ケンシュウイ</t>
    </rPh>
    <rPh sb="39" eb="40">
      <t>フク</t>
    </rPh>
    <phoneticPr fontId="14"/>
  </si>
  <si>
    <t>　　　　　　　「基本給」は、研修医の業務量、住居、通勤経路、家族構成にかかわらず研修医に決まって支払われる給与とします。国家公務員の給与では、</t>
    <rPh sb="8" eb="11">
      <t>キホンキュウ</t>
    </rPh>
    <rPh sb="14" eb="17">
      <t>ケンシュウイ</t>
    </rPh>
    <rPh sb="18" eb="21">
      <t>ギョウムリョウ</t>
    </rPh>
    <rPh sb="22" eb="24">
      <t>ジュウキョ</t>
    </rPh>
    <rPh sb="25" eb="27">
      <t>ツウキン</t>
    </rPh>
    <rPh sb="27" eb="29">
      <t>ケイロ</t>
    </rPh>
    <rPh sb="30" eb="32">
      <t>カゾク</t>
    </rPh>
    <rPh sb="32" eb="34">
      <t>コウセイ</t>
    </rPh>
    <rPh sb="40" eb="43">
      <t>ケンシュウイ</t>
    </rPh>
    <rPh sb="44" eb="45">
      <t>キ</t>
    </rPh>
    <rPh sb="48" eb="50">
      <t>シハラ</t>
    </rPh>
    <rPh sb="53" eb="55">
      <t>キュウヨ</t>
    </rPh>
    <rPh sb="60" eb="62">
      <t>コッカ</t>
    </rPh>
    <rPh sb="62" eb="65">
      <t>コウムイン</t>
    </rPh>
    <rPh sb="66" eb="68">
      <t>キュウヨ</t>
    </rPh>
    <phoneticPr fontId="14"/>
  </si>
  <si>
    <t>　「実施する特定行為区分数」に応じて以下の該当する記号欄に、別紙調書の（Ｂ）の値を入力してください。なお、調書が複数ある場合は、合計値を入力してください。</t>
    <rPh sb="2" eb="4">
      <t>ジッシ</t>
    </rPh>
    <rPh sb="6" eb="10">
      <t>トクテイコウイ</t>
    </rPh>
    <rPh sb="10" eb="12">
      <t>クブン</t>
    </rPh>
    <rPh sb="12" eb="13">
      <t>スウ</t>
    </rPh>
    <rPh sb="15" eb="16">
      <t>オウ</t>
    </rPh>
    <rPh sb="18" eb="20">
      <t>イカ</t>
    </rPh>
    <rPh sb="21" eb="23">
      <t>ガイトウ</t>
    </rPh>
    <rPh sb="25" eb="27">
      <t>キゴウ</t>
    </rPh>
    <rPh sb="27" eb="28">
      <t>ラン</t>
    </rPh>
    <rPh sb="30" eb="32">
      <t>ベッシ</t>
    </rPh>
    <rPh sb="32" eb="34">
      <t>チョウショ</t>
    </rPh>
    <rPh sb="39" eb="40">
      <t>アタイ</t>
    </rPh>
    <rPh sb="41" eb="43">
      <t>ニュウリョク</t>
    </rPh>
    <rPh sb="53" eb="55">
      <t>チョウショ</t>
    </rPh>
    <rPh sb="56" eb="58">
      <t>フクスウ</t>
    </rPh>
    <rPh sb="60" eb="62">
      <t>バアイ</t>
    </rPh>
    <rPh sb="64" eb="66">
      <t>ゴウケイ</t>
    </rPh>
    <rPh sb="66" eb="67">
      <t>アタイ</t>
    </rPh>
    <rPh sb="68" eb="70">
      <t>ニュウリョク</t>
    </rPh>
    <phoneticPr fontId="4"/>
  </si>
  <si>
    <r>
      <t>※1種地域及び2種地域に所在する病院であって、１（3）の地元出身研修医の採用割合が</t>
    </r>
    <r>
      <rPr>
        <b/>
        <sz val="8"/>
        <color theme="1"/>
        <rFont val="ＭＳ 明朝"/>
        <family val="1"/>
        <charset val="128"/>
      </rPr>
      <t>50%以上</t>
    </r>
    <r>
      <rPr>
        <sz val="8"/>
        <color theme="1"/>
        <rFont val="ＭＳ 明朝"/>
        <family val="1"/>
        <charset val="128"/>
      </rPr>
      <t>の場合に、以下の加算を行う。</t>
    </r>
    <rPh sb="2" eb="3">
      <t>シュ</t>
    </rPh>
    <rPh sb="3" eb="5">
      <t>チイキ</t>
    </rPh>
    <rPh sb="5" eb="6">
      <t>オヨ</t>
    </rPh>
    <rPh sb="8" eb="9">
      <t>シュ</t>
    </rPh>
    <rPh sb="9" eb="11">
      <t>チイキ</t>
    </rPh>
    <rPh sb="12" eb="14">
      <t>ショザイ</t>
    </rPh>
    <rPh sb="16" eb="18">
      <t>ビョウイン</t>
    </rPh>
    <rPh sb="28" eb="30">
      <t>ジモト</t>
    </rPh>
    <rPh sb="30" eb="32">
      <t>シュッシン</t>
    </rPh>
    <rPh sb="32" eb="35">
      <t>ケンシュウイ</t>
    </rPh>
    <rPh sb="36" eb="38">
      <t>サイヨウ</t>
    </rPh>
    <rPh sb="38" eb="40">
      <t>ワリアイ</t>
    </rPh>
    <rPh sb="44" eb="46">
      <t>イジョウ</t>
    </rPh>
    <rPh sb="47" eb="49">
      <t>バアイ</t>
    </rPh>
    <rPh sb="51" eb="53">
      <t>イカ</t>
    </rPh>
    <rPh sb="54" eb="56">
      <t>カサン</t>
    </rPh>
    <rPh sb="57" eb="58">
      <t>オコナ</t>
    </rPh>
    <phoneticPr fontId="4"/>
  </si>
  <si>
    <r>
      <t>※1種地域及び2種地域に所在する病院であって、１（3）の地元出身研修医の採用割合が</t>
    </r>
    <r>
      <rPr>
        <b/>
        <sz val="8"/>
        <color theme="1"/>
        <rFont val="ＭＳ 明朝"/>
        <family val="1"/>
        <charset val="128"/>
      </rPr>
      <t>50%未満</t>
    </r>
    <r>
      <rPr>
        <sz val="8"/>
        <color theme="1"/>
        <rFont val="ＭＳ 明朝"/>
        <family val="1"/>
        <charset val="128"/>
      </rPr>
      <t>の場合に、以下の加算を行う。</t>
    </r>
    <rPh sb="2" eb="3">
      <t>シュ</t>
    </rPh>
    <rPh sb="3" eb="5">
      <t>チイキ</t>
    </rPh>
    <rPh sb="5" eb="6">
      <t>オヨ</t>
    </rPh>
    <rPh sb="8" eb="9">
      <t>シュ</t>
    </rPh>
    <rPh sb="9" eb="11">
      <t>チイキ</t>
    </rPh>
    <rPh sb="12" eb="14">
      <t>ショザイ</t>
    </rPh>
    <rPh sb="16" eb="18">
      <t>ビョウイン</t>
    </rPh>
    <rPh sb="28" eb="30">
      <t>ジモト</t>
    </rPh>
    <rPh sb="30" eb="32">
      <t>シュッシン</t>
    </rPh>
    <rPh sb="32" eb="35">
      <t>ケンシュウイ</t>
    </rPh>
    <rPh sb="36" eb="38">
      <t>サイヨウ</t>
    </rPh>
    <rPh sb="38" eb="40">
      <t>ワリアイ</t>
    </rPh>
    <rPh sb="44" eb="46">
      <t>ミマン</t>
    </rPh>
    <rPh sb="47" eb="49">
      <t>バアイ</t>
    </rPh>
    <rPh sb="51" eb="53">
      <t>イカ</t>
    </rPh>
    <rPh sb="54" eb="56">
      <t>カサン</t>
    </rPh>
    <rPh sb="57" eb="58">
      <t>オコナ</t>
    </rPh>
    <phoneticPr fontId="4"/>
  </si>
  <si>
    <t>臨床研修事業基準額算出内訳</t>
    <rPh sb="0" eb="2">
      <t>リンショウ</t>
    </rPh>
    <rPh sb="2" eb="4">
      <t>ケンシュウ</t>
    </rPh>
    <rPh sb="4" eb="6">
      <t>ジギョウ</t>
    </rPh>
    <phoneticPr fontId="4"/>
  </si>
  <si>
    <r>
      <t>事業延月数</t>
    </r>
    <r>
      <rPr>
        <sz val="9"/>
        <color theme="1"/>
        <rFont val="ＭＳ 明朝"/>
        <family val="1"/>
        <charset val="128"/>
      </rPr>
      <t xml:space="preserve">
(月４回以上)</t>
    </r>
    <rPh sb="0" eb="2">
      <t>ジギョウ</t>
    </rPh>
    <rPh sb="2" eb="3">
      <t>ノ</t>
    </rPh>
    <rPh sb="3" eb="5">
      <t>ツキスウ</t>
    </rPh>
    <rPh sb="7" eb="8">
      <t>ツキ</t>
    </rPh>
    <rPh sb="9" eb="12">
      <t>カイイジョウ</t>
    </rPh>
    <phoneticPr fontId="5"/>
  </si>
  <si>
    <r>
      <t>事業延日数</t>
    </r>
    <r>
      <rPr>
        <sz val="9"/>
        <color theme="1"/>
        <rFont val="ＭＳ 明朝"/>
        <family val="1"/>
        <charset val="128"/>
      </rPr>
      <t xml:space="preserve">
(月４回未満)</t>
    </r>
    <rPh sb="0" eb="2">
      <t>ジギョウ</t>
    </rPh>
    <rPh sb="2" eb="3">
      <t>ノ</t>
    </rPh>
    <rPh sb="3" eb="4">
      <t>ニチ</t>
    </rPh>
    <rPh sb="4" eb="5">
      <t>カズ</t>
    </rPh>
    <rPh sb="7" eb="8">
      <t>ツキ</t>
    </rPh>
    <rPh sb="9" eb="10">
      <t>カイ</t>
    </rPh>
    <rPh sb="10" eb="12">
      <t>ミマン</t>
    </rPh>
    <phoneticPr fontId="5"/>
  </si>
  <si>
    <r>
      <t>事業延月数 i</t>
    </r>
    <r>
      <rPr>
        <sz val="8"/>
        <color theme="1"/>
        <rFont val="ＭＳ 明朝"/>
        <family val="1"/>
        <charset val="128"/>
      </rPr>
      <t xml:space="preserve">
(月４回以上)</t>
    </r>
    <rPh sb="3" eb="5">
      <t>ツキスウ</t>
    </rPh>
    <rPh sb="9" eb="10">
      <t>ツキ</t>
    </rPh>
    <rPh sb="11" eb="12">
      <t>カイ</t>
    </rPh>
    <rPh sb="12" eb="14">
      <t>イジョウ</t>
    </rPh>
    <phoneticPr fontId="4"/>
  </si>
  <si>
    <r>
      <t>事業延日数 j</t>
    </r>
    <r>
      <rPr>
        <sz val="8"/>
        <color theme="1"/>
        <rFont val="ＭＳ 明朝"/>
        <family val="1"/>
        <charset val="128"/>
      </rPr>
      <t xml:space="preserve">
(月４回未満)</t>
    </r>
    <rPh sb="3" eb="5">
      <t>ニッスウ</t>
    </rPh>
    <rPh sb="9" eb="10">
      <t>ツキ</t>
    </rPh>
    <rPh sb="11" eb="12">
      <t>カイ</t>
    </rPh>
    <rPh sb="12" eb="14">
      <t>ミマン</t>
    </rPh>
    <phoneticPr fontId="4"/>
  </si>
  <si>
    <r>
      <t>事業延月数 k</t>
    </r>
    <r>
      <rPr>
        <sz val="8"/>
        <color theme="1"/>
        <rFont val="ＭＳ 明朝"/>
        <family val="1"/>
        <charset val="128"/>
      </rPr>
      <t xml:space="preserve">
(月４回以上)</t>
    </r>
    <rPh sb="3" eb="5">
      <t>ツキスウ</t>
    </rPh>
    <rPh sb="9" eb="10">
      <t>ツキ</t>
    </rPh>
    <rPh sb="11" eb="12">
      <t>カイ</t>
    </rPh>
    <rPh sb="12" eb="14">
      <t>イジョウ</t>
    </rPh>
    <phoneticPr fontId="4"/>
  </si>
  <si>
    <r>
      <t>事業延日数 l</t>
    </r>
    <r>
      <rPr>
        <sz val="8"/>
        <color theme="1"/>
        <rFont val="ＭＳ 明朝"/>
        <family val="1"/>
        <charset val="128"/>
      </rPr>
      <t xml:space="preserve">
(月４回未満)</t>
    </r>
    <rPh sb="3" eb="5">
      <t>ニッスウ</t>
    </rPh>
    <rPh sb="9" eb="10">
      <t>ツキ</t>
    </rPh>
    <rPh sb="11" eb="12">
      <t>カイ</t>
    </rPh>
    <rPh sb="12" eb="14">
      <t>ミマン</t>
    </rPh>
    <phoneticPr fontId="4"/>
  </si>
  <si>
    <r>
      <t>事業延月数 m</t>
    </r>
    <r>
      <rPr>
        <sz val="8"/>
        <color theme="1"/>
        <rFont val="ＭＳ 明朝"/>
        <family val="1"/>
        <charset val="128"/>
      </rPr>
      <t xml:space="preserve">
(月４回以上)</t>
    </r>
    <rPh sb="3" eb="5">
      <t>ツキスウ</t>
    </rPh>
    <rPh sb="9" eb="10">
      <t>ツキ</t>
    </rPh>
    <rPh sb="11" eb="12">
      <t>カイ</t>
    </rPh>
    <rPh sb="12" eb="14">
      <t>イジョウ</t>
    </rPh>
    <phoneticPr fontId="4"/>
  </si>
  <si>
    <r>
      <t>事業延日数 n</t>
    </r>
    <r>
      <rPr>
        <sz val="8"/>
        <color theme="1"/>
        <rFont val="ＭＳ 明朝"/>
        <family val="1"/>
        <charset val="128"/>
      </rPr>
      <t xml:space="preserve">
(月４回未満)</t>
    </r>
    <rPh sb="3" eb="5">
      <t>ニッスウ</t>
    </rPh>
    <rPh sb="9" eb="10">
      <t>ツキ</t>
    </rPh>
    <rPh sb="11" eb="12">
      <t>カイ</t>
    </rPh>
    <rPh sb="12" eb="14">
      <t>ミマン</t>
    </rPh>
    <phoneticPr fontId="4"/>
  </si>
  <si>
    <r>
      <t>事業延月数 o</t>
    </r>
    <r>
      <rPr>
        <sz val="8"/>
        <color theme="1"/>
        <rFont val="ＭＳ 明朝"/>
        <family val="1"/>
        <charset val="128"/>
      </rPr>
      <t xml:space="preserve">
(月４回以上)</t>
    </r>
    <rPh sb="3" eb="5">
      <t>ツキスウ</t>
    </rPh>
    <rPh sb="9" eb="10">
      <t>ツキ</t>
    </rPh>
    <rPh sb="11" eb="12">
      <t>カイ</t>
    </rPh>
    <rPh sb="12" eb="14">
      <t>イジョウ</t>
    </rPh>
    <phoneticPr fontId="4"/>
  </si>
  <si>
    <r>
      <t>事業延日数 p</t>
    </r>
    <r>
      <rPr>
        <sz val="8"/>
        <color theme="1"/>
        <rFont val="ＭＳ 明朝"/>
        <family val="1"/>
        <charset val="128"/>
      </rPr>
      <t xml:space="preserve">
(月４回未満)</t>
    </r>
    <rPh sb="3" eb="5">
      <t>ニッスウ</t>
    </rPh>
    <rPh sb="9" eb="10">
      <t>ツキ</t>
    </rPh>
    <rPh sb="11" eb="12">
      <t>カイ</t>
    </rPh>
    <rPh sb="12" eb="14">
      <t>ミマン</t>
    </rPh>
    <phoneticPr fontId="4"/>
  </si>
  <si>
    <r>
      <t>事業延</t>
    </r>
    <r>
      <rPr>
        <b/>
        <sz val="11"/>
        <color theme="1"/>
        <rFont val="ＭＳ 明朝"/>
        <family val="1"/>
        <charset val="128"/>
      </rPr>
      <t>月数</t>
    </r>
    <r>
      <rPr>
        <sz val="11"/>
        <color theme="1"/>
        <rFont val="ＭＳ 明朝"/>
        <family val="1"/>
        <charset val="128"/>
      </rPr>
      <t xml:space="preserve">
(月４回以上)　　　　　　　　　</t>
    </r>
    <rPh sb="0" eb="2">
      <t>ジギョウ</t>
    </rPh>
    <rPh sb="2" eb="3">
      <t>ノ</t>
    </rPh>
    <rPh sb="3" eb="5">
      <t>ツキスウ</t>
    </rPh>
    <rPh sb="10" eb="12">
      <t>イジョウ</t>
    </rPh>
    <phoneticPr fontId="4"/>
  </si>
  <si>
    <r>
      <t>事業延</t>
    </r>
    <r>
      <rPr>
        <b/>
        <sz val="11"/>
        <color theme="1"/>
        <rFont val="ＭＳ 明朝"/>
        <family val="1"/>
        <charset val="128"/>
      </rPr>
      <t>日数</t>
    </r>
    <r>
      <rPr>
        <sz val="11"/>
        <color theme="1"/>
        <rFont val="ＭＳ 明朝"/>
        <family val="1"/>
        <charset val="128"/>
      </rPr>
      <t xml:space="preserve">
(月４回未満)
</t>
    </r>
    <rPh sb="0" eb="2">
      <t>ジギョウ</t>
    </rPh>
    <rPh sb="2" eb="3">
      <t>ノ</t>
    </rPh>
    <rPh sb="3" eb="5">
      <t>ニッスウ</t>
    </rPh>
    <phoneticPr fontId="4"/>
  </si>
  <si>
    <t>看護師の特定行為に係る指定医療研修機関運営事業基準額算出内訳</t>
    <phoneticPr fontId="4"/>
  </si>
  <si>
    <t>看護師の特定行為に係る指定医療研修機関運営事業基準額算出内訳</t>
    <rPh sb="0" eb="3">
      <t>カンゴシ</t>
    </rPh>
    <rPh sb="4" eb="6">
      <t>トクテイ</t>
    </rPh>
    <rPh sb="6" eb="8">
      <t>コウイ</t>
    </rPh>
    <rPh sb="9" eb="10">
      <t>カカワ</t>
    </rPh>
    <rPh sb="11" eb="13">
      <t>シテイ</t>
    </rPh>
    <rPh sb="13" eb="15">
      <t>イリョウ</t>
    </rPh>
    <rPh sb="15" eb="17">
      <t>ケンシュウ</t>
    </rPh>
    <rPh sb="17" eb="19">
      <t>キカン</t>
    </rPh>
    <rPh sb="19" eb="21">
      <t>ウンエイ</t>
    </rPh>
    <rPh sb="21" eb="23">
      <t>ジギョウ</t>
    </rPh>
    <rPh sb="23" eb="25">
      <t>キジュン</t>
    </rPh>
    <phoneticPr fontId="4"/>
  </si>
  <si>
    <t>研修を実施する特定行為区分数</t>
    <rPh sb="0" eb="2">
      <t>ケンシュウ</t>
    </rPh>
    <rPh sb="3" eb="5">
      <t>ジッシ</t>
    </rPh>
    <rPh sb="7" eb="11">
      <t>トクテイコウイ</t>
    </rPh>
    <rPh sb="11" eb="13">
      <t>クブン</t>
    </rPh>
    <rPh sb="13" eb="14">
      <t>スウ</t>
    </rPh>
    <phoneticPr fontId="4"/>
  </si>
  <si>
    <t>　　　　</t>
    <phoneticPr fontId="4"/>
  </si>
  <si>
    <t>第2号様式</t>
  </si>
  <si>
    <t>補助金名</t>
    <rPh sb="0" eb="3">
      <t>ホジョキン</t>
    </rPh>
    <rPh sb="3" eb="4">
      <t>メイ</t>
    </rPh>
    <phoneticPr fontId="4"/>
  </si>
  <si>
    <t xml:space="preserve"> </t>
  </si>
  <si>
    <t xml:space="preserve"> </t>
    <phoneticPr fontId="4"/>
  </si>
  <si>
    <t>諸謝金</t>
    <rPh sb="0" eb="1">
      <t>ショ</t>
    </rPh>
    <rPh sb="1" eb="3">
      <t>シャキン</t>
    </rPh>
    <phoneticPr fontId="4"/>
  </si>
  <si>
    <t>消耗品費</t>
    <rPh sb="0" eb="3">
      <t>ショウモウヒン</t>
    </rPh>
    <rPh sb="3" eb="4">
      <t>ヒ</t>
    </rPh>
    <phoneticPr fontId="4"/>
  </si>
  <si>
    <t>通信運搬費</t>
    <rPh sb="0" eb="2">
      <t>ツウシン</t>
    </rPh>
    <rPh sb="2" eb="5">
      <t>ウンパンヒ</t>
    </rPh>
    <phoneticPr fontId="4"/>
  </si>
  <si>
    <t>　</t>
  </si>
  <si>
    <t>光熱水料</t>
    <rPh sb="0" eb="2">
      <t>コウネツ</t>
    </rPh>
    <rPh sb="2" eb="3">
      <t>スイ</t>
    </rPh>
    <rPh sb="3" eb="4">
      <t>リョウ</t>
    </rPh>
    <phoneticPr fontId="4"/>
  </si>
  <si>
    <t>備品費（図書）</t>
    <rPh sb="0" eb="3">
      <t>ビヒンヒ</t>
    </rPh>
    <rPh sb="4" eb="6">
      <t>トショ</t>
    </rPh>
    <phoneticPr fontId="4"/>
  </si>
  <si>
    <t>　合　　　　　計</t>
    <rPh sb="1" eb="2">
      <t>ア</t>
    </rPh>
    <rPh sb="7" eb="8">
      <t>ケイ</t>
    </rPh>
    <phoneticPr fontId="4"/>
  </si>
  <si>
    <t>消耗品費</t>
    <rPh sb="0" eb="2">
      <t>ショウモウ</t>
    </rPh>
    <rPh sb="2" eb="3">
      <t>ヒン</t>
    </rPh>
    <rPh sb="3" eb="4">
      <t>ヒ</t>
    </rPh>
    <phoneticPr fontId="4"/>
  </si>
  <si>
    <t>諸謝金</t>
    <rPh sb="0" eb="3">
      <t>ショシャキン</t>
    </rPh>
    <phoneticPr fontId="5"/>
  </si>
  <si>
    <t>旅費</t>
    <rPh sb="0" eb="1">
      <t>タビ</t>
    </rPh>
    <rPh sb="1" eb="2">
      <t>ヒ</t>
    </rPh>
    <phoneticPr fontId="5"/>
  </si>
  <si>
    <t>１　研修管理委員会等経費</t>
    <phoneticPr fontId="4"/>
  </si>
  <si>
    <t>消耗品費</t>
    <rPh sb="0" eb="1">
      <t>ケ</t>
    </rPh>
    <rPh sb="1" eb="2">
      <t>モウ</t>
    </rPh>
    <rPh sb="2" eb="3">
      <t>シナ</t>
    </rPh>
    <rPh sb="3" eb="4">
      <t>ヒ</t>
    </rPh>
    <phoneticPr fontId="5"/>
  </si>
  <si>
    <t>印刷製本費</t>
    <rPh sb="0" eb="1">
      <t>イン</t>
    </rPh>
    <rPh sb="1" eb="2">
      <t>サツ</t>
    </rPh>
    <rPh sb="2" eb="3">
      <t>セイ</t>
    </rPh>
    <rPh sb="3" eb="4">
      <t>ホン</t>
    </rPh>
    <rPh sb="4" eb="5">
      <t>ヒ</t>
    </rPh>
    <phoneticPr fontId="5"/>
  </si>
  <si>
    <t>通信運搬費</t>
    <rPh sb="0" eb="2">
      <t>ツウシン</t>
    </rPh>
    <rPh sb="2" eb="4">
      <t>ウンパン</t>
    </rPh>
    <rPh sb="4" eb="5">
      <t>ヒ</t>
    </rPh>
    <phoneticPr fontId="5"/>
  </si>
  <si>
    <t>会議費</t>
    <rPh sb="0" eb="3">
      <t>カイギヒ</t>
    </rPh>
    <phoneticPr fontId="5"/>
  </si>
  <si>
    <t>４　通信運搬費</t>
    <rPh sb="2" eb="4">
      <t>ツウシン</t>
    </rPh>
    <rPh sb="4" eb="6">
      <t>ウンパン</t>
    </rPh>
    <rPh sb="6" eb="7">
      <t>ヒ</t>
    </rPh>
    <phoneticPr fontId="4"/>
  </si>
  <si>
    <t>消耗品（教材等材料費を含む）</t>
    <rPh sb="0" eb="2">
      <t>ショウモウ</t>
    </rPh>
    <rPh sb="2" eb="3">
      <t>ヒン</t>
    </rPh>
    <rPh sb="4" eb="6">
      <t>キョウザイ</t>
    </rPh>
    <rPh sb="6" eb="7">
      <t>トウ</t>
    </rPh>
    <rPh sb="7" eb="10">
      <t>ザイリョウヒ</t>
    </rPh>
    <rPh sb="11" eb="12">
      <t>フク</t>
    </rPh>
    <phoneticPr fontId="4"/>
  </si>
  <si>
    <t>２　プログラム責任者人件費（プログラム管理に係るもの）</t>
    <phoneticPr fontId="4"/>
  </si>
  <si>
    <t>３　指導医及びプログラム責任者の補助者雇上経費</t>
    <phoneticPr fontId="4"/>
  </si>
  <si>
    <t>５　指導医、プログラム責任者（研修医指導分）にかかる経費</t>
    <rPh sb="2" eb="5">
      <t>シドウイ</t>
    </rPh>
    <rPh sb="11" eb="14">
      <t>セキニンシャ</t>
    </rPh>
    <rPh sb="15" eb="18">
      <t>ケンシュウイ</t>
    </rPh>
    <rPh sb="18" eb="20">
      <t>シドウ</t>
    </rPh>
    <rPh sb="20" eb="21">
      <t>ブン</t>
    </rPh>
    <rPh sb="26" eb="28">
      <t>ケイヒ</t>
    </rPh>
    <phoneticPr fontId="4"/>
  </si>
  <si>
    <t>６　情報収集及び学会等出席経費</t>
    <phoneticPr fontId="4"/>
  </si>
  <si>
    <t>８へき地診療所等の研修経費</t>
    <rPh sb="3" eb="4">
      <t>チ</t>
    </rPh>
    <rPh sb="4" eb="6">
      <t>シンリョウ</t>
    </rPh>
    <rPh sb="6" eb="7">
      <t>ジョ</t>
    </rPh>
    <rPh sb="7" eb="8">
      <t>トウ</t>
    </rPh>
    <rPh sb="9" eb="11">
      <t>ケンシュウ</t>
    </rPh>
    <rPh sb="11" eb="13">
      <t>ケイヒ</t>
    </rPh>
    <phoneticPr fontId="4"/>
  </si>
  <si>
    <t>９　産婦人科宿日直研修事業費、小児科宿日直研修事業費</t>
    <rPh sb="2" eb="6">
      <t>サンフジンカ</t>
    </rPh>
    <rPh sb="6" eb="7">
      <t>シュク</t>
    </rPh>
    <rPh sb="7" eb="9">
      <t>ニッチョク</t>
    </rPh>
    <rPh sb="9" eb="11">
      <t>ケンシュウ</t>
    </rPh>
    <rPh sb="11" eb="13">
      <t>ジギョウ</t>
    </rPh>
    <rPh sb="13" eb="14">
      <t>ヒ</t>
    </rPh>
    <rPh sb="15" eb="18">
      <t>ショウニカ</t>
    </rPh>
    <rPh sb="18" eb="19">
      <t>シュク</t>
    </rPh>
    <rPh sb="19" eb="21">
      <t>ニッチョク</t>
    </rPh>
    <rPh sb="21" eb="23">
      <t>ケンシュウ</t>
    </rPh>
    <rPh sb="23" eb="25">
      <t>ジギョウ</t>
    </rPh>
    <rPh sb="25" eb="26">
      <t>ヒ</t>
    </rPh>
    <phoneticPr fontId="5"/>
  </si>
  <si>
    <t>社会保険料</t>
    <rPh sb="0" eb="2">
      <t>シャカイ</t>
    </rPh>
    <rPh sb="2" eb="5">
      <t>ホケンリョウ</t>
    </rPh>
    <phoneticPr fontId="5"/>
  </si>
  <si>
    <t>（事務補助者雇上経費）</t>
    <rPh sb="1" eb="3">
      <t>ジム</t>
    </rPh>
    <rPh sb="3" eb="5">
      <t>ホジョ</t>
    </rPh>
    <rPh sb="5" eb="6">
      <t>シャ</t>
    </rPh>
    <rPh sb="6" eb="7">
      <t>ヤト</t>
    </rPh>
    <rPh sb="7" eb="8">
      <t>ジョウ</t>
    </rPh>
    <rPh sb="8" eb="10">
      <t>ケイヒ</t>
    </rPh>
    <phoneticPr fontId="4"/>
  </si>
  <si>
    <t>７　剖検経費</t>
    <phoneticPr fontId="4"/>
  </si>
  <si>
    <t>３　通信運搬費</t>
    <rPh sb="2" eb="4">
      <t>ツウシン</t>
    </rPh>
    <rPh sb="4" eb="6">
      <t>ウンパン</t>
    </rPh>
    <rPh sb="6" eb="7">
      <t>ヒ</t>
    </rPh>
    <phoneticPr fontId="4"/>
  </si>
  <si>
    <t>８　指導歯科医資質向上推進事業に必要な経費</t>
    <rPh sb="2" eb="4">
      <t>シドウ</t>
    </rPh>
    <rPh sb="4" eb="6">
      <t>シカ</t>
    </rPh>
    <rPh sb="6" eb="7">
      <t>イ</t>
    </rPh>
    <rPh sb="7" eb="9">
      <t>シシツ</t>
    </rPh>
    <rPh sb="9" eb="11">
      <t>コウジョウ</t>
    </rPh>
    <rPh sb="11" eb="13">
      <t>スイシン</t>
    </rPh>
    <rPh sb="13" eb="15">
      <t>ジギョウ</t>
    </rPh>
    <rPh sb="16" eb="18">
      <t>ヒツヨウ</t>
    </rPh>
    <rPh sb="19" eb="21">
      <t>ケイヒ</t>
    </rPh>
    <phoneticPr fontId="4"/>
  </si>
  <si>
    <t>７　へき地診療所等の研修経費</t>
    <rPh sb="4" eb="5">
      <t>チ</t>
    </rPh>
    <rPh sb="5" eb="7">
      <t>シンリョウ</t>
    </rPh>
    <rPh sb="7" eb="8">
      <t>ジョ</t>
    </rPh>
    <rPh sb="8" eb="9">
      <t>トウ</t>
    </rPh>
    <rPh sb="10" eb="12">
      <t>ケンシュウ</t>
    </rPh>
    <rPh sb="12" eb="14">
      <t>ケイヒ</t>
    </rPh>
    <phoneticPr fontId="4"/>
  </si>
  <si>
    <t>別紙１</t>
    <rPh sb="0" eb="2">
      <t>ベッシ</t>
    </rPh>
    <phoneticPr fontId="4"/>
  </si>
  <si>
    <t>基準額（区分１）</t>
    <rPh sb="0" eb="2">
      <t>キジュン</t>
    </rPh>
    <rPh sb="2" eb="3">
      <t>ガク</t>
    </rPh>
    <rPh sb="4" eb="6">
      <t>クブン</t>
    </rPh>
    <phoneticPr fontId="4"/>
  </si>
  <si>
    <t>基準額（区分２）</t>
    <rPh sb="0" eb="2">
      <t>キジュン</t>
    </rPh>
    <rPh sb="2" eb="3">
      <t>ガク</t>
    </rPh>
    <rPh sb="4" eb="6">
      <t>クブン</t>
    </rPh>
    <phoneticPr fontId="4"/>
  </si>
  <si>
    <t>国庫補助基本額</t>
    <rPh sb="0" eb="2">
      <t>コッコ</t>
    </rPh>
    <rPh sb="2" eb="4">
      <t>ホジョ</t>
    </rPh>
    <rPh sb="4" eb="7">
      <t>キホンガク</t>
    </rPh>
    <phoneticPr fontId="4"/>
  </si>
  <si>
    <t>Ｇ</t>
    <phoneticPr fontId="4"/>
  </si>
  <si>
    <t>円</t>
    <rPh sb="0" eb="1">
      <t>エン</t>
    </rPh>
    <phoneticPr fontId="4"/>
  </si>
  <si>
    <t>差　引　額</t>
    <phoneticPr fontId="4"/>
  </si>
  <si>
    <t>基　準　額</t>
    <phoneticPr fontId="4"/>
  </si>
  <si>
    <t>合　計</t>
    <rPh sb="0" eb="1">
      <t>ア</t>
    </rPh>
    <rPh sb="2" eb="3">
      <t>ケイ</t>
    </rPh>
    <phoneticPr fontId="4"/>
  </si>
  <si>
    <t>区　分</t>
    <rPh sb="0" eb="1">
      <t>ク</t>
    </rPh>
    <rPh sb="2" eb="3">
      <t>ブン</t>
    </rPh>
    <phoneticPr fontId="4"/>
  </si>
  <si>
    <t>円</t>
    <rPh sb="0" eb="1">
      <t>エン</t>
    </rPh>
    <phoneticPr fontId="4"/>
  </si>
  <si>
    <t>職員諸手当（非常勤）</t>
    <rPh sb="0" eb="2">
      <t>ショクイン</t>
    </rPh>
    <rPh sb="2" eb="5">
      <t>ショテアテ</t>
    </rPh>
    <rPh sb="6" eb="9">
      <t>ヒジョウキン</t>
    </rPh>
    <phoneticPr fontId="4"/>
  </si>
  <si>
    <t>社会保険料（非常勤）</t>
    <rPh sb="0" eb="2">
      <t>シャカイ</t>
    </rPh>
    <rPh sb="2" eb="5">
      <t>ホケンリョウ</t>
    </rPh>
    <rPh sb="6" eb="9">
      <t>ヒジョウキン</t>
    </rPh>
    <phoneticPr fontId="4"/>
  </si>
  <si>
    <t>宿日直手当</t>
    <phoneticPr fontId="4"/>
  </si>
  <si>
    <t>（２）小児科</t>
    <phoneticPr fontId="4"/>
  </si>
  <si>
    <t>（１）産婦人科</t>
    <phoneticPr fontId="4"/>
  </si>
  <si>
    <t>【オンコール手当】</t>
    <rPh sb="6" eb="8">
      <t>テアテ</t>
    </rPh>
    <phoneticPr fontId="4"/>
  </si>
  <si>
    <t>諸謝金（臨床研修病院のみ）</t>
    <rPh sb="0" eb="1">
      <t>ショ</t>
    </rPh>
    <rPh sb="1" eb="3">
      <t>シャキン</t>
    </rPh>
    <rPh sb="4" eb="6">
      <t>リンショウ</t>
    </rPh>
    <rPh sb="6" eb="8">
      <t>ケンシュウ</t>
    </rPh>
    <rPh sb="8" eb="10">
      <t>ビョウイン</t>
    </rPh>
    <phoneticPr fontId="4"/>
  </si>
  <si>
    <t>旅費（臨床研修病院のみ）</t>
    <rPh sb="0" eb="2">
      <t>リョヒ</t>
    </rPh>
    <phoneticPr fontId="4"/>
  </si>
  <si>
    <t>５　消耗品費（歯科医学研究材料費含む）</t>
    <rPh sb="2" eb="4">
      <t>ショウモウ</t>
    </rPh>
    <rPh sb="4" eb="5">
      <t>ヒン</t>
    </rPh>
    <rPh sb="5" eb="6">
      <t>ヒ</t>
    </rPh>
    <rPh sb="7" eb="10">
      <t>シカイ</t>
    </rPh>
    <rPh sb="10" eb="11">
      <t>ガク</t>
    </rPh>
    <rPh sb="11" eb="13">
      <t>ケンキュウ</t>
    </rPh>
    <rPh sb="13" eb="16">
      <t>ザイリョウヒ</t>
    </rPh>
    <rPh sb="16" eb="17">
      <t>フク</t>
    </rPh>
    <phoneticPr fontId="4"/>
  </si>
  <si>
    <t>４　指導歯科医、指導医（医科・歯科連携に資する科目分）</t>
    <rPh sb="2" eb="4">
      <t>シドウ</t>
    </rPh>
    <rPh sb="4" eb="7">
      <t>シカイ</t>
    </rPh>
    <rPh sb="8" eb="11">
      <t>シドウイ</t>
    </rPh>
    <rPh sb="12" eb="14">
      <t>イカ</t>
    </rPh>
    <rPh sb="15" eb="17">
      <t>シカ</t>
    </rPh>
    <rPh sb="17" eb="19">
      <t>レンケイ</t>
    </rPh>
    <rPh sb="20" eb="21">
      <t>シ</t>
    </rPh>
    <rPh sb="23" eb="25">
      <t>カモク</t>
    </rPh>
    <rPh sb="25" eb="26">
      <t>ブン</t>
    </rPh>
    <phoneticPr fontId="4"/>
  </si>
  <si>
    <t>プログラム責任者（研修歯科医指導分）に係る経費</t>
    <rPh sb="19" eb="20">
      <t>カカ</t>
    </rPh>
    <phoneticPr fontId="4"/>
  </si>
  <si>
    <t>"手入力して下さい"</t>
    <rPh sb="1" eb="2">
      <t>テ</t>
    </rPh>
    <rPh sb="2" eb="4">
      <t>ニュウリョク</t>
    </rPh>
    <rPh sb="6" eb="7">
      <t>クダ</t>
    </rPh>
    <phoneticPr fontId="4"/>
  </si>
  <si>
    <t xml:space="preserve">円 </t>
    <phoneticPr fontId="4"/>
  </si>
  <si>
    <t>別紙２-２</t>
    <rPh sb="0" eb="2">
      <t>ベッシ</t>
    </rPh>
    <phoneticPr fontId="5"/>
  </si>
  <si>
    <t>別紙２-１</t>
    <rPh sb="0" eb="2">
      <t>ベッシ</t>
    </rPh>
    <phoneticPr fontId="5"/>
  </si>
  <si>
    <t>別紙２－３</t>
    <rPh sb="0" eb="2">
      <t>ベッシ</t>
    </rPh>
    <phoneticPr fontId="4"/>
  </si>
  <si>
    <t>別紙２－４</t>
    <rPh sb="0" eb="2">
      <t>ベッシ</t>
    </rPh>
    <phoneticPr fontId="4"/>
  </si>
  <si>
    <t>（１）研修医延人数　【別紙２－１】</t>
    <rPh sb="11" eb="13">
      <t>ベッシ</t>
    </rPh>
    <phoneticPr fontId="5"/>
  </si>
  <si>
    <t>（５）へき地診療所等研修支援事業延日数　【別紙２－２】の研修実日数合計と一致</t>
    <rPh sb="9" eb="10">
      <t>トウ</t>
    </rPh>
    <rPh sb="21" eb="23">
      <t>ベッシ</t>
    </rPh>
    <rPh sb="28" eb="30">
      <t>ケンシュウ</t>
    </rPh>
    <rPh sb="30" eb="31">
      <t>ジツ</t>
    </rPh>
    <rPh sb="31" eb="33">
      <t>ニッスウ</t>
    </rPh>
    <rPh sb="33" eb="35">
      <t>ゴウケイ</t>
    </rPh>
    <rPh sb="36" eb="38">
      <t>イッチ</t>
    </rPh>
    <phoneticPr fontId="4"/>
  </si>
  <si>
    <t xml:space="preserve">（６）産婦人科宿日直研修事業延日数
　当直分は【別紙２－１】のD、Iの1、
2年次生の合計と一致    </t>
    <rPh sb="3" eb="7">
      <t>サンフジンカ</t>
    </rPh>
    <rPh sb="7" eb="10">
      <t>シュクニッチョク</t>
    </rPh>
    <rPh sb="10" eb="12">
      <t>ケンシュウ</t>
    </rPh>
    <rPh sb="12" eb="14">
      <t>ジギョウ</t>
    </rPh>
    <rPh sb="14" eb="15">
      <t>エン</t>
    </rPh>
    <rPh sb="15" eb="17">
      <t>ニッスウ</t>
    </rPh>
    <rPh sb="19" eb="21">
      <t>トウチョク</t>
    </rPh>
    <rPh sb="21" eb="22">
      <t>フン</t>
    </rPh>
    <rPh sb="24" eb="26">
      <t>ベッシ</t>
    </rPh>
    <rPh sb="39" eb="42">
      <t>ネンジセイ</t>
    </rPh>
    <rPh sb="43" eb="45">
      <t>ゴウケイ</t>
    </rPh>
    <rPh sb="46" eb="48">
      <t>イッチ</t>
    </rPh>
    <phoneticPr fontId="5"/>
  </si>
  <si>
    <t>（７）小児科宿日直研修事業延日数
　当直分は【別紙２－１】のH、Jの1、2年次生の合計と一致</t>
    <rPh sb="3" eb="6">
      <t>ショウニカ</t>
    </rPh>
    <rPh sb="6" eb="9">
      <t>シュクニッチョク</t>
    </rPh>
    <rPh sb="9" eb="11">
      <t>ケンシュウ</t>
    </rPh>
    <rPh sb="11" eb="13">
      <t>ジギョウ</t>
    </rPh>
    <rPh sb="13" eb="14">
      <t>エン</t>
    </rPh>
    <rPh sb="14" eb="16">
      <t>ニッスウ</t>
    </rPh>
    <rPh sb="23" eb="25">
      <t>ベッシ</t>
    </rPh>
    <phoneticPr fontId="5"/>
  </si>
  <si>
    <t>※【別紙２－３】の推計年収と一致。</t>
    <rPh sb="2" eb="4">
      <t>ベッシ</t>
    </rPh>
    <rPh sb="9" eb="11">
      <t>スイケイ</t>
    </rPh>
    <rPh sb="11" eb="13">
      <t>ネンシュウ</t>
    </rPh>
    <rPh sb="14" eb="16">
      <t>イッチ</t>
    </rPh>
    <phoneticPr fontId="4"/>
  </si>
  <si>
    <t>（協力型臨床研修病院等が申請する場合であっても、【別紙２－３】の基幹型臨床研修病院のの金額を記載すること。）</t>
    <rPh sb="1" eb="4">
      <t>キョウリョクガタ</t>
    </rPh>
    <rPh sb="4" eb="8">
      <t>リンショウケンシュウ</t>
    </rPh>
    <rPh sb="8" eb="10">
      <t>ビョウイン</t>
    </rPh>
    <rPh sb="10" eb="11">
      <t>トウ</t>
    </rPh>
    <rPh sb="12" eb="14">
      <t>シンセイ</t>
    </rPh>
    <rPh sb="16" eb="18">
      <t>バアイ</t>
    </rPh>
    <rPh sb="25" eb="27">
      <t>ベッシ</t>
    </rPh>
    <rPh sb="32" eb="35">
      <t>キカンガタ</t>
    </rPh>
    <rPh sb="35" eb="37">
      <t>リンショウ</t>
    </rPh>
    <rPh sb="37" eb="39">
      <t>ケンシュウ</t>
    </rPh>
    <rPh sb="39" eb="41">
      <t>ビョウイン</t>
    </rPh>
    <rPh sb="43" eb="45">
      <t>キンガク</t>
    </rPh>
    <rPh sb="46" eb="48">
      <t>キサイ</t>
    </rPh>
    <phoneticPr fontId="4"/>
  </si>
  <si>
    <t>非常勤職員手当</t>
    <rPh sb="0" eb="7">
      <t>ヒジョウキンショクインテアテ</t>
    </rPh>
    <phoneticPr fontId="4"/>
  </si>
  <si>
    <t>一般用医薬品適正使用推進のための研修事業</t>
    <rPh sb="0" eb="2">
      <t>イッパン</t>
    </rPh>
    <rPh sb="2" eb="3">
      <t>ヨウ</t>
    </rPh>
    <rPh sb="3" eb="6">
      <t>イヤクヒン</t>
    </rPh>
    <rPh sb="6" eb="8">
      <t>テキセイ</t>
    </rPh>
    <rPh sb="8" eb="10">
      <t>シヨウ</t>
    </rPh>
    <rPh sb="10" eb="12">
      <t>スイシン</t>
    </rPh>
    <rPh sb="16" eb="18">
      <t>ケンシュウ</t>
    </rPh>
    <rPh sb="18" eb="20">
      <t>ジギョウ</t>
    </rPh>
    <phoneticPr fontId="4"/>
  </si>
  <si>
    <t>借料及び損料（会場借料、機器借料）</t>
    <rPh sb="0" eb="2">
      <t>シャクリョウ</t>
    </rPh>
    <rPh sb="2" eb="3">
      <t>オヨ</t>
    </rPh>
    <rPh sb="4" eb="6">
      <t>ソンリョウ</t>
    </rPh>
    <rPh sb="7" eb="9">
      <t>カイジョウ</t>
    </rPh>
    <rPh sb="9" eb="11">
      <t>シャクリョウ</t>
    </rPh>
    <rPh sb="12" eb="14">
      <t>キキ</t>
    </rPh>
    <rPh sb="14" eb="16">
      <t>シャクリョウ</t>
    </rPh>
    <phoneticPr fontId="4"/>
  </si>
  <si>
    <t>教育指導経費</t>
  </si>
  <si>
    <t>地域協議会経費</t>
  </si>
  <si>
    <t>（３）剖検経費</t>
    <rPh sb="3" eb="5">
      <t>ボウケン</t>
    </rPh>
    <rPh sb="5" eb="7">
      <t>ケイヒ</t>
    </rPh>
    <phoneticPr fontId="5"/>
  </si>
  <si>
    <t>（２）地元採用研修医採用・育成経費</t>
    <rPh sb="3" eb="5">
      <t>ジモト</t>
    </rPh>
    <rPh sb="5" eb="7">
      <t>サイヨウ</t>
    </rPh>
    <rPh sb="7" eb="10">
      <t>ケンシュウイ</t>
    </rPh>
    <rPh sb="10" eb="12">
      <t>サイヨウ</t>
    </rPh>
    <rPh sb="13" eb="15">
      <t>イクセイ</t>
    </rPh>
    <rPh sb="15" eb="17">
      <t>ケイヒ</t>
    </rPh>
    <phoneticPr fontId="5"/>
  </si>
  <si>
    <t>※1種及び2種病院に限る</t>
    <rPh sb="2" eb="3">
      <t>シュ</t>
    </rPh>
    <rPh sb="3" eb="4">
      <t>オヨ</t>
    </rPh>
    <rPh sb="6" eb="7">
      <t>シュ</t>
    </rPh>
    <rPh sb="7" eb="9">
      <t>ビョウイン</t>
    </rPh>
    <rPh sb="10" eb="11">
      <t>カギ</t>
    </rPh>
    <phoneticPr fontId="4"/>
  </si>
  <si>
    <t>（５）研修管理委員会等経費</t>
    <rPh sb="3" eb="5">
      <t>ケンシュウ</t>
    </rPh>
    <rPh sb="5" eb="7">
      <t>カンリ</t>
    </rPh>
    <rPh sb="7" eb="10">
      <t>イインカイ</t>
    </rPh>
    <rPh sb="10" eb="11">
      <t>トウ</t>
    </rPh>
    <rPh sb="11" eb="13">
      <t>ケイヒ</t>
    </rPh>
    <phoneticPr fontId="5"/>
  </si>
  <si>
    <t>（４）プログラム責任者等経費</t>
    <rPh sb="8" eb="11">
      <t>セキニンシャ</t>
    </rPh>
    <rPh sb="11" eb="12">
      <t>トウ</t>
    </rPh>
    <rPh sb="12" eb="14">
      <t>ケイヒ</t>
    </rPh>
    <phoneticPr fontId="5"/>
  </si>
  <si>
    <t>（６）へき地診療所等研修支援経費</t>
    <rPh sb="5" eb="6">
      <t>チ</t>
    </rPh>
    <rPh sb="6" eb="9">
      <t>シンリョウショ</t>
    </rPh>
    <rPh sb="9" eb="10">
      <t>トウ</t>
    </rPh>
    <rPh sb="10" eb="12">
      <t>ケンシュウ</t>
    </rPh>
    <rPh sb="12" eb="14">
      <t>シエン</t>
    </rPh>
    <rPh sb="14" eb="16">
      <t>ケイヒ</t>
    </rPh>
    <phoneticPr fontId="5"/>
  </si>
  <si>
    <t>（７）産婦人科宿日直研修事業経費　</t>
    <rPh sb="3" eb="7">
      <t>サンフジンカ</t>
    </rPh>
    <rPh sb="7" eb="10">
      <t>シュクニッチョク</t>
    </rPh>
    <rPh sb="10" eb="12">
      <t>ケンシュウ</t>
    </rPh>
    <rPh sb="12" eb="14">
      <t>ジギョウ</t>
    </rPh>
    <rPh sb="14" eb="16">
      <t>ケイヒ</t>
    </rPh>
    <phoneticPr fontId="5"/>
  </si>
  <si>
    <t>（８）小児科宿日直研修事業経費　</t>
    <rPh sb="3" eb="6">
      <t>ショウニカ</t>
    </rPh>
    <rPh sb="6" eb="9">
      <t>シュクニッチョク</t>
    </rPh>
    <rPh sb="9" eb="11">
      <t>ケンシュウ</t>
    </rPh>
    <rPh sb="11" eb="13">
      <t>ジギョウ</t>
    </rPh>
    <rPh sb="13" eb="15">
      <t>ケイヒ</t>
    </rPh>
    <phoneticPr fontId="5"/>
  </si>
  <si>
    <t>　　</t>
    <phoneticPr fontId="4"/>
  </si>
  <si>
    <t>９　在宅歯科医療等研修推進事業に必要な経費</t>
    <rPh sb="2" eb="4">
      <t>ザイタク</t>
    </rPh>
    <rPh sb="4" eb="6">
      <t>シカ</t>
    </rPh>
    <rPh sb="6" eb="8">
      <t>イリョウ</t>
    </rPh>
    <rPh sb="8" eb="9">
      <t>トウ</t>
    </rPh>
    <rPh sb="9" eb="11">
      <t>ケンシュウ</t>
    </rPh>
    <rPh sb="11" eb="13">
      <t>スイシン</t>
    </rPh>
    <rPh sb="13" eb="15">
      <t>ジギョウ</t>
    </rPh>
    <rPh sb="16" eb="18">
      <t>ヒツヨウ</t>
    </rPh>
    <rPh sb="19" eb="21">
      <t>ケイヒ</t>
    </rPh>
    <phoneticPr fontId="4"/>
  </si>
  <si>
    <t>事業者名　　　　　</t>
    <phoneticPr fontId="4"/>
  </si>
  <si>
    <t>基準額算出内訳（国立大学病院以外）</t>
    <rPh sb="8" eb="10">
      <t>コクリツ</t>
    </rPh>
    <rPh sb="10" eb="12">
      <t>ダイガク</t>
    </rPh>
    <rPh sb="12" eb="14">
      <t>ビョウイン</t>
    </rPh>
    <rPh sb="14" eb="16">
      <t>イガイ</t>
    </rPh>
    <phoneticPr fontId="4"/>
  </si>
  <si>
    <t>（注２）各月の末日に国（国立高度専門医療研究センターを含む。）が開設する病院に在籍する場合は対象外とすること。</t>
    <rPh sb="4" eb="6">
      <t>カクツキ</t>
    </rPh>
    <rPh sb="7" eb="9">
      <t>マツジツ</t>
    </rPh>
    <rPh sb="10" eb="11">
      <t>クニ</t>
    </rPh>
    <rPh sb="12" eb="14">
      <t>コクリツ</t>
    </rPh>
    <rPh sb="14" eb="16">
      <t>コウド</t>
    </rPh>
    <rPh sb="16" eb="18">
      <t>センモン</t>
    </rPh>
    <rPh sb="18" eb="20">
      <t>イリョウ</t>
    </rPh>
    <rPh sb="20" eb="22">
      <t>ケンキュウ</t>
    </rPh>
    <rPh sb="27" eb="28">
      <t>フク</t>
    </rPh>
    <rPh sb="32" eb="34">
      <t>カイセツ</t>
    </rPh>
    <rPh sb="36" eb="38">
      <t>ビョウイン</t>
    </rPh>
    <rPh sb="39" eb="41">
      <t>ザイセキ</t>
    </rPh>
    <rPh sb="43" eb="45">
      <t>バアイ</t>
    </rPh>
    <rPh sb="46" eb="48">
      <t>タイショウ</t>
    </rPh>
    <rPh sb="48" eb="49">
      <t>ガイ</t>
    </rPh>
    <phoneticPr fontId="4"/>
  </si>
  <si>
    <t>（注３）当該年度に研修を開始した研修医については１年次、それより前に研修を開始した研修医については２年次</t>
    <rPh sb="4" eb="6">
      <t>トウガイ</t>
    </rPh>
    <rPh sb="6" eb="8">
      <t>ネンド</t>
    </rPh>
    <rPh sb="9" eb="11">
      <t>ケンシュウ</t>
    </rPh>
    <rPh sb="12" eb="14">
      <t>カイシ</t>
    </rPh>
    <rPh sb="16" eb="19">
      <t>ケンシュウイ</t>
    </rPh>
    <rPh sb="25" eb="27">
      <t>ネンジ</t>
    </rPh>
    <rPh sb="32" eb="33">
      <t>マエ</t>
    </rPh>
    <rPh sb="34" eb="36">
      <t>ケンシュウ</t>
    </rPh>
    <rPh sb="37" eb="39">
      <t>カイシ</t>
    </rPh>
    <rPh sb="41" eb="44">
      <t>ケンシュウイ</t>
    </rPh>
    <rPh sb="50" eb="52">
      <t>ネンジ</t>
    </rPh>
    <phoneticPr fontId="4"/>
  </si>
  <si>
    <t>（注１）地元出身研修医延人数は、当該年度内における各月の末日に在籍する地元出身研修医数の総和であること。</t>
    <rPh sb="4" eb="6">
      <t>ジモト</t>
    </rPh>
    <rPh sb="6" eb="8">
      <t>シュッシン</t>
    </rPh>
    <rPh sb="35" eb="37">
      <t>ジモト</t>
    </rPh>
    <rPh sb="37" eb="39">
      <t>シュッシン</t>
    </rPh>
    <phoneticPr fontId="5"/>
  </si>
  <si>
    <t>※１（3）の地元出身研修医の採用割合が50%以上の場合</t>
    <phoneticPr fontId="4"/>
  </si>
  <si>
    <t>研修医延人数 a'</t>
    <phoneticPr fontId="5"/>
  </si>
  <si>
    <t>（２－２）地元採用研修医採用・育成経費</t>
    <rPh sb="5" eb="7">
      <t>ジモト</t>
    </rPh>
    <rPh sb="7" eb="9">
      <t>サイヨウ</t>
    </rPh>
    <rPh sb="9" eb="12">
      <t>ケンシュウイ</t>
    </rPh>
    <rPh sb="12" eb="14">
      <t>サイヨウ</t>
    </rPh>
    <rPh sb="15" eb="17">
      <t>イクセイ</t>
    </rPh>
    <rPh sb="17" eb="19">
      <t>ケイヒ</t>
    </rPh>
    <phoneticPr fontId="5"/>
  </si>
  <si>
    <t>※１（3）の地元出身研修医の採用割合が50%未満の場合</t>
    <rPh sb="22" eb="24">
      <t>ミマン</t>
    </rPh>
    <phoneticPr fontId="4"/>
  </si>
  <si>
    <t>研修医延人数 a'</t>
  </si>
  <si>
    <t>※協力型臨床研修病院等が申請する場合（４）～（６）は計上しないこと。</t>
    <phoneticPr fontId="4"/>
  </si>
  <si>
    <t>基準額算出内訳（国立大学病院）</t>
    <rPh sb="8" eb="10">
      <t>コクリツ</t>
    </rPh>
    <rPh sb="10" eb="12">
      <t>ダイガク</t>
    </rPh>
    <rPh sb="12" eb="14">
      <t>ビョウイン</t>
    </rPh>
    <phoneticPr fontId="4"/>
  </si>
  <si>
    <r>
      <t>大学病院</t>
    </r>
    <r>
      <rPr>
        <sz val="9"/>
        <color theme="1"/>
        <rFont val="ＭＳ 明朝"/>
        <family val="1"/>
        <charset val="128"/>
      </rPr>
      <t>（国立大学病院を除く）</t>
    </r>
    <rPh sb="0" eb="2">
      <t>ダイガク</t>
    </rPh>
    <rPh sb="2" eb="4">
      <t>ビョウイン</t>
    </rPh>
    <rPh sb="5" eb="11">
      <t>コクリツダイガクビョウイン</t>
    </rPh>
    <rPh sb="12" eb="13">
      <t>ノゾ</t>
    </rPh>
    <phoneticPr fontId="4"/>
  </si>
  <si>
    <t>別紙２－５</t>
    <rPh sb="0" eb="2">
      <t>ベッシ</t>
    </rPh>
    <phoneticPr fontId="4"/>
  </si>
  <si>
    <r>
      <t>事業延</t>
    </r>
    <r>
      <rPr>
        <b/>
        <sz val="11"/>
        <rFont val="ＭＳ 明朝"/>
        <family val="1"/>
        <charset val="128"/>
      </rPr>
      <t>日数</t>
    </r>
    <r>
      <rPr>
        <sz val="11"/>
        <rFont val="ＭＳ 明朝"/>
        <family val="1"/>
        <charset val="128"/>
      </rPr>
      <t xml:space="preserve">
(月４回未満)
</t>
    </r>
    <rPh sb="0" eb="2">
      <t>ジギョウ</t>
    </rPh>
    <rPh sb="2" eb="3">
      <t>ノ</t>
    </rPh>
    <rPh sb="3" eb="5">
      <t>ニッスウ</t>
    </rPh>
    <phoneticPr fontId="4"/>
  </si>
  <si>
    <r>
      <t>事業延</t>
    </r>
    <r>
      <rPr>
        <b/>
        <sz val="11"/>
        <rFont val="ＭＳ 明朝"/>
        <family val="1"/>
        <charset val="128"/>
      </rPr>
      <t>月数</t>
    </r>
    <r>
      <rPr>
        <sz val="11"/>
        <rFont val="ＭＳ 明朝"/>
        <family val="1"/>
        <charset val="128"/>
      </rPr>
      <t xml:space="preserve">
(月４回以上)　　　　　　　　　</t>
    </r>
    <rPh sb="0" eb="2">
      <t>ジギョウ</t>
    </rPh>
    <rPh sb="2" eb="3">
      <t>ノ</t>
    </rPh>
    <rPh sb="3" eb="5">
      <t>ツキスウ</t>
    </rPh>
    <rPh sb="10" eb="12">
      <t>イジョウ</t>
    </rPh>
    <phoneticPr fontId="4"/>
  </si>
  <si>
    <t>注１）研修開始年月日欄には、当該研修医が最初に臨床研修を開始した年月日を記入すること。
注２）研修開始年月日から２年を経過した月以降は記入しないこと。ただし、正当な理由により臨床研修を
　　　休止又は中断した後に再開する研修医を受け入れた場合はその限りでない。
注３）臨床研修履修計画の計を①【補助対象】と【補助対象外（国立等）】に分けること。
注４）臨床研修履修計画は、各月末時点における研修実施施設を基準に記入すること。
　　　</t>
    <rPh sb="0" eb="1">
      <t>チュウ</t>
    </rPh>
    <rPh sb="3" eb="5">
      <t>ケンシュウ</t>
    </rPh>
    <rPh sb="5" eb="7">
      <t>カイシ</t>
    </rPh>
    <rPh sb="7" eb="10">
      <t>ネンガッピ</t>
    </rPh>
    <rPh sb="10" eb="11">
      <t>ラン</t>
    </rPh>
    <rPh sb="14" eb="16">
      <t>トウガイ</t>
    </rPh>
    <rPh sb="16" eb="19">
      <t>ケンシュウイ</t>
    </rPh>
    <rPh sb="20" eb="22">
      <t>サイショ</t>
    </rPh>
    <rPh sb="23" eb="25">
      <t>リンショウ</t>
    </rPh>
    <rPh sb="25" eb="27">
      <t>ケンシュウ</t>
    </rPh>
    <rPh sb="28" eb="30">
      <t>カイシ</t>
    </rPh>
    <rPh sb="32" eb="35">
      <t>ネンガッピ</t>
    </rPh>
    <rPh sb="36" eb="38">
      <t>キニュウ</t>
    </rPh>
    <rPh sb="44" eb="45">
      <t>チュウ</t>
    </rPh>
    <rPh sb="47" eb="49">
      <t>ケンシュウ</t>
    </rPh>
    <rPh sb="49" eb="51">
      <t>カイシ</t>
    </rPh>
    <rPh sb="51" eb="54">
      <t>ネンガッピ</t>
    </rPh>
    <rPh sb="57" eb="58">
      <t>ネン</t>
    </rPh>
    <rPh sb="59" eb="61">
      <t>ケイカ</t>
    </rPh>
    <rPh sb="63" eb="64">
      <t>ツキ</t>
    </rPh>
    <rPh sb="64" eb="66">
      <t>イコウ</t>
    </rPh>
    <rPh sb="67" eb="69">
      <t>キニュウ</t>
    </rPh>
    <rPh sb="79" eb="81">
      <t>セイトウ</t>
    </rPh>
    <rPh sb="82" eb="84">
      <t>リユウ</t>
    </rPh>
    <rPh sb="87" eb="89">
      <t>リンショウ</t>
    </rPh>
    <rPh sb="89" eb="91">
      <t>ケンシュウ</t>
    </rPh>
    <rPh sb="96" eb="98">
      <t>キュウシ</t>
    </rPh>
    <rPh sb="98" eb="99">
      <t>マタ</t>
    </rPh>
    <rPh sb="100" eb="102">
      <t>チュウダン</t>
    </rPh>
    <rPh sb="104" eb="105">
      <t>アト</t>
    </rPh>
    <rPh sb="106" eb="108">
      <t>サイカイ</t>
    </rPh>
    <rPh sb="110" eb="113">
      <t>ケンシュウイ</t>
    </rPh>
    <rPh sb="114" eb="115">
      <t>ウ</t>
    </rPh>
    <rPh sb="116" eb="117">
      <t>イ</t>
    </rPh>
    <rPh sb="119" eb="121">
      <t>バアイ</t>
    </rPh>
    <rPh sb="124" eb="125">
      <t>カギ</t>
    </rPh>
    <rPh sb="173" eb="174">
      <t>チュウ</t>
    </rPh>
    <rPh sb="176" eb="178">
      <t>リンショウ</t>
    </rPh>
    <rPh sb="178" eb="180">
      <t>ケンシュウ</t>
    </rPh>
    <rPh sb="180" eb="182">
      <t>リシュウ</t>
    </rPh>
    <rPh sb="182" eb="184">
      <t>ケイカク</t>
    </rPh>
    <rPh sb="186" eb="187">
      <t>カク</t>
    </rPh>
    <rPh sb="187" eb="189">
      <t>ゲツマツ</t>
    </rPh>
    <rPh sb="189" eb="191">
      <t>ジテン</t>
    </rPh>
    <rPh sb="195" eb="197">
      <t>ケンシュウ</t>
    </rPh>
    <rPh sb="197" eb="199">
      <t>ジッシ</t>
    </rPh>
    <rPh sb="199" eb="201">
      <t>シセツ</t>
    </rPh>
    <rPh sb="202" eb="204">
      <t>キジュン</t>
    </rPh>
    <rPh sb="205" eb="207">
      <t>キニュウ</t>
    </rPh>
    <phoneticPr fontId="4"/>
  </si>
  <si>
    <t xml:space="preserve">
対象外</t>
    <rPh sb="1" eb="3">
      <t>タイショウ</t>
    </rPh>
    <rPh sb="3" eb="4">
      <t>ガイ</t>
    </rPh>
    <phoneticPr fontId="4"/>
  </si>
  <si>
    <t>計</t>
    <rPh sb="0" eb="1">
      <t>ケイ</t>
    </rPh>
    <phoneticPr fontId="5"/>
  </si>
  <si>
    <t>３月</t>
    <rPh sb="1" eb="2">
      <t>ツキ</t>
    </rPh>
    <phoneticPr fontId="5"/>
  </si>
  <si>
    <t>２月</t>
    <rPh sb="1" eb="2">
      <t>ツキ</t>
    </rPh>
    <phoneticPr fontId="5"/>
  </si>
  <si>
    <t>１月</t>
    <rPh sb="1" eb="2">
      <t>ツキ</t>
    </rPh>
    <phoneticPr fontId="5"/>
  </si>
  <si>
    <t>12月</t>
    <rPh sb="2" eb="3">
      <t>ツキ</t>
    </rPh>
    <phoneticPr fontId="5"/>
  </si>
  <si>
    <t>11月</t>
    <rPh sb="2" eb="3">
      <t>ツキ</t>
    </rPh>
    <phoneticPr fontId="5"/>
  </si>
  <si>
    <t>10月</t>
    <rPh sb="2" eb="3">
      <t>ツキ</t>
    </rPh>
    <phoneticPr fontId="5"/>
  </si>
  <si>
    <t>９月</t>
    <rPh sb="1" eb="2">
      <t>ツキ</t>
    </rPh>
    <phoneticPr fontId="5"/>
  </si>
  <si>
    <t>８月</t>
    <rPh sb="1" eb="2">
      <t>ツキ</t>
    </rPh>
    <phoneticPr fontId="5"/>
  </si>
  <si>
    <t>７月</t>
    <rPh sb="1" eb="2">
      <t>ツキ</t>
    </rPh>
    <phoneticPr fontId="5"/>
  </si>
  <si>
    <t>６月</t>
    <rPh sb="1" eb="2">
      <t>ツキ</t>
    </rPh>
    <phoneticPr fontId="5"/>
  </si>
  <si>
    <t>５月</t>
    <rPh sb="1" eb="2">
      <t>ツキ</t>
    </rPh>
    <phoneticPr fontId="5"/>
  </si>
  <si>
    <t>４月</t>
    <rPh sb="1" eb="2">
      <t>ツキ</t>
    </rPh>
    <phoneticPr fontId="5"/>
  </si>
  <si>
    <t>備　考</t>
    <rPh sb="0" eb="1">
      <t>ビ</t>
    </rPh>
    <rPh sb="2" eb="3">
      <t>コウ</t>
    </rPh>
    <phoneticPr fontId="5"/>
  </si>
  <si>
    <t>臨　床　研　修　履　修　計　画</t>
    <rPh sb="0" eb="1">
      <t>リン</t>
    </rPh>
    <rPh sb="2" eb="3">
      <t>ユカ</t>
    </rPh>
    <rPh sb="4" eb="5">
      <t>ケン</t>
    </rPh>
    <rPh sb="6" eb="7">
      <t>オサム</t>
    </rPh>
    <rPh sb="8" eb="9">
      <t>クツ</t>
    </rPh>
    <rPh sb="10" eb="11">
      <t>オサム</t>
    </rPh>
    <rPh sb="12" eb="13">
      <t>ケイ</t>
    </rPh>
    <rPh sb="14" eb="15">
      <t>ガ</t>
    </rPh>
    <phoneticPr fontId="5"/>
  </si>
  <si>
    <t>分野及
び宿日
直回数</t>
    <phoneticPr fontId="4"/>
  </si>
  <si>
    <t>地域種別</t>
    <rPh sb="0" eb="2">
      <t>チイキ</t>
    </rPh>
    <rPh sb="2" eb="4">
      <t>シュベツ</t>
    </rPh>
    <phoneticPr fontId="4"/>
  </si>
  <si>
    <t>市区町村</t>
    <rPh sb="0" eb="4">
      <t>シクチョウソン</t>
    </rPh>
    <phoneticPr fontId="4"/>
  </si>
  <si>
    <t>都道府県</t>
    <rPh sb="0" eb="4">
      <t>トドウフケン</t>
    </rPh>
    <phoneticPr fontId="4"/>
  </si>
  <si>
    <t>研修実施施設名</t>
    <rPh sb="0" eb="2">
      <t>ケンシュウ</t>
    </rPh>
    <rPh sb="2" eb="4">
      <t>ジッシ</t>
    </rPh>
    <rPh sb="4" eb="6">
      <t>シセツ</t>
    </rPh>
    <rPh sb="6" eb="7">
      <t>メイ</t>
    </rPh>
    <phoneticPr fontId="4"/>
  </si>
  <si>
    <t>施設番号</t>
    <rPh sb="0" eb="2">
      <t>シセツ</t>
    </rPh>
    <rPh sb="2" eb="4">
      <t>バンゴウ</t>
    </rPh>
    <phoneticPr fontId="4"/>
  </si>
  <si>
    <t>【プログラム番号】プログラム名</t>
    <rPh sb="6" eb="8">
      <t>バンゴウ</t>
    </rPh>
    <rPh sb="14" eb="15">
      <t>メイ</t>
    </rPh>
    <phoneticPr fontId="4"/>
  </si>
  <si>
    <t>日</t>
    <rPh sb="0" eb="1">
      <t>ヒ</t>
    </rPh>
    <phoneticPr fontId="4"/>
  </si>
  <si>
    <t>年</t>
    <rPh sb="0" eb="1">
      <t>ネン</t>
    </rPh>
    <phoneticPr fontId="4"/>
  </si>
  <si>
    <t>研修開始年月日</t>
    <phoneticPr fontId="4"/>
  </si>
  <si>
    <t>地元出身</t>
    <rPh sb="0" eb="2">
      <t>ジモト</t>
    </rPh>
    <rPh sb="2" eb="4">
      <t>シュッシン</t>
    </rPh>
    <phoneticPr fontId="4"/>
  </si>
  <si>
    <t>研修医氏名</t>
    <rPh sb="0" eb="3">
      <t>ケンシュウイ</t>
    </rPh>
    <rPh sb="3" eb="5">
      <t>シメイ</t>
    </rPh>
    <phoneticPr fontId="5"/>
  </si>
  <si>
    <t>地元大学出身</t>
    <rPh sb="0" eb="2">
      <t>ジモト</t>
    </rPh>
    <rPh sb="2" eb="4">
      <t>ダイガク</t>
    </rPh>
    <rPh sb="4" eb="6">
      <t>シュッシン</t>
    </rPh>
    <phoneticPr fontId="4"/>
  </si>
  <si>
    <t>基幹型病院名</t>
    <phoneticPr fontId="4"/>
  </si>
  <si>
    <t>施設番号</t>
    <rPh sb="0" eb="2">
      <t>シセツ</t>
    </rPh>
    <rPh sb="2" eb="4">
      <t>バンゴウ</t>
    </rPh>
    <phoneticPr fontId="5"/>
  </si>
  <si>
    <t>１年次生又は再開者</t>
    <rPh sb="1" eb="2">
      <t>ネン</t>
    </rPh>
    <rPh sb="2" eb="3">
      <t>ジ</t>
    </rPh>
    <rPh sb="3" eb="4">
      <t>セイ</t>
    </rPh>
    <rPh sb="4" eb="5">
      <t>マタ</t>
    </rPh>
    <rPh sb="6" eb="8">
      <t>サイカイ</t>
    </rPh>
    <rPh sb="8" eb="9">
      <t>シャ</t>
    </rPh>
    <phoneticPr fontId="4"/>
  </si>
  <si>
    <t xml:space="preserve">
</t>
    <phoneticPr fontId="4"/>
  </si>
  <si>
    <t>臨 床 研 修 履 修 計 画 及 び 宿 日 直 研 修 計 画 調 書</t>
    <rPh sb="0" eb="1">
      <t>リン</t>
    </rPh>
    <rPh sb="2" eb="3">
      <t>ユカ</t>
    </rPh>
    <rPh sb="4" eb="5">
      <t>ケン</t>
    </rPh>
    <rPh sb="6" eb="7">
      <t>オサム</t>
    </rPh>
    <rPh sb="8" eb="9">
      <t>クツ</t>
    </rPh>
    <rPh sb="10" eb="11">
      <t>オサム</t>
    </rPh>
    <rPh sb="12" eb="13">
      <t>ケイ</t>
    </rPh>
    <rPh sb="14" eb="15">
      <t>ガ</t>
    </rPh>
    <rPh sb="16" eb="17">
      <t>オヨ</t>
    </rPh>
    <rPh sb="20" eb="21">
      <t>シュク</t>
    </rPh>
    <rPh sb="22" eb="23">
      <t>ヒ</t>
    </rPh>
    <rPh sb="24" eb="25">
      <t>チョク</t>
    </rPh>
    <rPh sb="26" eb="27">
      <t>ケン</t>
    </rPh>
    <rPh sb="28" eb="29">
      <t>オサム</t>
    </rPh>
    <rPh sb="30" eb="31">
      <t>ケイ</t>
    </rPh>
    <rPh sb="32" eb="33">
      <t>ガ</t>
    </rPh>
    <rPh sb="34" eb="35">
      <t>チョウ</t>
    </rPh>
    <rPh sb="36" eb="37">
      <t>ショ</t>
    </rPh>
    <phoneticPr fontId="5"/>
  </si>
  <si>
    <t>別紙２－１　附表Ａ１</t>
    <rPh sb="6" eb="8">
      <t>フヒョウ</t>
    </rPh>
    <phoneticPr fontId="5"/>
  </si>
  <si>
    <t>オン
コール</t>
    <phoneticPr fontId="4"/>
  </si>
  <si>
    <t>ｵﾝｺｰﾙ</t>
    <phoneticPr fontId="4"/>
  </si>
  <si>
    <t>宿日直</t>
    <phoneticPr fontId="4"/>
  </si>
  <si>
    <t>研修実施施設名</t>
    <phoneticPr fontId="4"/>
  </si>
  <si>
    <t>【施設番号】</t>
    <phoneticPr fontId="4"/>
  </si>
  <si>
    <t>施設番号</t>
  </si>
  <si>
    <t>２年次生又は再開者</t>
    <rPh sb="1" eb="2">
      <t>ネン</t>
    </rPh>
    <rPh sb="2" eb="3">
      <t>ジ</t>
    </rPh>
    <rPh sb="3" eb="4">
      <t>セイ</t>
    </rPh>
    <rPh sb="4" eb="5">
      <t>マタ</t>
    </rPh>
    <rPh sb="6" eb="8">
      <t>サイカイ</t>
    </rPh>
    <rPh sb="8" eb="9">
      <t>シャ</t>
    </rPh>
    <phoneticPr fontId="4"/>
  </si>
  <si>
    <t>別紙２－１　附表Ａ２</t>
    <rPh sb="6" eb="8">
      <t>フヒョウ</t>
    </rPh>
    <phoneticPr fontId="5"/>
  </si>
  <si>
    <t>（４）へき地診療所等研修支援経費</t>
    <rPh sb="5" eb="6">
      <t>チ</t>
    </rPh>
    <rPh sb="6" eb="9">
      <t>シンリョウショ</t>
    </rPh>
    <rPh sb="9" eb="10">
      <t>トウ</t>
    </rPh>
    <rPh sb="10" eb="12">
      <t>ケンシュウ</t>
    </rPh>
    <rPh sb="12" eb="14">
      <t>シエン</t>
    </rPh>
    <rPh sb="14" eb="16">
      <t>ケイヒ</t>
    </rPh>
    <phoneticPr fontId="5"/>
  </si>
  <si>
    <t>（５）産婦人科宿日直研修事業経費　</t>
    <rPh sb="3" eb="7">
      <t>サンフジンカ</t>
    </rPh>
    <rPh sb="7" eb="10">
      <t>シュクニッチョク</t>
    </rPh>
    <rPh sb="10" eb="12">
      <t>ケンシュウ</t>
    </rPh>
    <rPh sb="12" eb="14">
      <t>ジギョウ</t>
    </rPh>
    <rPh sb="14" eb="16">
      <t>ケイヒ</t>
    </rPh>
    <phoneticPr fontId="5"/>
  </si>
  <si>
    <r>
      <t>事業延月数 i</t>
    </r>
    <r>
      <rPr>
        <sz val="8"/>
        <rFont val="ＭＳ 明朝"/>
        <family val="1"/>
        <charset val="128"/>
      </rPr>
      <t xml:space="preserve">
(月４回以上)</t>
    </r>
    <rPh sb="3" eb="5">
      <t>ツキスウ</t>
    </rPh>
    <rPh sb="9" eb="10">
      <t>ツキ</t>
    </rPh>
    <rPh sb="11" eb="12">
      <t>カイ</t>
    </rPh>
    <rPh sb="12" eb="14">
      <t>イジョウ</t>
    </rPh>
    <phoneticPr fontId="4"/>
  </si>
  <si>
    <r>
      <t>事業延日数 j</t>
    </r>
    <r>
      <rPr>
        <sz val="8"/>
        <rFont val="ＭＳ 明朝"/>
        <family val="1"/>
        <charset val="128"/>
      </rPr>
      <t xml:space="preserve">
(月４回未満)</t>
    </r>
    <rPh sb="3" eb="5">
      <t>ニッスウ</t>
    </rPh>
    <rPh sb="9" eb="10">
      <t>ツキ</t>
    </rPh>
    <rPh sb="11" eb="12">
      <t>カイ</t>
    </rPh>
    <rPh sb="12" eb="14">
      <t>ミマン</t>
    </rPh>
    <phoneticPr fontId="4"/>
  </si>
  <si>
    <r>
      <t>事業延月数 k</t>
    </r>
    <r>
      <rPr>
        <sz val="8"/>
        <rFont val="ＭＳ 明朝"/>
        <family val="1"/>
        <charset val="128"/>
      </rPr>
      <t xml:space="preserve">
(月４回以上)</t>
    </r>
    <rPh sb="3" eb="5">
      <t>ツキスウ</t>
    </rPh>
    <rPh sb="9" eb="10">
      <t>ツキ</t>
    </rPh>
    <rPh sb="11" eb="12">
      <t>カイ</t>
    </rPh>
    <rPh sb="12" eb="14">
      <t>イジョウ</t>
    </rPh>
    <phoneticPr fontId="4"/>
  </si>
  <si>
    <r>
      <t>事業延日数 l</t>
    </r>
    <r>
      <rPr>
        <sz val="8"/>
        <rFont val="ＭＳ 明朝"/>
        <family val="1"/>
        <charset val="128"/>
      </rPr>
      <t xml:space="preserve">
(月４回未満)</t>
    </r>
    <rPh sb="3" eb="5">
      <t>ニッスウ</t>
    </rPh>
    <rPh sb="9" eb="10">
      <t>ツキ</t>
    </rPh>
    <rPh sb="11" eb="12">
      <t>カイ</t>
    </rPh>
    <rPh sb="12" eb="14">
      <t>ミマン</t>
    </rPh>
    <phoneticPr fontId="4"/>
  </si>
  <si>
    <t>（６）小児科宿日直研修事業経費　</t>
    <rPh sb="3" eb="6">
      <t>ショウニカ</t>
    </rPh>
    <rPh sb="6" eb="9">
      <t>シュクニッチョク</t>
    </rPh>
    <rPh sb="9" eb="11">
      <t>ケンシュウ</t>
    </rPh>
    <rPh sb="11" eb="13">
      <t>ジギョウ</t>
    </rPh>
    <rPh sb="13" eb="15">
      <t>ケイヒ</t>
    </rPh>
    <phoneticPr fontId="5"/>
  </si>
  <si>
    <t>注１）研修開始年月日欄には、当該研修医が最初に臨床研修を開始した年月日を記入すること。
注２）研修開始年月日から２年を経過した月以降は記入しないこと。ただし、正当な理由により臨床研修を休止又は中断した後に
　　　再開する研修医を受け入れた場合はその限りでない。
注３）産婦人科又は小児科での宿日直研修の際に指導医（上級医を含む。）が研修医と当直した場合は、宿日直の欄に記入し、
　　　指導医等がオンコールによる指導体制にあった場合は、オンコールの欄に記入すること。その際に１月当たり回数合計を
　　　計の欄に記入すること。（１ヶ月月当たり宿日直、オンコールを合計して４回を超えて記入することは不可）
注４）臨床研修履修計画の計を【補助対象】と【補助対象外（国立等）】に分けること。
注５）臨床研修履修計画は、各月末時点における研修実施施設を基準に記入すること。</t>
    <phoneticPr fontId="4"/>
  </si>
  <si>
    <t>変更申請の場合は、１にかかわらず次のとおりとする。</t>
    <phoneticPr fontId="4"/>
  </si>
  <si>
    <t>-</t>
    <phoneticPr fontId="4"/>
  </si>
  <si>
    <t>(Ａ)</t>
  </si>
  <si>
    <t>(Ｂ)</t>
  </si>
  <si>
    <t>(Ａ)－(Ｂ)</t>
  </si>
  <si>
    <t>（注）I欄及びJ欄については、交付要綱の７による変更交付申請手続の他は斜線を引くこと。</t>
    <phoneticPr fontId="4"/>
  </si>
  <si>
    <t>交付決定額</t>
    <rPh sb="0" eb="2">
      <t>コウフ</t>
    </rPh>
    <rPh sb="2" eb="5">
      <t>ケッテイガク</t>
    </rPh>
    <phoneticPr fontId="4"/>
  </si>
  <si>
    <t>差引追加交付
（一部取消）
申　請　額</t>
    <rPh sb="0" eb="2">
      <t>サシヒキ</t>
    </rPh>
    <rPh sb="2" eb="4">
      <t>ツイカ</t>
    </rPh>
    <rPh sb="4" eb="6">
      <t>コウフ</t>
    </rPh>
    <rPh sb="8" eb="10">
      <t>イチブ</t>
    </rPh>
    <rPh sb="10" eb="11">
      <t>ト</t>
    </rPh>
    <rPh sb="11" eb="12">
      <t>ケ</t>
    </rPh>
    <rPh sb="14" eb="15">
      <t>シン</t>
    </rPh>
    <rPh sb="16" eb="17">
      <t>ショウ</t>
    </rPh>
    <rPh sb="18" eb="19">
      <t>ガク</t>
    </rPh>
    <phoneticPr fontId="4"/>
  </si>
  <si>
    <t>年度臨床研修費等補助金の事業実績報告書</t>
    <rPh sb="18" eb="19">
      <t>ショ</t>
    </rPh>
    <phoneticPr fontId="4"/>
  </si>
  <si>
    <t>前回までの交付決定額　　金</t>
    <rPh sb="0" eb="2">
      <t>ゼンカイ</t>
    </rPh>
    <rPh sb="5" eb="7">
      <t>コウフ</t>
    </rPh>
    <rPh sb="7" eb="10">
      <t>ケッテイガク</t>
    </rPh>
    <rPh sb="12" eb="13">
      <t>キン</t>
    </rPh>
    <phoneticPr fontId="1"/>
  </si>
  <si>
    <t>申請額　　　　　　　　　　　　 金</t>
    <rPh sb="16" eb="17">
      <t>キン</t>
    </rPh>
    <phoneticPr fontId="4"/>
  </si>
  <si>
    <t>差引今回変更増減額　　　金</t>
    <rPh sb="0" eb="1">
      <t>サ</t>
    </rPh>
    <rPh sb="1" eb="2">
      <t>ヒ</t>
    </rPh>
    <rPh sb="2" eb="4">
      <t>コンカイ</t>
    </rPh>
    <rPh sb="4" eb="6">
      <t>ヘンコウ</t>
    </rPh>
    <rPh sb="6" eb="7">
      <t>ゾウ</t>
    </rPh>
    <rPh sb="7" eb="9">
      <t>ゲンガク</t>
    </rPh>
    <rPh sb="12" eb="13">
      <t>キン</t>
    </rPh>
    <phoneticPr fontId="1"/>
  </si>
  <si>
    <t>　　　　　注）受入人数が０人であっても、１年次研修医に支払われる推計年収が６３０万円を超える場合は、定められた申請する金額に係数を乗じることとなります。</t>
    <rPh sb="5" eb="6">
      <t>チュウ</t>
    </rPh>
    <rPh sb="7" eb="9">
      <t>ウケイレ</t>
    </rPh>
    <rPh sb="9" eb="11">
      <t>ニンズウ</t>
    </rPh>
    <rPh sb="13" eb="14">
      <t>ニン</t>
    </rPh>
    <rPh sb="21" eb="23">
      <t>ネンジ</t>
    </rPh>
    <rPh sb="23" eb="26">
      <t>ケンシュウイ</t>
    </rPh>
    <rPh sb="27" eb="29">
      <t>シハラ</t>
    </rPh>
    <rPh sb="32" eb="34">
      <t>スイケイ</t>
    </rPh>
    <rPh sb="34" eb="36">
      <t>ネンシュウ</t>
    </rPh>
    <rPh sb="40" eb="42">
      <t>マンエン</t>
    </rPh>
    <rPh sb="43" eb="44">
      <t>コ</t>
    </rPh>
    <rPh sb="46" eb="48">
      <t>バアイ</t>
    </rPh>
    <rPh sb="50" eb="51">
      <t>サダ</t>
    </rPh>
    <rPh sb="55" eb="57">
      <t>シンセイ</t>
    </rPh>
    <rPh sb="59" eb="61">
      <t>キンガク</t>
    </rPh>
    <rPh sb="62" eb="64">
      <t>ケイスウ</t>
    </rPh>
    <rPh sb="65" eb="66">
      <t>ジョウ</t>
    </rPh>
    <phoneticPr fontId="4"/>
  </si>
  <si>
    <t>年度医療関係者研修費等補助金の（変更）交付申請書</t>
    <rPh sb="16" eb="18">
      <t>ヘンコウ</t>
    </rPh>
    <rPh sb="23" eb="24">
      <t>ショ</t>
    </rPh>
    <phoneticPr fontId="4"/>
  </si>
  <si>
    <t>事業計画書</t>
    <phoneticPr fontId="4"/>
  </si>
  <si>
    <t>年度臨床研修費等補助金の（変更）交付申請書</t>
    <rPh sb="13" eb="15">
      <t>ヘンコウ</t>
    </rPh>
    <rPh sb="20" eb="21">
      <t>ショ</t>
    </rPh>
    <phoneticPr fontId="4"/>
  </si>
  <si>
    <t>年度医療関係者研修費等補助金の事業実績報告書</t>
    <rPh sb="15" eb="17">
      <t>ジギョウ</t>
    </rPh>
    <rPh sb="17" eb="19">
      <t>ジッセキ</t>
    </rPh>
    <rPh sb="19" eb="22">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</si>
</sst>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0.0%"/>
    <numFmt numFmtId="179" formatCode="&quot;0&quot;0"/>
    <numFmt numFmtId="180" formatCode="000000"/>
    <numFmt numFmtId="181" formatCode="#,##0_ "/>
  </numFmts>
  <fonts count="66">
    <font>
      <sz val="11"/>
      <name val="ＭＳ Ｐ明朝"/>
      <family val="1"/>
      <charset val="128"/>
    </font>
    <font>
      <sz val="11"/>
      <color theme="1"/>
      <name val="ＭＳ Ｐゴシック"/>
      <family val="2"/>
      <charset val="128"/>
      <scheme val="minor"/>
    </font>
    <font>
      <sz val="11"/>
      <name val="ＭＳ Ｐ明朝"/>
      <family val="1"/>
      <charset val="128"/>
    </font>
    <font>
      <sz val="14"/>
      <name val="ＭＳ 明朝"/>
      <family val="1"/>
      <charset val="128"/>
    </font>
    <font>
      <sz val="6"/>
      <name val="ＭＳ Ｐ明朝"/>
      <family val="1"/>
      <charset val="128"/>
    </font>
    <font>
      <sz val="6"/>
      <name val="ＭＳ ゴシック"/>
      <family val="3"/>
      <charset val="128"/>
    </font>
    <font>
      <sz val="11"/>
      <color theme="1"/>
      <name val="ＭＳ 明朝"/>
      <family val="1"/>
      <charset val="128"/>
    </font>
    <font>
      <sz val="10"/>
      <color theme="1"/>
      <name val="ＭＳ 明朝"/>
      <family val="1"/>
      <charset val="128"/>
    </font>
    <font>
      <strike/>
      <sz val="11"/>
      <color theme="1"/>
      <name val="ＭＳ 明朝"/>
      <family val="1"/>
      <charset val="128"/>
    </font>
    <font>
      <sz val="9"/>
      <color theme="1"/>
      <name val="ＭＳ 明朝"/>
      <family val="1"/>
      <charset val="128"/>
    </font>
    <font>
      <sz val="11"/>
      <color theme="1"/>
      <name val="ＭＳ Ｐ明朝"/>
      <family val="1"/>
      <charset val="128"/>
    </font>
    <font>
      <sz val="13"/>
      <name val="ＭＳ 明朝"/>
      <family val="1"/>
      <charset val="128"/>
    </font>
    <font>
      <sz val="14"/>
      <color theme="1"/>
      <name val="ＭＳ 明朝"/>
      <family val="1"/>
      <charset val="128"/>
    </font>
    <font>
      <sz val="8"/>
      <color theme="1"/>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font>
    <font>
      <sz val="12"/>
      <color theme="1"/>
      <name val="ＭＳ 明朝"/>
      <family val="1"/>
      <charset val="128"/>
    </font>
    <font>
      <sz val="9"/>
      <color theme="1"/>
      <name val="ＭＳ Ｐ明朝"/>
      <family val="1"/>
      <charset val="128"/>
    </font>
    <font>
      <strike/>
      <sz val="11"/>
      <color theme="1"/>
      <name val="ＭＳ Ｐゴシック"/>
      <family val="3"/>
      <charset val="128"/>
    </font>
    <font>
      <sz val="12"/>
      <color theme="1"/>
      <name val="ＭＳ ゴシック"/>
      <family val="3"/>
      <charset val="128"/>
    </font>
    <font>
      <sz val="11"/>
      <color theme="1"/>
      <name val="ＭＳ Ｐゴシック"/>
      <family val="3"/>
      <charset val="128"/>
      <scheme val="minor"/>
    </font>
    <font>
      <sz val="12"/>
      <color theme="1"/>
      <name val="ＭＳ Ｐゴシック"/>
      <family val="3"/>
      <charset val="128"/>
      <scheme val="minor"/>
    </font>
    <font>
      <b/>
      <sz val="11"/>
      <color theme="1"/>
      <name val="ＭＳ 明朝"/>
      <family val="1"/>
      <charset val="128"/>
    </font>
    <font>
      <sz val="10"/>
      <color theme="1"/>
      <name val="ＭＳ Ｐ明朝"/>
      <family val="1"/>
      <charset val="128"/>
    </font>
    <font>
      <sz val="11"/>
      <name val="平成ゴシック"/>
      <family val="3"/>
      <charset val="128"/>
    </font>
    <font>
      <b/>
      <sz val="14"/>
      <color theme="1"/>
      <name val="ＭＳ 明朝"/>
      <family val="1"/>
      <charset val="128"/>
    </font>
    <font>
      <b/>
      <sz val="12"/>
      <color theme="1"/>
      <name val="ＭＳ Ｐゴシック"/>
      <family val="3"/>
      <charset val="128"/>
      <scheme val="minor"/>
    </font>
    <font>
      <b/>
      <sz val="8"/>
      <color theme="1"/>
      <name val="ＭＳ 明朝"/>
      <family val="1"/>
      <charset val="128"/>
    </font>
    <font>
      <strike/>
      <sz val="9"/>
      <color theme="1"/>
      <name val="ＭＳ 明朝"/>
      <family val="1"/>
      <charset val="128"/>
    </font>
    <font>
      <strike/>
      <sz val="11"/>
      <color theme="1"/>
      <name val="ＭＳ Ｐ明朝"/>
      <family val="1"/>
      <charset val="128"/>
    </font>
    <font>
      <sz val="12"/>
      <color theme="1"/>
      <name val="ＭＳ Ｐゴシック"/>
      <family val="3"/>
      <charset val="128"/>
    </font>
    <font>
      <sz val="12"/>
      <color theme="1"/>
      <name val="ＭＳ Ｐ明朝"/>
      <family val="1"/>
      <charset val="128"/>
    </font>
    <font>
      <b/>
      <sz val="12"/>
      <color theme="1"/>
      <name val="ＭＳ ゴシック"/>
      <family val="3"/>
      <charset val="128"/>
    </font>
    <font>
      <b/>
      <sz val="10"/>
      <color theme="1"/>
      <name val="ＭＳ 明朝"/>
      <family val="1"/>
      <charset val="128"/>
    </font>
    <font>
      <b/>
      <sz val="12"/>
      <color theme="1"/>
      <name val="ＭＳ 明朝"/>
      <family val="1"/>
      <charset val="128"/>
    </font>
    <font>
      <b/>
      <sz val="9"/>
      <color theme="1"/>
      <name val="ＭＳ 明朝"/>
      <family val="1"/>
      <charset val="128"/>
    </font>
    <font>
      <b/>
      <sz val="16"/>
      <color theme="1"/>
      <name val="ＭＳ 明朝"/>
      <family val="1"/>
      <charset val="128"/>
    </font>
    <font>
      <sz val="11"/>
      <color theme="0"/>
      <name val="ＭＳ Ｐ明朝"/>
      <family val="1"/>
      <charset val="128"/>
    </font>
    <font>
      <sz val="11"/>
      <name val="ＭＳ 明朝"/>
      <family val="1"/>
      <charset val="128"/>
    </font>
    <font>
      <sz val="12"/>
      <name val="ＭＳ 明朝"/>
      <family val="1"/>
      <charset val="128"/>
    </font>
    <font>
      <u/>
      <sz val="11"/>
      <color rgb="FFFF0000"/>
      <name val="ＭＳ 明朝"/>
      <family val="1"/>
      <charset val="128"/>
    </font>
    <font>
      <u/>
      <sz val="8"/>
      <color rgb="FFFF0000"/>
      <name val="ＭＳ 明朝"/>
      <family val="1"/>
      <charset val="128"/>
    </font>
    <font>
      <b/>
      <sz val="11"/>
      <name val="ＭＳ 明朝"/>
      <family val="1"/>
      <charset val="128"/>
    </font>
    <font>
      <sz val="8"/>
      <name val="ＭＳ 明朝"/>
      <family val="1"/>
      <charset val="128"/>
    </font>
    <font>
      <sz val="10"/>
      <name val="ＭＳ 明朝"/>
      <family val="1"/>
      <charset val="128"/>
    </font>
    <font>
      <sz val="8"/>
      <name val="ＭＳ Ｐ明朝"/>
      <family val="1"/>
      <charset val="128"/>
    </font>
    <font>
      <sz val="9"/>
      <color rgb="FFFF0000"/>
      <name val="ＭＳ 明朝"/>
      <family val="1"/>
      <charset val="128"/>
    </font>
    <font>
      <sz val="9"/>
      <name val="ＭＳ 明朝"/>
      <family val="1"/>
      <charset val="128"/>
    </font>
    <font>
      <sz val="12"/>
      <color rgb="FFFF0000"/>
      <name val="ＭＳ 明朝"/>
      <family val="1"/>
      <charset val="128"/>
    </font>
    <font>
      <sz val="10"/>
      <color rgb="FFFF0000"/>
      <name val="ＭＳ 明朝"/>
      <family val="1"/>
      <charset val="128"/>
    </font>
    <font>
      <b/>
      <sz val="11"/>
      <color rgb="FF0000FF"/>
      <name val="ＭＳ Ｐ明朝"/>
      <family val="1"/>
      <charset val="128"/>
    </font>
    <font>
      <b/>
      <sz val="10"/>
      <color theme="4" tint="-0.249977111117893"/>
      <name val="ＭＳ 明朝"/>
      <family val="1"/>
      <charset val="128"/>
    </font>
    <font>
      <b/>
      <sz val="10"/>
      <name val="ＭＳ 明朝"/>
      <family val="1"/>
      <charset val="128"/>
    </font>
    <font>
      <b/>
      <sz val="10"/>
      <color rgb="FF0070C0"/>
      <name val="ＭＳ 明朝"/>
      <family val="1"/>
      <charset val="128"/>
    </font>
    <font>
      <b/>
      <sz val="10"/>
      <color indexed="10"/>
      <name val="ＭＳ 明朝"/>
      <family val="1"/>
      <charset val="128"/>
    </font>
    <font>
      <b/>
      <sz val="10"/>
      <color rgb="FF0000FF"/>
      <name val="ＭＳ 明朝"/>
      <family val="1"/>
      <charset val="128"/>
    </font>
    <font>
      <sz val="14"/>
      <color theme="1"/>
      <name val="ＭＳ Ｐゴシック"/>
      <family val="3"/>
      <charset val="128"/>
    </font>
    <font>
      <b/>
      <sz val="10"/>
      <color indexed="12"/>
      <name val="ＭＳ 明朝"/>
      <family val="1"/>
      <charset val="128"/>
    </font>
    <font>
      <sz val="10"/>
      <name val="ＭＳ Ｐ明朝"/>
      <family val="1"/>
      <charset val="128"/>
    </font>
    <font>
      <b/>
      <sz val="9"/>
      <color indexed="10"/>
      <name val="ＭＳ Ｐ明朝"/>
      <family val="1"/>
      <charset val="128"/>
    </font>
    <font>
      <sz val="6"/>
      <color theme="1"/>
      <name val="ＭＳ 明朝"/>
      <family val="1"/>
      <charset val="128"/>
    </font>
    <font>
      <sz val="20"/>
      <name val="ＭＳ 明朝"/>
      <family val="1"/>
      <charset val="128"/>
    </font>
    <font>
      <b/>
      <sz val="10"/>
      <color theme="3"/>
      <name val="ＭＳ 明朝"/>
      <family val="1"/>
      <charset val="128"/>
    </font>
    <font>
      <sz val="6"/>
      <name val="ＭＳ 明朝"/>
      <family val="1"/>
      <charset val="128"/>
    </font>
    <font>
      <sz val="6"/>
      <color rgb="FFFF0000"/>
      <name val="ＭＳ 明朝"/>
      <family val="1"/>
      <charset val="128"/>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8"/>
        <bgColor indexed="64"/>
      </patternFill>
    </fill>
    <fill>
      <patternFill patternType="solid">
        <fgColor theme="1"/>
        <bgColor indexed="64"/>
      </patternFill>
    </fill>
    <fill>
      <patternFill patternType="solid">
        <fgColor rgb="FFFF0000"/>
        <bgColor indexed="64"/>
      </patternFill>
    </fill>
    <fill>
      <patternFill patternType="solid">
        <fgColor theme="1" tint="0.499984740745262"/>
        <bgColor indexed="64"/>
      </patternFill>
    </fill>
    <fill>
      <patternFill patternType="solid">
        <fgColor rgb="FFFFFF66"/>
        <bgColor indexed="64"/>
      </patternFill>
    </fill>
    <fill>
      <patternFill patternType="solid">
        <fgColor indexed="65"/>
        <bgColor indexed="64"/>
      </patternFill>
    </fill>
  </fills>
  <borders count="10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style="thin">
        <color indexed="64"/>
      </left>
      <right style="thin">
        <color rgb="FFFF0000"/>
      </right>
      <top style="thin">
        <color theme="1"/>
      </top>
      <bottom style="thin">
        <color indexed="64"/>
      </bottom>
      <diagonal/>
    </border>
    <border>
      <left style="thin">
        <color rgb="FFFF0000"/>
      </left>
      <right style="thin">
        <color rgb="FFFF0000"/>
      </right>
      <top style="thin">
        <color theme="1"/>
      </top>
      <bottom style="thin">
        <color indexed="64"/>
      </bottom>
      <diagonal/>
    </border>
    <border>
      <left style="thin">
        <color rgb="FFFF0000"/>
      </left>
      <right style="thin">
        <color indexed="64"/>
      </right>
      <top style="thin">
        <color theme="1"/>
      </top>
      <bottom style="thin">
        <color indexed="64"/>
      </bottom>
      <diagonal/>
    </border>
    <border>
      <left/>
      <right/>
      <top style="thin">
        <color theme="1"/>
      </top>
      <bottom style="thin">
        <color indexed="64"/>
      </bottom>
      <diagonal/>
    </border>
    <border>
      <left/>
      <right style="thin">
        <color rgb="FFFF0000"/>
      </right>
      <top style="thin">
        <color theme="1"/>
      </top>
      <bottom style="thin">
        <color indexed="64"/>
      </bottom>
      <diagonal/>
    </border>
    <border>
      <left style="thin">
        <color rgb="FFFF0000"/>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style="thin">
        <color indexed="64"/>
      </bottom>
      <diagonal/>
    </border>
    <border>
      <left style="thin">
        <color indexed="64"/>
      </left>
      <right style="thin">
        <color rgb="FFFF0000"/>
      </right>
      <top style="thin">
        <color indexed="64"/>
      </top>
      <bottom style="thin">
        <color theme="1"/>
      </bottom>
      <diagonal/>
    </border>
    <border>
      <left style="thin">
        <color rgb="FFFF0000"/>
      </left>
      <right style="thin">
        <color rgb="FFFF0000"/>
      </right>
      <top style="thin">
        <color indexed="64"/>
      </top>
      <bottom style="thin">
        <color theme="1"/>
      </bottom>
      <diagonal/>
    </border>
    <border>
      <left style="thin">
        <color rgb="FFFF0000"/>
      </left>
      <right style="thin">
        <color indexed="64"/>
      </right>
      <top style="thin">
        <color indexed="64"/>
      </top>
      <bottom style="thin">
        <color theme="1"/>
      </bottom>
      <diagonal/>
    </border>
    <border>
      <left/>
      <right/>
      <top style="thin">
        <color indexed="64"/>
      </top>
      <bottom style="thin">
        <color theme="1"/>
      </bottom>
      <diagonal/>
    </border>
    <border>
      <left/>
      <right style="thin">
        <color rgb="FFFF0000"/>
      </right>
      <top style="thin">
        <color indexed="64"/>
      </top>
      <bottom style="thin">
        <color theme="1"/>
      </bottom>
      <diagonal/>
    </border>
    <border>
      <left style="thin">
        <color rgb="FFFF0000"/>
      </left>
      <right/>
      <top style="thin">
        <color indexed="64"/>
      </top>
      <bottom style="thin">
        <color theme="1"/>
      </bottom>
      <diagonal/>
    </border>
    <border>
      <left/>
      <right style="thin">
        <color theme="1"/>
      </right>
      <top style="thin">
        <color indexed="64"/>
      </top>
      <bottom style="thin">
        <color theme="1"/>
      </bottom>
      <diagonal/>
    </border>
    <border>
      <left style="medium">
        <color theme="1"/>
      </left>
      <right style="medium">
        <color theme="1"/>
      </right>
      <top style="medium">
        <color theme="1"/>
      </top>
      <bottom style="medium">
        <color theme="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theme="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right/>
      <top style="thick">
        <color indexed="64"/>
      </top>
      <bottom/>
      <diagonal/>
    </border>
    <border>
      <left style="medium">
        <color indexed="64"/>
      </left>
      <right style="thick">
        <color indexed="64"/>
      </right>
      <top/>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indexed="64"/>
      </right>
      <top style="thick">
        <color indexed="64"/>
      </top>
      <bottom style="thick">
        <color indexed="64"/>
      </bottom>
      <diagonal/>
    </border>
    <border>
      <left/>
      <right/>
      <top style="hair">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thin">
        <color rgb="FFFF0000"/>
      </left>
      <right/>
      <top/>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1">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5" fillId="0" borderId="0"/>
    <xf numFmtId="1" fontId="3" fillId="0" borderId="0"/>
    <xf numFmtId="38" fontId="2" fillId="0" borderId="0" applyFont="0" applyFill="0" applyBorder="0" applyAlignment="0" applyProtection="0">
      <alignment vertical="center"/>
    </xf>
    <xf numFmtId="38" fontId="21" fillId="0" borderId="0" applyFont="0" applyFill="0" applyBorder="0" applyAlignment="0" applyProtection="0">
      <alignment vertical="center"/>
    </xf>
    <xf numFmtId="0" fontId="25" fillId="0" borderId="0"/>
    <xf numFmtId="0" fontId="2" fillId="0" borderId="0"/>
    <xf numFmtId="0" fontId="25" fillId="0" borderId="0"/>
  </cellStyleXfs>
  <cellXfs count="1312">
    <xf numFmtId="0" fontId="0" fillId="0" borderId="0" xfId="0"/>
    <xf numFmtId="0" fontId="6" fillId="0" borderId="0" xfId="0" applyFont="1" applyBorder="1"/>
    <xf numFmtId="0" fontId="6" fillId="0" borderId="0" xfId="0" applyFont="1"/>
    <xf numFmtId="0" fontId="6" fillId="0" borderId="8" xfId="0" applyFont="1" applyBorder="1"/>
    <xf numFmtId="0" fontId="8" fillId="0" borderId="13" xfId="0" applyFont="1" applyBorder="1" applyAlignment="1">
      <alignment horizontal="center"/>
    </xf>
    <xf numFmtId="0" fontId="8" fillId="0" borderId="13" xfId="0" applyFont="1" applyBorder="1" applyAlignment="1">
      <alignment horizontal="distributed"/>
    </xf>
    <xf numFmtId="0" fontId="8" fillId="0" borderId="13" xfId="0" applyFont="1" applyBorder="1" applyAlignment="1"/>
    <xf numFmtId="38" fontId="8" fillId="0" borderId="13" xfId="1" applyFont="1" applyBorder="1" applyAlignment="1">
      <alignment horizontal="center"/>
    </xf>
    <xf numFmtId="38" fontId="6" fillId="0" borderId="13" xfId="1" applyFont="1" applyBorder="1" applyAlignment="1">
      <alignment horizontal="center"/>
    </xf>
    <xf numFmtId="0" fontId="6" fillId="0" borderId="8" xfId="0" applyFont="1" applyBorder="1" applyAlignment="1">
      <alignment horizontal="right"/>
    </xf>
    <xf numFmtId="0" fontId="6" fillId="0" borderId="9" xfId="0" applyFont="1" applyBorder="1"/>
    <xf numFmtId="0" fontId="6" fillId="0" borderId="0" xfId="0" applyFont="1" applyAlignment="1">
      <alignment vertical="center"/>
    </xf>
    <xf numFmtId="0" fontId="6" fillId="0" borderId="0" xfId="0" applyFont="1" applyFill="1" applyBorder="1"/>
    <xf numFmtId="0" fontId="6" fillId="0" borderId="4" xfId="0" applyFont="1" applyBorder="1"/>
    <xf numFmtId="0" fontId="7" fillId="0" borderId="0" xfId="0" applyFont="1"/>
    <xf numFmtId="0" fontId="7" fillId="0" borderId="0" xfId="0" applyFont="1" applyBorder="1" applyAlignment="1">
      <alignment horizontal="center"/>
    </xf>
    <xf numFmtId="0" fontId="6" fillId="0" borderId="10" xfId="0" applyFont="1" applyBorder="1" applyAlignment="1">
      <alignment vertical="center"/>
    </xf>
    <xf numFmtId="0" fontId="6" fillId="0" borderId="0" xfId="0" applyFont="1" applyBorder="1" applyAlignment="1">
      <alignment shrinkToFit="1"/>
    </xf>
    <xf numFmtId="0" fontId="13" fillId="0" borderId="0" xfId="0" applyFont="1" applyBorder="1" applyAlignment="1">
      <alignment horizontal="center" vertical="center" wrapText="1"/>
    </xf>
    <xf numFmtId="0" fontId="6" fillId="0" borderId="0" xfId="0" applyFont="1" applyBorder="1" applyAlignment="1">
      <alignment wrapText="1"/>
    </xf>
    <xf numFmtId="0" fontId="6" fillId="0" borderId="0"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Border="1" applyAlignment="1">
      <alignment horizontal="distributed"/>
    </xf>
    <xf numFmtId="0" fontId="6" fillId="0" borderId="0" xfId="0" applyFont="1" applyFill="1" applyBorder="1" applyAlignment="1">
      <alignment vertical="center"/>
    </xf>
    <xf numFmtId="0" fontId="13" fillId="0" borderId="0" xfId="0" applyFont="1" applyFill="1" applyBorder="1" applyAlignment="1">
      <alignment horizontal="center" vertical="center" wrapText="1"/>
    </xf>
    <xf numFmtId="0" fontId="16" fillId="0" borderId="0" xfId="0" applyFont="1" applyFill="1" applyBorder="1"/>
    <xf numFmtId="38" fontId="6" fillId="0" borderId="0" xfId="2" applyFont="1" applyFill="1" applyBorder="1" applyAlignment="1">
      <alignment horizontal="center"/>
    </xf>
    <xf numFmtId="0" fontId="6" fillId="0" borderId="10" xfId="0" applyFont="1" applyFill="1" applyBorder="1" applyAlignment="1">
      <alignment horizontal="right"/>
    </xf>
    <xf numFmtId="0" fontId="6" fillId="0" borderId="0" xfId="0" applyFont="1" applyBorder="1" applyAlignment="1" applyProtection="1">
      <alignment horizontal="right"/>
    </xf>
    <xf numFmtId="0" fontId="6" fillId="0" borderId="0" xfId="0" applyFont="1" applyBorder="1" applyProtection="1"/>
    <xf numFmtId="0" fontId="6" fillId="0" borderId="0" xfId="0" applyFont="1" applyBorder="1" applyAlignment="1" applyProtection="1">
      <alignment horizontal="center"/>
    </xf>
    <xf numFmtId="0" fontId="6" fillId="0" borderId="8" xfId="0" applyFont="1" applyBorder="1" applyAlignment="1" applyProtection="1">
      <alignment shrinkToFit="1"/>
    </xf>
    <xf numFmtId="0" fontId="6" fillId="0" borderId="0" xfId="0" applyFont="1" applyBorder="1" applyAlignment="1" applyProtection="1">
      <alignment shrinkToFit="1"/>
    </xf>
    <xf numFmtId="0" fontId="6" fillId="0" borderId="0" xfId="0" applyFont="1" applyBorder="1" applyAlignment="1" applyProtection="1">
      <alignment horizontal="distributed"/>
    </xf>
    <xf numFmtId="0" fontId="6" fillId="0" borderId="8" xfId="0" applyFont="1" applyBorder="1" applyAlignment="1" applyProtection="1">
      <alignment horizontal="center" shrinkToFit="1"/>
    </xf>
    <xf numFmtId="0" fontId="6" fillId="0" borderId="0" xfId="0" applyFont="1" applyBorder="1" applyAlignment="1" applyProtection="1">
      <alignment horizontal="center" shrinkToFit="1"/>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xf>
    <xf numFmtId="38" fontId="6" fillId="0" borderId="0" xfId="1" applyNumberFormat="1" applyFont="1" applyBorder="1" applyAlignment="1" applyProtection="1">
      <alignment horizontal="center"/>
    </xf>
    <xf numFmtId="0" fontId="6" fillId="0" borderId="8" xfId="0" applyFont="1" applyBorder="1" applyAlignment="1" applyProtection="1">
      <alignment vertical="center"/>
    </xf>
    <xf numFmtId="0" fontId="13" fillId="0" borderId="0" xfId="0" applyFont="1" applyBorder="1" applyAlignment="1" applyProtection="1">
      <alignment horizontal="center" vertical="center" wrapText="1"/>
    </xf>
    <xf numFmtId="0" fontId="6" fillId="0" borderId="0" xfId="0" applyFont="1" applyFill="1" applyBorder="1" applyProtection="1"/>
    <xf numFmtId="0" fontId="9" fillId="0" borderId="77" xfId="0" applyFont="1" applyFill="1" applyBorder="1" applyAlignment="1" applyProtection="1">
      <alignment horizontal="center"/>
      <protection locked="0"/>
    </xf>
    <xf numFmtId="0" fontId="6" fillId="0" borderId="49" xfId="0" applyFont="1" applyFill="1" applyBorder="1" applyProtection="1"/>
    <xf numFmtId="0" fontId="6" fillId="0" borderId="9" xfId="0" applyFont="1" applyFill="1" applyBorder="1" applyProtection="1"/>
    <xf numFmtId="0" fontId="10" fillId="0" borderId="8" xfId="0" applyFont="1" applyFill="1" applyBorder="1" applyAlignment="1" applyProtection="1">
      <alignment vertical="center"/>
    </xf>
    <xf numFmtId="0" fontId="18" fillId="0" borderId="0" xfId="0" applyFont="1" applyFill="1" applyBorder="1" applyAlignment="1" applyProtection="1">
      <alignment vertical="center"/>
    </xf>
    <xf numFmtId="0" fontId="6" fillId="0" borderId="8" xfId="0" applyFont="1" applyFill="1" applyBorder="1" applyAlignment="1" applyProtection="1">
      <alignment horizontal="right"/>
    </xf>
    <xf numFmtId="0" fontId="6" fillId="0" borderId="4" xfId="0" applyFont="1" applyFill="1" applyBorder="1" applyProtection="1"/>
    <xf numFmtId="0" fontId="6" fillId="0" borderId="13" xfId="0" applyFont="1" applyFill="1" applyBorder="1" applyProtection="1"/>
    <xf numFmtId="0" fontId="16" fillId="0" borderId="0" xfId="0" applyFont="1" applyFill="1" applyBorder="1" applyAlignment="1" applyProtection="1">
      <alignment vertical="center" wrapText="1"/>
    </xf>
    <xf numFmtId="177" fontId="16" fillId="0" borderId="0" xfId="0" applyNumberFormat="1" applyFont="1" applyFill="1" applyBorder="1" applyAlignment="1" applyProtection="1"/>
    <xf numFmtId="0" fontId="16" fillId="0" borderId="9" xfId="0" applyFont="1" applyFill="1" applyBorder="1" applyProtection="1"/>
    <xf numFmtId="38" fontId="6" fillId="0" borderId="0" xfId="1" applyFont="1" applyFill="1" applyBorder="1" applyAlignment="1" applyProtection="1">
      <alignment horizontal="right"/>
    </xf>
    <xf numFmtId="0" fontId="16" fillId="0" borderId="4" xfId="0" applyFont="1" applyFill="1" applyBorder="1" applyProtection="1"/>
    <xf numFmtId="0" fontId="16" fillId="0" borderId="13" xfId="0" applyFont="1" applyFill="1" applyBorder="1" applyProtection="1"/>
    <xf numFmtId="0" fontId="16" fillId="0" borderId="12" xfId="0" applyFont="1" applyFill="1" applyBorder="1" applyProtection="1"/>
    <xf numFmtId="0" fontId="6" fillId="0" borderId="12" xfId="0" applyFont="1" applyFill="1" applyBorder="1" applyProtection="1"/>
    <xf numFmtId="0" fontId="7" fillId="0" borderId="0" xfId="0" applyFont="1" applyFill="1" applyBorder="1" applyAlignment="1">
      <alignment horizontal="center" vertical="center"/>
    </xf>
    <xf numFmtId="0" fontId="7" fillId="0" borderId="0" xfId="0" applyFont="1" applyFill="1" applyBorder="1" applyAlignment="1">
      <alignment horizontal="left" vertical="top"/>
    </xf>
    <xf numFmtId="0" fontId="6" fillId="0" borderId="9" xfId="0" applyFont="1" applyBorder="1" applyAlignment="1"/>
    <xf numFmtId="0" fontId="6" fillId="0" borderId="4" xfId="0" applyFont="1" applyBorder="1" applyAlignment="1">
      <alignment horizontal="right"/>
    </xf>
    <xf numFmtId="38" fontId="6" fillId="0" borderId="0" xfId="1" applyFont="1" applyFill="1" applyBorder="1" applyAlignment="1"/>
    <xf numFmtId="38" fontId="6" fillId="0" borderId="0" xfId="2" applyFont="1" applyBorder="1" applyAlignment="1"/>
    <xf numFmtId="0" fontId="6" fillId="0" borderId="12" xfId="0" applyFont="1" applyBorder="1" applyAlignment="1"/>
    <xf numFmtId="38" fontId="6" fillId="0" borderId="10" xfId="1" applyFont="1" applyFill="1" applyBorder="1" applyAlignment="1">
      <alignment horizontal="right"/>
    </xf>
    <xf numFmtId="0" fontId="6" fillId="0" borderId="14" xfId="0" applyFont="1" applyFill="1" applyBorder="1" applyAlignment="1">
      <alignment horizontal="left"/>
    </xf>
    <xf numFmtId="0" fontId="6" fillId="0" borderId="15" xfId="0" applyFont="1" applyFill="1" applyBorder="1" applyAlignment="1">
      <alignment horizontal="left"/>
    </xf>
    <xf numFmtId="0" fontId="6" fillId="0" borderId="10" xfId="0" applyFont="1" applyFill="1" applyBorder="1" applyAlignment="1">
      <alignment horizontal="left"/>
    </xf>
    <xf numFmtId="0" fontId="6" fillId="0" borderId="15" xfId="0" applyFont="1" applyFill="1" applyBorder="1" applyAlignment="1"/>
    <xf numFmtId="38" fontId="6" fillId="0" borderId="0" xfId="1" applyFont="1" applyFill="1" applyBorder="1" applyAlignment="1">
      <alignment horizontal="left"/>
    </xf>
    <xf numFmtId="0" fontId="10" fillId="0" borderId="0" xfId="0" applyFont="1" applyBorder="1" applyAlignment="1">
      <alignment horizontal="left"/>
    </xf>
    <xf numFmtId="0" fontId="6" fillId="0" borderId="14" xfId="0" applyFont="1" applyFill="1" applyBorder="1" applyAlignment="1">
      <alignment horizontal="center" vertical="center"/>
    </xf>
    <xf numFmtId="0" fontId="6" fillId="0" borderId="10" xfId="0" applyFont="1" applyFill="1" applyBorder="1" applyAlignment="1"/>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0" xfId="0" applyFont="1" applyFill="1" applyBorder="1" applyAlignment="1">
      <alignment vertical="center"/>
    </xf>
    <xf numFmtId="0" fontId="6" fillId="0" borderId="0" xfId="0" applyFont="1" applyBorder="1" applyAlignment="1">
      <alignment horizontal="left" vertical="top" wrapText="1"/>
    </xf>
    <xf numFmtId="0" fontId="6" fillId="0" borderId="1" xfId="0" applyFont="1" applyBorder="1"/>
    <xf numFmtId="0" fontId="6" fillId="0" borderId="2" xfId="0" applyFont="1" applyBorder="1"/>
    <xf numFmtId="0" fontId="6" fillId="0" borderId="3" xfId="0" applyFont="1" applyBorder="1"/>
    <xf numFmtId="0" fontId="6" fillId="0" borderId="0" xfId="0" applyFont="1" applyFill="1"/>
    <xf numFmtId="0" fontId="6" fillId="0" borderId="8" xfId="0" applyFont="1" applyFill="1" applyBorder="1"/>
    <xf numFmtId="0" fontId="6" fillId="0" borderId="9" xfId="0" applyFont="1" applyFill="1" applyBorder="1"/>
    <xf numFmtId="0" fontId="6" fillId="2" borderId="0" xfId="0" applyFont="1" applyFill="1"/>
    <xf numFmtId="0" fontId="6" fillId="0" borderId="8" xfId="0" applyFont="1" applyFill="1" applyBorder="1" applyAlignment="1">
      <alignment horizontal="right"/>
    </xf>
    <xf numFmtId="38" fontId="6" fillId="0" borderId="0" xfId="1" applyFont="1" applyFill="1" applyBorder="1" applyAlignment="1">
      <alignment horizontal="right"/>
    </xf>
    <xf numFmtId="38" fontId="6" fillId="0" borderId="0" xfId="1" applyFont="1" applyBorder="1" applyAlignment="1">
      <alignment horizontal="right"/>
    </xf>
    <xf numFmtId="38" fontId="6" fillId="0" borderId="0" xfId="1" applyNumberFormat="1" applyFont="1" applyBorder="1" applyAlignment="1">
      <alignment horizontal="right"/>
    </xf>
    <xf numFmtId="38" fontId="6" fillId="0" borderId="13" xfId="1" applyFont="1" applyBorder="1" applyAlignment="1"/>
    <xf numFmtId="49" fontId="9" fillId="0" borderId="2" xfId="0" applyNumberFormat="1" applyFont="1" applyBorder="1" applyAlignment="1">
      <alignment wrapText="1"/>
    </xf>
    <xf numFmtId="49" fontId="9" fillId="0" borderId="0" xfId="0" applyNumberFormat="1" applyFont="1" applyBorder="1" applyAlignment="1">
      <alignment vertical="center" wrapText="1"/>
    </xf>
    <xf numFmtId="0" fontId="10" fillId="0" borderId="0" xfId="0" applyFont="1" applyAlignment="1">
      <alignment vertical="center" wrapText="1"/>
    </xf>
    <xf numFmtId="0" fontId="6" fillId="0" borderId="1" xfId="0" applyFont="1" applyBorder="1" applyAlignment="1"/>
    <xf numFmtId="0" fontId="6" fillId="0" borderId="2" xfId="0" applyFont="1" applyBorder="1" applyAlignment="1"/>
    <xf numFmtId="0" fontId="6" fillId="0" borderId="0" xfId="0" applyFont="1" applyBorder="1" applyAlignment="1">
      <alignment horizontal="center" vertical="center"/>
    </xf>
    <xf numFmtId="0" fontId="10" fillId="0" borderId="0" xfId="0" applyFont="1"/>
    <xf numFmtId="0" fontId="6" fillId="0" borderId="0" xfId="0" applyFont="1" applyBorder="1" applyAlignment="1">
      <alignment vertical="center"/>
    </xf>
    <xf numFmtId="0" fontId="22" fillId="0" borderId="0" xfId="0" applyFont="1" applyAlignment="1">
      <alignment vertical="center"/>
    </xf>
    <xf numFmtId="0" fontId="9" fillId="0" borderId="0" xfId="0" applyFont="1" applyBorder="1" applyProtection="1"/>
    <xf numFmtId="0" fontId="6" fillId="0" borderId="14" xfId="0" applyFont="1" applyFill="1" applyBorder="1" applyAlignment="1"/>
    <xf numFmtId="0" fontId="13" fillId="0" borderId="15" xfId="0" applyFont="1" applyFill="1" applyBorder="1" applyAlignment="1"/>
    <xf numFmtId="0" fontId="13" fillId="0" borderId="10" xfId="0" applyFont="1" applyFill="1" applyBorder="1" applyAlignment="1"/>
    <xf numFmtId="0" fontId="6" fillId="0" borderId="10" xfId="0" applyFont="1" applyFill="1" applyBorder="1"/>
    <xf numFmtId="0" fontId="13" fillId="0" borderId="14" xfId="0" applyFont="1" applyFill="1" applyBorder="1" applyAlignment="1"/>
    <xf numFmtId="176" fontId="6" fillId="0" borderId="14" xfId="1" applyNumberFormat="1" applyFont="1" applyFill="1" applyBorder="1" applyAlignment="1"/>
    <xf numFmtId="0" fontId="6" fillId="0" borderId="2" xfId="0" applyFont="1" applyFill="1" applyBorder="1" applyAlignment="1">
      <alignment horizontal="center"/>
    </xf>
    <xf numFmtId="38" fontId="6" fillId="0" borderId="2" xfId="0" applyNumberFormat="1" applyFont="1" applyFill="1" applyBorder="1" applyAlignment="1"/>
    <xf numFmtId="0" fontId="6" fillId="0" borderId="2" xfId="0" applyFont="1" applyFill="1" applyBorder="1"/>
    <xf numFmtId="0" fontId="6" fillId="0" borderId="15" xfId="0" applyFont="1" applyFill="1" applyBorder="1"/>
    <xf numFmtId="176" fontId="6" fillId="0" borderId="10" xfId="0" applyNumberFormat="1" applyFont="1" applyFill="1" applyBorder="1" applyAlignment="1">
      <alignment horizontal="center"/>
    </xf>
    <xf numFmtId="38" fontId="6" fillId="0" borderId="0" xfId="0" applyNumberFormat="1" applyFont="1" applyFill="1" applyBorder="1" applyAlignment="1"/>
    <xf numFmtId="0" fontId="7" fillId="0" borderId="14" xfId="0" applyFont="1" applyFill="1" applyBorder="1" applyAlignment="1"/>
    <xf numFmtId="0" fontId="7" fillId="0" borderId="0" xfId="0" applyFont="1" applyFill="1" applyBorder="1" applyAlignment="1"/>
    <xf numFmtId="178" fontId="6" fillId="0" borderId="0" xfId="1" applyNumberFormat="1" applyFont="1" applyFill="1" applyBorder="1" applyAlignment="1"/>
    <xf numFmtId="178" fontId="6" fillId="0" borderId="0" xfId="0" applyNumberFormat="1" applyFont="1" applyFill="1" applyBorder="1" applyAlignment="1"/>
    <xf numFmtId="38" fontId="6" fillId="0" borderId="2" xfId="1" applyFont="1" applyFill="1" applyBorder="1" applyAlignment="1">
      <alignment horizontal="right"/>
    </xf>
    <xf numFmtId="0" fontId="6" fillId="0" borderId="3" xfId="0" applyFont="1" applyFill="1" applyBorder="1" applyAlignment="1">
      <alignment horizontal="right"/>
    </xf>
    <xf numFmtId="0" fontId="6" fillId="0" borderId="2" xfId="0" applyFont="1" applyFill="1" applyBorder="1" applyAlignment="1">
      <alignment horizontal="left"/>
    </xf>
    <xf numFmtId="38" fontId="6" fillId="0" borderId="76" xfId="1" applyFont="1" applyFill="1" applyBorder="1" applyAlignment="1">
      <alignment horizontal="right"/>
    </xf>
    <xf numFmtId="0" fontId="6" fillId="0" borderId="53" xfId="0" applyFont="1" applyFill="1" applyBorder="1" applyAlignment="1">
      <alignment horizontal="right"/>
    </xf>
    <xf numFmtId="0" fontId="6" fillId="0" borderId="76" xfId="0" applyFont="1" applyFill="1" applyBorder="1" applyAlignment="1">
      <alignment horizontal="left"/>
    </xf>
    <xf numFmtId="0" fontId="9" fillId="0" borderId="2" xfId="0" applyFont="1" applyBorder="1" applyAlignment="1"/>
    <xf numFmtId="0" fontId="9" fillId="0" borderId="0" xfId="0" applyFont="1" applyBorder="1"/>
    <xf numFmtId="0" fontId="6" fillId="0" borderId="9" xfId="0" applyFont="1" applyBorder="1" applyAlignment="1" applyProtection="1">
      <alignment horizontal="center"/>
    </xf>
    <xf numFmtId="0" fontId="6" fillId="0" borderId="14" xfId="0" applyFont="1" applyBorder="1" applyAlignment="1" applyProtection="1">
      <alignment horizontal="center"/>
    </xf>
    <xf numFmtId="0" fontId="6" fillId="0" borderId="10" xfId="0" applyFont="1" applyBorder="1" applyProtection="1"/>
    <xf numFmtId="0" fontId="6" fillId="0" borderId="0" xfId="0" applyFont="1" applyBorder="1" applyAlignment="1">
      <alignment horizontal="right" vertical="center"/>
    </xf>
    <xf numFmtId="38" fontId="6" fillId="0" borderId="0" xfId="1" applyNumberFormat="1" applyFont="1" applyBorder="1" applyAlignment="1">
      <alignment horizontal="center" vertical="center"/>
    </xf>
    <xf numFmtId="0" fontId="13" fillId="0" borderId="0" xfId="0" applyFont="1" applyBorder="1" applyAlignment="1">
      <alignment vertical="center"/>
    </xf>
    <xf numFmtId="0" fontId="9" fillId="0" borderId="0" xfId="0" applyFont="1" applyFill="1" applyBorder="1" applyProtection="1"/>
    <xf numFmtId="0" fontId="10" fillId="0" borderId="0" xfId="0" applyFont="1" applyFill="1" applyBorder="1" applyAlignment="1" applyProtection="1">
      <alignment vertical="center"/>
    </xf>
    <xf numFmtId="0" fontId="7" fillId="0" borderId="6"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0" xfId="0" applyFont="1" applyFill="1" applyBorder="1" applyAlignment="1">
      <alignment horizontal="left" vertical="top"/>
    </xf>
    <xf numFmtId="0" fontId="6" fillId="0" borderId="9" xfId="0" applyFont="1" applyFill="1" applyBorder="1" applyAlignment="1">
      <alignment horizontal="left" vertical="top"/>
    </xf>
    <xf numFmtId="0" fontId="7" fillId="0" borderId="0" xfId="0" applyFont="1" applyBorder="1" applyAlignment="1"/>
    <xf numFmtId="0" fontId="10" fillId="0" borderId="0" xfId="0" applyFont="1" applyFill="1"/>
    <xf numFmtId="0" fontId="16" fillId="0" borderId="0" xfId="4" applyFont="1"/>
    <xf numFmtId="0" fontId="16" fillId="0" borderId="0" xfId="8" applyFont="1" applyAlignment="1">
      <alignment horizontal="lef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11" xfId="0" applyFont="1" applyBorder="1" applyAlignment="1">
      <alignment horizontal="center" vertical="center" shrinkToFit="1"/>
    </xf>
    <xf numFmtId="0" fontId="7" fillId="0" borderId="6"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vertical="center"/>
    </xf>
    <xf numFmtId="57" fontId="7" fillId="0" borderId="8" xfId="0" applyNumberFormat="1" applyFont="1" applyBorder="1" applyAlignment="1">
      <alignment horizontal="center" vertical="center"/>
    </xf>
    <xf numFmtId="0" fontId="7" fillId="0" borderId="0" xfId="0" applyFont="1" applyBorder="1" applyAlignment="1">
      <alignment horizontal="center" vertical="center"/>
    </xf>
    <xf numFmtId="57" fontId="7" fillId="0" borderId="9" xfId="0" applyNumberFormat="1" applyFont="1" applyBorder="1" applyAlignment="1">
      <alignment horizontal="center" vertical="center"/>
    </xf>
    <xf numFmtId="0" fontId="7" fillId="0" borderId="9" xfId="0" applyFont="1" applyBorder="1" applyAlignment="1">
      <alignment horizontal="center" vertical="center"/>
    </xf>
    <xf numFmtId="0" fontId="26" fillId="0" borderId="0" xfId="0" applyFont="1" applyAlignment="1">
      <alignment vertical="center"/>
    </xf>
    <xf numFmtId="0" fontId="27" fillId="0" borderId="0" xfId="0" applyFont="1" applyFill="1"/>
    <xf numFmtId="0" fontId="26" fillId="0" borderId="0" xfId="0" applyFont="1" applyAlignment="1"/>
    <xf numFmtId="0" fontId="21" fillId="0" borderId="0" xfId="4" applyFont="1"/>
    <xf numFmtId="0" fontId="21" fillId="0" borderId="0" xfId="8" applyFont="1" applyAlignment="1">
      <alignment horizontal="left" vertical="center"/>
    </xf>
    <xf numFmtId="0" fontId="21" fillId="0" borderId="0" xfId="8" applyFont="1"/>
    <xf numFmtId="0" fontId="21" fillId="0" borderId="0" xfId="9" applyFont="1"/>
    <xf numFmtId="0" fontId="16" fillId="0" borderId="0" xfId="8" applyFont="1"/>
    <xf numFmtId="0" fontId="16" fillId="0" borderId="0" xfId="9" applyFont="1"/>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pplyAlignment="1">
      <alignment horizontal="right"/>
    </xf>
    <xf numFmtId="38" fontId="6" fillId="0" borderId="0" xfId="2" applyFont="1" applyBorder="1" applyAlignment="1">
      <alignment horizontal="center"/>
    </xf>
    <xf numFmtId="0" fontId="6" fillId="0" borderId="0" xfId="0" applyFont="1" applyFill="1" applyBorder="1" applyAlignment="1">
      <alignment horizontal="left"/>
    </xf>
    <xf numFmtId="0" fontId="6" fillId="0" borderId="0" xfId="0" applyFont="1" applyBorder="1" applyAlignment="1">
      <alignment horizontal="left"/>
    </xf>
    <xf numFmtId="0" fontId="24" fillId="0" borderId="0" xfId="0" applyFont="1" applyBorder="1" applyAlignment="1">
      <alignment horizontal="left" wrapText="1"/>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0" xfId="0" applyFont="1" applyFill="1" applyBorder="1" applyAlignment="1">
      <alignment horizontal="center"/>
    </xf>
    <xf numFmtId="0" fontId="9" fillId="0" borderId="0" xfId="0" applyFont="1" applyBorder="1" applyAlignment="1"/>
    <xf numFmtId="38" fontId="6" fillId="0" borderId="0" xfId="1" applyFont="1" applyBorder="1" applyAlignment="1" applyProtection="1">
      <alignment horizontal="center" wrapText="1"/>
    </xf>
    <xf numFmtId="38" fontId="6" fillId="0" borderId="0" xfId="1" applyFont="1" applyBorder="1" applyAlignment="1" applyProtection="1">
      <alignment horizontal="center"/>
    </xf>
    <xf numFmtId="0" fontId="6" fillId="0" borderId="0" xfId="0" applyFont="1" applyBorder="1" applyAlignment="1" applyProtection="1"/>
    <xf numFmtId="0" fontId="13" fillId="0" borderId="8" xfId="0" applyFont="1" applyBorder="1" applyAlignment="1" applyProtection="1">
      <alignment horizontal="center" wrapText="1"/>
    </xf>
    <xf numFmtId="0" fontId="13" fillId="0" borderId="0" xfId="0" applyFont="1" applyBorder="1" applyAlignment="1" applyProtection="1">
      <alignment horizontal="center" wrapText="1"/>
    </xf>
    <xf numFmtId="38" fontId="6" fillId="0" borderId="0" xfId="1" applyFont="1" applyBorder="1" applyAlignment="1" applyProtection="1">
      <alignment horizontal="center" vertical="center"/>
    </xf>
    <xf numFmtId="0" fontId="6" fillId="0" borderId="0" xfId="0" applyFont="1" applyBorder="1" applyAlignment="1" applyProtection="1">
      <alignment vertical="center"/>
    </xf>
    <xf numFmtId="0" fontId="13" fillId="0" borderId="8" xfId="0" applyFont="1" applyBorder="1" applyAlignment="1">
      <alignment horizontal="center" wrapText="1"/>
    </xf>
    <xf numFmtId="0" fontId="13" fillId="0" borderId="0" xfId="0" applyFont="1" applyBorder="1" applyAlignment="1">
      <alignment horizontal="center" wrapText="1"/>
    </xf>
    <xf numFmtId="38" fontId="6" fillId="0" borderId="0" xfId="1" applyFont="1" applyBorder="1" applyAlignment="1">
      <alignment horizontal="center" vertical="center"/>
    </xf>
    <xf numFmtId="0" fontId="7" fillId="0" borderId="0" xfId="0" applyFont="1" applyBorder="1" applyAlignment="1">
      <alignment vertical="center"/>
    </xf>
    <xf numFmtId="38" fontId="23" fillId="0" borderId="0" xfId="1" applyNumberFormat="1" applyFont="1" applyBorder="1" applyAlignment="1" applyProtection="1">
      <alignment horizontal="center"/>
    </xf>
    <xf numFmtId="38" fontId="6" fillId="0" borderId="0" xfId="1" applyFont="1" applyBorder="1" applyAlignment="1"/>
    <xf numFmtId="38" fontId="6" fillId="0" borderId="0" xfId="1" applyFont="1" applyFill="1" applyBorder="1" applyAlignment="1">
      <alignment horizont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pplyAlignment="1" applyProtection="1"/>
    <xf numFmtId="0" fontId="12" fillId="0" borderId="0" xfId="0" applyFont="1" applyAlignment="1">
      <alignment horizontal="center"/>
    </xf>
    <xf numFmtId="0" fontId="6" fillId="0" borderId="10" xfId="0" applyFont="1" applyBorder="1" applyAlignment="1">
      <alignment horizontal="left"/>
    </xf>
    <xf numFmtId="0" fontId="7" fillId="0" borderId="0" xfId="0" applyFont="1" applyBorder="1" applyAlignment="1">
      <alignment vertical="center" wrapText="1"/>
    </xf>
    <xf numFmtId="0" fontId="6" fillId="0" borderId="0" xfId="0" applyFont="1" applyFill="1" applyBorder="1" applyAlignment="1"/>
    <xf numFmtId="0" fontId="6" fillId="0" borderId="0" xfId="0" applyFont="1" applyBorder="1" applyAlignment="1">
      <alignment horizontal="center"/>
    </xf>
    <xf numFmtId="0" fontId="6" fillId="0" borderId="0" xfId="0" applyFont="1" applyBorder="1" applyAlignment="1">
      <alignment horizontal="distributed"/>
    </xf>
    <xf numFmtId="0" fontId="6" fillId="0" borderId="0" xfId="0" applyFont="1" applyBorder="1" applyAlignment="1"/>
    <xf numFmtId="0" fontId="6" fillId="0" borderId="14" xfId="0" applyFont="1" applyBorder="1" applyAlignment="1">
      <alignment horizontal="right" vertical="center"/>
    </xf>
    <xf numFmtId="38" fontId="6" fillId="0" borderId="0" xfId="1" applyFont="1" applyBorder="1" applyAlignment="1">
      <alignment horizontal="center"/>
    </xf>
    <xf numFmtId="0" fontId="7" fillId="0" borderId="0" xfId="0" applyFont="1" applyFill="1"/>
    <xf numFmtId="0" fontId="12" fillId="0" borderId="0" xfId="0" applyFont="1" applyFill="1" applyAlignment="1">
      <alignment horizontal="center"/>
    </xf>
    <xf numFmtId="0" fontId="6" fillId="0" borderId="11" xfId="0" applyFont="1" applyFill="1" applyBorder="1" applyAlignment="1" applyProtection="1">
      <alignment horizontal="center" vertical="center"/>
      <protection locked="0"/>
    </xf>
    <xf numFmtId="0" fontId="6" fillId="0" borderId="14" xfId="0" applyFont="1" applyBorder="1" applyAlignment="1" applyProtection="1"/>
    <xf numFmtId="0" fontId="6" fillId="0" borderId="15" xfId="0" applyFont="1" applyBorder="1" applyAlignment="1" applyProtection="1"/>
    <xf numFmtId="38" fontId="6" fillId="0" borderId="15" xfId="1" applyFont="1" applyFill="1" applyBorder="1" applyAlignment="1" applyProtection="1">
      <alignment horizontal="right"/>
    </xf>
    <xf numFmtId="0" fontId="6" fillId="0" borderId="10" xfId="0" applyFont="1" applyFill="1" applyBorder="1" applyAlignment="1" applyProtection="1">
      <alignment horizontal="right"/>
    </xf>
    <xf numFmtId="0" fontId="6" fillId="0" borderId="15" xfId="0" applyFont="1" applyFill="1" applyBorder="1" applyAlignment="1" applyProtection="1">
      <alignment horizontal="left"/>
    </xf>
    <xf numFmtId="0" fontId="6" fillId="0" borderId="15" xfId="0" applyFont="1" applyFill="1" applyBorder="1" applyAlignment="1" applyProtection="1">
      <alignment horizontal="right"/>
    </xf>
    <xf numFmtId="38" fontId="6" fillId="0" borderId="10" xfId="1" applyFont="1" applyFill="1" applyBorder="1" applyAlignment="1" applyProtection="1">
      <alignment horizontal="right"/>
    </xf>
    <xf numFmtId="38" fontId="6" fillId="0" borderId="15" xfId="1" applyFont="1" applyFill="1" applyBorder="1" applyAlignment="1" applyProtection="1">
      <alignment horizontal="left"/>
    </xf>
    <xf numFmtId="0" fontId="9" fillId="0" borderId="0" xfId="0" applyFont="1" applyBorder="1" applyAlignment="1" applyProtection="1"/>
    <xf numFmtId="0" fontId="9" fillId="0" borderId="2" xfId="0" applyFont="1" applyBorder="1" applyAlignment="1" applyProtection="1"/>
    <xf numFmtId="0" fontId="6" fillId="0" borderId="2" xfId="0" applyFont="1" applyBorder="1" applyAlignment="1" applyProtection="1"/>
    <xf numFmtId="0" fontId="6" fillId="0" borderId="14" xfId="0" applyFont="1" applyFill="1" applyBorder="1" applyAlignment="1" applyProtection="1"/>
    <xf numFmtId="0" fontId="13" fillId="0" borderId="15" xfId="0" applyFont="1" applyFill="1" applyBorder="1" applyAlignment="1" applyProtection="1"/>
    <xf numFmtId="0" fontId="13" fillId="0" borderId="10" xfId="0" applyFont="1" applyFill="1" applyBorder="1" applyAlignment="1" applyProtection="1"/>
    <xf numFmtId="0" fontId="6" fillId="0" borderId="10" xfId="0" applyFont="1" applyFill="1" applyBorder="1" applyProtection="1"/>
    <xf numFmtId="0" fontId="6" fillId="0" borderId="10" xfId="0" applyFont="1" applyFill="1" applyBorder="1" applyAlignment="1" applyProtection="1"/>
    <xf numFmtId="0" fontId="6" fillId="0" borderId="14" xfId="0" applyFont="1" applyFill="1" applyBorder="1" applyAlignment="1" applyProtection="1">
      <alignment horizontal="center"/>
    </xf>
    <xf numFmtId="0" fontId="6" fillId="0" borderId="2" xfId="0" applyFont="1" applyFill="1" applyBorder="1" applyAlignment="1" applyProtection="1">
      <alignment horizontal="center"/>
    </xf>
    <xf numFmtId="38" fontId="6" fillId="0" borderId="2" xfId="0" applyNumberFormat="1" applyFont="1" applyFill="1" applyBorder="1" applyAlignment="1" applyProtection="1"/>
    <xf numFmtId="0" fontId="6" fillId="0" borderId="2" xfId="0" applyFont="1" applyFill="1" applyBorder="1" applyProtection="1"/>
    <xf numFmtId="0" fontId="6" fillId="0" borderId="15" xfId="0" applyFont="1" applyFill="1" applyBorder="1" applyProtection="1"/>
    <xf numFmtId="0" fontId="6" fillId="0" borderId="15" xfId="0" applyFont="1" applyFill="1" applyBorder="1" applyAlignment="1" applyProtection="1">
      <alignment horizontal="center"/>
    </xf>
    <xf numFmtId="0" fontId="23" fillId="0" borderId="14" xfId="0" applyFont="1" applyFill="1" applyBorder="1" applyAlignment="1" applyProtection="1">
      <alignment horizontal="center"/>
    </xf>
    <xf numFmtId="0" fontId="6" fillId="0" borderId="0" xfId="0" applyFont="1" applyFill="1" applyBorder="1" applyAlignment="1" applyProtection="1">
      <alignment horizontal="center"/>
    </xf>
    <xf numFmtId="38" fontId="6" fillId="0" borderId="0" xfId="0" applyNumberFormat="1" applyFont="1" applyFill="1" applyBorder="1" applyAlignment="1" applyProtection="1"/>
    <xf numFmtId="0" fontId="6" fillId="0" borderId="0" xfId="0" applyFont="1" applyProtection="1"/>
    <xf numFmtId="0" fontId="17" fillId="0" borderId="0" xfId="0" applyFont="1" applyProtection="1"/>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wrapText="1"/>
    </xf>
    <xf numFmtId="0" fontId="6" fillId="0" borderId="0" xfId="0" applyFont="1" applyFill="1" applyBorder="1" applyAlignment="1" applyProtection="1">
      <alignment horizontal="right"/>
    </xf>
    <xf numFmtId="0" fontId="6" fillId="0" borderId="0" xfId="0" applyFont="1" applyFill="1" applyBorder="1" applyAlignment="1" applyProtection="1"/>
    <xf numFmtId="0" fontId="6" fillId="0" borderId="11" xfId="0" applyFont="1" applyBorder="1"/>
    <xf numFmtId="0" fontId="6" fillId="0" borderId="0" xfId="0" applyFont="1" applyFill="1" applyBorder="1" applyAlignment="1" applyProtection="1">
      <alignment horizontal="left" vertical="top" wrapText="1"/>
    </xf>
    <xf numFmtId="0" fontId="6" fillId="0" borderId="31" xfId="0" applyFont="1" applyFill="1" applyBorder="1" applyAlignment="1" applyProtection="1">
      <alignment horizontal="right"/>
    </xf>
    <xf numFmtId="0" fontId="6" fillId="0" borderId="34" xfId="0" applyFont="1" applyFill="1" applyBorder="1" applyProtection="1"/>
    <xf numFmtId="0" fontId="6" fillId="0" borderId="35" xfId="0" applyFont="1" applyFill="1" applyBorder="1" applyProtection="1"/>
    <xf numFmtId="0" fontId="6" fillId="0" borderId="39" xfId="0" applyFont="1" applyFill="1" applyBorder="1" applyAlignment="1" applyProtection="1">
      <alignment horizontal="right"/>
    </xf>
    <xf numFmtId="0" fontId="6" fillId="0" borderId="42" xfId="0" applyFont="1" applyFill="1" applyBorder="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8" xfId="0" applyFont="1" applyBorder="1" applyProtection="1"/>
    <xf numFmtId="0" fontId="6" fillId="0" borderId="11" xfId="0" applyFont="1" applyFill="1" applyBorder="1" applyProtection="1">
      <protection locked="0"/>
    </xf>
    <xf numFmtId="0" fontId="6" fillId="0" borderId="8" xfId="0" applyFont="1" applyBorder="1" applyAlignment="1" applyProtection="1">
      <alignment horizontal="right"/>
    </xf>
    <xf numFmtId="0" fontId="6" fillId="0" borderId="9" xfId="0" applyFont="1" applyBorder="1" applyProtection="1"/>
    <xf numFmtId="0" fontId="23" fillId="0" borderId="0" xfId="0" applyFont="1" applyFill="1"/>
    <xf numFmtId="38" fontId="23" fillId="0" borderId="0" xfId="1" applyFont="1" applyBorder="1" applyAlignment="1" applyProtection="1"/>
    <xf numFmtId="0" fontId="23" fillId="0" borderId="0" xfId="0" applyFont="1" applyFill="1" applyBorder="1"/>
    <xf numFmtId="38" fontId="23" fillId="0" borderId="0" xfId="1" applyFont="1" applyBorder="1" applyAlignment="1" applyProtection="1">
      <alignment horizontal="center"/>
    </xf>
    <xf numFmtId="176" fontId="23" fillId="0" borderId="0" xfId="0" applyNumberFormat="1" applyFont="1" applyFill="1" applyAlignment="1">
      <alignment shrinkToFit="1"/>
    </xf>
    <xf numFmtId="176" fontId="6" fillId="0" borderId="0" xfId="0" applyNumberFormat="1" applyFont="1" applyFill="1" applyAlignment="1">
      <alignment shrinkToFit="1"/>
    </xf>
    <xf numFmtId="38" fontId="23" fillId="0" borderId="0" xfId="1" applyFont="1" applyFill="1" applyBorder="1" applyAlignment="1" applyProtection="1"/>
    <xf numFmtId="0" fontId="6" fillId="0" borderId="0" xfId="0" applyFont="1" applyAlignment="1" applyProtection="1">
      <alignment vertical="center"/>
    </xf>
    <xf numFmtId="0" fontId="6" fillId="0" borderId="8" xfId="0" applyFont="1" applyBorder="1" applyAlignment="1" applyProtection="1">
      <alignment horizontal="right" vertical="center"/>
    </xf>
    <xf numFmtId="0" fontId="6" fillId="0" borderId="9" xfId="0" applyFont="1" applyBorder="1" applyAlignment="1" applyProtection="1">
      <alignment vertical="center"/>
    </xf>
    <xf numFmtId="0" fontId="6" fillId="0" borderId="0" xfId="0" applyFont="1" applyFill="1" applyAlignment="1">
      <alignment vertical="center"/>
    </xf>
    <xf numFmtId="0" fontId="13" fillId="0" borderId="8" xfId="0" applyFont="1" applyBorder="1" applyAlignment="1" applyProtection="1">
      <alignment wrapText="1"/>
    </xf>
    <xf numFmtId="0" fontId="13" fillId="0" borderId="0" xfId="0" applyFont="1" applyBorder="1" applyAlignment="1" applyProtection="1">
      <alignment wrapText="1"/>
    </xf>
    <xf numFmtId="0" fontId="6" fillId="0" borderId="43" xfId="0" applyFont="1" applyFill="1" applyBorder="1" applyAlignment="1" applyProtection="1">
      <alignment horizontal="center"/>
      <protection locked="0"/>
    </xf>
    <xf numFmtId="38" fontId="6" fillId="0" borderId="0" xfId="7" applyFont="1" applyFill="1" applyBorder="1" applyAlignment="1" applyProtection="1"/>
    <xf numFmtId="0" fontId="23" fillId="0" borderId="0" xfId="0" applyFont="1" applyFill="1" applyBorder="1" applyProtection="1"/>
    <xf numFmtId="0" fontId="6" fillId="0" borderId="16" xfId="0" applyFont="1" applyFill="1" applyBorder="1" applyAlignment="1" applyProtection="1">
      <alignment horizontal="center"/>
      <protection locked="0"/>
    </xf>
    <xf numFmtId="0" fontId="18" fillId="0" borderId="0" xfId="0" applyFont="1" applyAlignment="1" applyProtection="1"/>
    <xf numFmtId="0" fontId="8" fillId="0" borderId="0" xfId="0" applyFont="1" applyBorder="1" applyAlignment="1" applyProtection="1"/>
    <xf numFmtId="0" fontId="8" fillId="0" borderId="0" xfId="0" applyFont="1" applyBorder="1" applyProtection="1"/>
    <xf numFmtId="0" fontId="6" fillId="0" borderId="77" xfId="0" applyFont="1" applyFill="1" applyBorder="1" applyAlignment="1" applyProtection="1">
      <alignment horizontal="center"/>
      <protection locked="0"/>
    </xf>
    <xf numFmtId="38" fontId="6" fillId="0" borderId="0" xfId="1" applyFont="1" applyBorder="1" applyAlignment="1" applyProtection="1"/>
    <xf numFmtId="0" fontId="6" fillId="0" borderId="11" xfId="0" applyFont="1" applyFill="1" applyBorder="1"/>
    <xf numFmtId="0" fontId="7" fillId="0" borderId="0" xfId="0" applyFont="1" applyBorder="1" applyProtection="1"/>
    <xf numFmtId="0" fontId="6" fillId="0" borderId="0" xfId="0" applyFont="1" applyFill="1" applyProtection="1"/>
    <xf numFmtId="0" fontId="6" fillId="0" borderId="8" xfId="0" applyFont="1" applyFill="1" applyBorder="1" applyProtection="1"/>
    <xf numFmtId="0" fontId="9" fillId="0" borderId="0" xfId="0" applyFont="1" applyFill="1" applyBorder="1" applyAlignment="1" applyProtection="1">
      <alignment horizontal="left" vertical="center"/>
    </xf>
    <xf numFmtId="0" fontId="6" fillId="0" borderId="9" xfId="0" applyFont="1" applyFill="1" applyBorder="1" applyAlignment="1" applyProtection="1">
      <alignment vertical="center"/>
    </xf>
    <xf numFmtId="0" fontId="6" fillId="0" borderId="8" xfId="0" applyFont="1" applyFill="1" applyBorder="1" applyAlignment="1" applyProtection="1">
      <alignment horizontal="right" vertical="center"/>
    </xf>
    <xf numFmtId="0" fontId="6" fillId="0" borderId="0" xfId="0" applyFont="1" applyFill="1" applyBorder="1" applyAlignment="1" applyProtection="1">
      <alignment horizontal="distributed"/>
    </xf>
    <xf numFmtId="38" fontId="6" fillId="0" borderId="0" xfId="1" applyFont="1" applyFill="1" applyBorder="1" applyAlignment="1" applyProtection="1"/>
    <xf numFmtId="0" fontId="9"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38" fontId="23" fillId="0" borderId="0" xfId="1" applyFont="1" applyFill="1" applyBorder="1" applyAlignment="1" applyProtection="1">
      <alignment vertical="center"/>
    </xf>
    <xf numFmtId="0" fontId="6" fillId="0" borderId="9" xfId="0" applyFont="1" applyBorder="1" applyAlignment="1" applyProtection="1"/>
    <xf numFmtId="0" fontId="7" fillId="0" borderId="0" xfId="0" applyFont="1" applyBorder="1" applyAlignment="1" applyProtection="1">
      <alignment vertical="center"/>
    </xf>
    <xf numFmtId="0" fontId="9" fillId="0" borderId="0" xfId="0" applyFont="1" applyBorder="1" applyAlignment="1" applyProtection="1">
      <alignment vertical="center" wrapText="1"/>
    </xf>
    <xf numFmtId="0" fontId="10" fillId="0" borderId="0" xfId="0" applyFont="1" applyAlignment="1" applyProtection="1">
      <alignment vertical="center" wrapText="1"/>
    </xf>
    <xf numFmtId="0" fontId="6" fillId="0" borderId="0" xfId="0" applyFont="1" applyBorder="1" applyAlignment="1" applyProtection="1">
      <alignment horizontal="left"/>
    </xf>
    <xf numFmtId="38" fontId="6" fillId="0" borderId="0" xfId="0" applyNumberFormat="1" applyFont="1"/>
    <xf numFmtId="0" fontId="6" fillId="0" borderId="44" xfId="0" applyFont="1" applyBorder="1" applyProtection="1"/>
    <xf numFmtId="0" fontId="6" fillId="0" borderId="45" xfId="0" applyFont="1" applyBorder="1" applyProtection="1"/>
    <xf numFmtId="0" fontId="6" fillId="0" borderId="46" xfId="0" applyFont="1" applyBorder="1" applyProtection="1"/>
    <xf numFmtId="38" fontId="6" fillId="0" borderId="0" xfId="0" applyNumberFormat="1" applyFont="1" applyAlignment="1">
      <alignment shrinkToFit="1"/>
    </xf>
    <xf numFmtId="49" fontId="9" fillId="0" borderId="0" xfId="0" applyNumberFormat="1" applyFont="1" applyBorder="1" applyAlignment="1" applyProtection="1"/>
    <xf numFmtId="49" fontId="29" fillId="0" borderId="0" xfId="0" applyNumberFormat="1" applyFont="1" applyBorder="1" applyAlignment="1" applyProtection="1">
      <alignment wrapText="1"/>
    </xf>
    <xf numFmtId="0" fontId="30" fillId="0" borderId="0" xfId="0" applyFont="1" applyBorder="1" applyAlignment="1" applyProtection="1">
      <alignment wrapText="1"/>
    </xf>
    <xf numFmtId="0" fontId="30" fillId="0" borderId="0" xfId="0" applyFont="1" applyBorder="1" applyAlignment="1">
      <alignment wrapText="1"/>
    </xf>
    <xf numFmtId="0" fontId="31" fillId="0" borderId="0" xfId="0" applyFont="1" applyFill="1" applyAlignment="1">
      <alignment vertical="center"/>
    </xf>
    <xf numFmtId="0" fontId="33" fillId="0" borderId="59" xfId="0" applyFont="1" applyFill="1" applyBorder="1" applyAlignment="1">
      <alignment vertical="center" wrapText="1"/>
    </xf>
    <xf numFmtId="0" fontId="33" fillId="0" borderId="70" xfId="0" applyFont="1" applyFill="1" applyBorder="1" applyAlignment="1">
      <alignment horizontal="center" vertical="center" wrapText="1"/>
    </xf>
    <xf numFmtId="177" fontId="20" fillId="0" borderId="71" xfId="0" applyNumberFormat="1" applyFont="1" applyFill="1" applyBorder="1" applyAlignment="1" applyProtection="1">
      <alignment horizontal="left" vertical="center" wrapText="1"/>
      <protection locked="0"/>
    </xf>
    <xf numFmtId="177" fontId="20" fillId="0" borderId="70" xfId="1" applyNumberFormat="1" applyFont="1" applyFill="1" applyBorder="1" applyAlignment="1" applyProtection="1">
      <alignment horizontal="right" vertical="center" wrapText="1"/>
      <protection locked="0"/>
    </xf>
    <xf numFmtId="177" fontId="20" fillId="0" borderId="74" xfId="1" applyNumberFormat="1" applyFont="1" applyFill="1" applyBorder="1" applyAlignment="1" applyProtection="1">
      <alignment horizontal="center" vertical="center" wrapText="1"/>
      <protection locked="0"/>
    </xf>
    <xf numFmtId="177" fontId="31" fillId="0" borderId="71" xfId="1" applyNumberFormat="1" applyFont="1" applyFill="1" applyBorder="1" applyAlignment="1" applyProtection="1">
      <alignment horizontal="right" vertical="center"/>
      <protection locked="0"/>
    </xf>
    <xf numFmtId="177" fontId="31" fillId="0" borderId="72" xfId="0" applyNumberFormat="1" applyFont="1" applyFill="1" applyBorder="1" applyAlignment="1" applyProtection="1">
      <alignment horizontal="right" vertical="center"/>
      <protection locked="0"/>
    </xf>
    <xf numFmtId="177" fontId="31" fillId="0" borderId="70" xfId="0" applyNumberFormat="1" applyFont="1" applyFill="1" applyBorder="1" applyAlignment="1">
      <alignment horizontal="right" vertical="center"/>
    </xf>
    <xf numFmtId="177" fontId="20" fillId="0" borderId="0" xfId="0" applyNumberFormat="1" applyFont="1" applyFill="1" applyBorder="1" applyAlignment="1">
      <alignment horizontal="left" vertical="center" wrapText="1"/>
    </xf>
    <xf numFmtId="177" fontId="20" fillId="0" borderId="0" xfId="1" applyNumberFormat="1" applyFont="1" applyFill="1" applyBorder="1" applyAlignment="1">
      <alignment horizontal="left" vertical="center" wrapText="1"/>
    </xf>
    <xf numFmtId="177" fontId="31" fillId="0" borderId="0" xfId="1" applyNumberFormat="1" applyFont="1" applyFill="1" applyBorder="1" applyAlignment="1">
      <alignment horizontal="right" vertical="center"/>
    </xf>
    <xf numFmtId="177" fontId="31" fillId="0" borderId="0" xfId="0" applyNumberFormat="1" applyFont="1" applyFill="1" applyBorder="1" applyAlignment="1">
      <alignment horizontal="left" vertical="center"/>
    </xf>
    <xf numFmtId="177" fontId="31" fillId="0" borderId="0" xfId="0" applyNumberFormat="1" applyFont="1" applyFill="1" applyBorder="1" applyAlignment="1">
      <alignment horizontal="right" vertical="center"/>
    </xf>
    <xf numFmtId="177" fontId="20" fillId="0" borderId="0" xfId="0" applyNumberFormat="1" applyFont="1" applyFill="1" applyBorder="1" applyAlignment="1">
      <alignment horizontal="left" vertical="center"/>
    </xf>
    <xf numFmtId="177" fontId="31" fillId="0" borderId="0" xfId="0" applyNumberFormat="1" applyFont="1" applyFill="1" applyBorder="1" applyAlignment="1">
      <alignment horizontal="left" vertical="center" wrapText="1"/>
    </xf>
    <xf numFmtId="38" fontId="20" fillId="0" borderId="0" xfId="1" applyFont="1" applyFill="1" applyBorder="1" applyAlignment="1">
      <alignment horizontal="left" vertical="center" wrapText="1"/>
    </xf>
    <xf numFmtId="38" fontId="31" fillId="0" borderId="0" xfId="1" applyFont="1" applyFill="1" applyBorder="1" applyAlignment="1">
      <alignment horizontal="right" vertical="center"/>
    </xf>
    <xf numFmtId="0" fontId="31" fillId="0" borderId="0" xfId="0" applyNumberFormat="1" applyFont="1" applyFill="1" applyBorder="1" applyAlignment="1">
      <alignment horizontal="left" vertical="center"/>
    </xf>
    <xf numFmtId="0" fontId="6" fillId="0" borderId="0" xfId="3" applyFont="1"/>
    <xf numFmtId="0" fontId="35" fillId="0" borderId="0" xfId="0" applyFont="1" applyFill="1" applyAlignment="1">
      <alignment horizontal="centerContinuous" vertical="center"/>
    </xf>
    <xf numFmtId="0" fontId="6" fillId="0" borderId="0" xfId="0" applyFont="1" applyFill="1" applyAlignment="1">
      <alignment horizontal="centerContinuous"/>
    </xf>
    <xf numFmtId="0" fontId="6" fillId="0" borderId="0" xfId="3" applyFont="1" applyAlignment="1">
      <alignment horizontal="centerContinuous"/>
    </xf>
    <xf numFmtId="0" fontId="26" fillId="0" borderId="0" xfId="0" applyFont="1" applyFill="1" applyAlignment="1">
      <alignment horizontal="left"/>
    </xf>
    <xf numFmtId="0" fontId="35" fillId="0" borderId="0" xfId="0" applyFont="1" applyFill="1" applyAlignment="1">
      <alignment horizontal="left" vertical="center"/>
    </xf>
    <xf numFmtId="0" fontId="36" fillId="0" borderId="0" xfId="3" applyFont="1" applyFill="1" applyAlignment="1">
      <alignment wrapText="1"/>
    </xf>
    <xf numFmtId="0" fontId="36" fillId="0" borderId="0" xfId="3" applyFont="1" applyFill="1" applyAlignment="1"/>
    <xf numFmtId="0" fontId="36" fillId="0" borderId="0" xfId="3" applyFont="1" applyAlignment="1">
      <alignment wrapText="1"/>
    </xf>
    <xf numFmtId="49" fontId="13" fillId="0" borderId="1" xfId="3" applyNumberFormat="1" applyFont="1" applyFill="1" applyBorder="1" applyAlignment="1">
      <alignment horizontal="center" vertical="center" wrapText="1"/>
    </xf>
    <xf numFmtId="49" fontId="13" fillId="0" borderId="6" xfId="3" applyNumberFormat="1" applyFont="1" applyFill="1" applyBorder="1" applyAlignment="1">
      <alignment horizontal="center" vertical="center" wrapText="1"/>
    </xf>
    <xf numFmtId="49" fontId="13" fillId="0" borderId="6" xfId="0" applyNumberFormat="1" applyFont="1" applyBorder="1" applyAlignment="1">
      <alignment horizontal="center" vertical="center" wrapText="1"/>
    </xf>
    <xf numFmtId="0" fontId="9" fillId="0" borderId="11" xfId="0" applyFont="1" applyFill="1" applyBorder="1" applyAlignment="1">
      <alignment horizontal="center" vertical="center" wrapText="1"/>
    </xf>
    <xf numFmtId="0" fontId="7" fillId="0" borderId="51" xfId="0" applyFont="1" applyFill="1" applyBorder="1" applyAlignment="1">
      <alignment horizontal="center" vertical="center"/>
    </xf>
    <xf numFmtId="0" fontId="7" fillId="0" borderId="17" xfId="3" applyFont="1" applyFill="1" applyBorder="1" applyAlignment="1">
      <alignment horizontal="center" vertical="center"/>
    </xf>
    <xf numFmtId="0" fontId="7" fillId="0" borderId="51" xfId="3" applyFont="1" applyFill="1" applyBorder="1" applyAlignment="1">
      <alignment horizontal="center" vertical="center"/>
    </xf>
    <xf numFmtId="0" fontId="7" fillId="0" borderId="52" xfId="0" applyFont="1" applyFill="1" applyBorder="1" applyAlignment="1">
      <alignment horizontal="center" vertical="center"/>
    </xf>
    <xf numFmtId="0" fontId="7" fillId="0" borderId="52" xfId="3" applyFont="1" applyFill="1" applyBorder="1" applyAlignment="1">
      <alignment horizontal="center" vertical="center"/>
    </xf>
    <xf numFmtId="0" fontId="6" fillId="0" borderId="5" xfId="0" applyFont="1" applyFill="1" applyBorder="1" applyAlignment="1"/>
    <xf numFmtId="0" fontId="34" fillId="0" borderId="0" xfId="3" applyFont="1" applyFill="1" applyBorder="1" applyAlignment="1">
      <alignment horizontal="center"/>
    </xf>
    <xf numFmtId="0" fontId="7" fillId="0" borderId="0" xfId="3" applyFont="1" applyFill="1" applyBorder="1"/>
    <xf numFmtId="0" fontId="36" fillId="0" borderId="0" xfId="3" applyFont="1" applyAlignment="1"/>
    <xf numFmtId="0" fontId="7" fillId="0" borderId="0" xfId="3" applyFont="1" applyFill="1" applyBorder="1" applyAlignment="1">
      <alignment vertical="center"/>
    </xf>
    <xf numFmtId="0" fontId="7" fillId="0" borderId="0" xfId="0" applyFont="1" applyFill="1" applyBorder="1" applyAlignment="1">
      <alignment wrapText="1"/>
    </xf>
    <xf numFmtId="0" fontId="7" fillId="0" borderId="14" xfId="0" applyFont="1" applyBorder="1" applyAlignment="1">
      <alignment horizontal="left" vertical="top" wrapText="1"/>
    </xf>
    <xf numFmtId="0" fontId="7" fillId="0" borderId="10" xfId="0" applyFont="1" applyFill="1" applyBorder="1" applyAlignment="1">
      <alignment horizontal="left" vertical="center"/>
    </xf>
    <xf numFmtId="0" fontId="7" fillId="0" borderId="14" xfId="0" applyFont="1" applyFill="1" applyBorder="1" applyAlignment="1">
      <alignment horizontal="left" vertical="top"/>
    </xf>
    <xf numFmtId="0" fontId="7" fillId="0" borderId="0" xfId="0" applyFont="1" applyFill="1" applyBorder="1" applyAlignment="1">
      <alignment vertical="center" wrapText="1"/>
    </xf>
    <xf numFmtId="49" fontId="13"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xf>
    <xf numFmtId="49" fontId="13" fillId="0" borderId="0" xfId="3"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7" fillId="0" borderId="12" xfId="0" applyFont="1" applyFill="1" applyBorder="1" applyAlignment="1">
      <alignment vertical="center"/>
    </xf>
    <xf numFmtId="0" fontId="34" fillId="0" borderId="0" xfId="0" applyFont="1" applyFill="1" applyBorder="1" applyAlignment="1">
      <alignment horizontal="center" vertical="center"/>
    </xf>
    <xf numFmtId="0" fontId="34" fillId="0" borderId="0" xfId="3" applyFont="1" applyFill="1" applyBorder="1" applyAlignment="1">
      <alignment horizontal="center" vertical="center"/>
    </xf>
    <xf numFmtId="0" fontId="7" fillId="0" borderId="0" xfId="0" applyFont="1" applyFill="1" applyBorder="1" applyAlignment="1">
      <alignment vertical="center"/>
    </xf>
    <xf numFmtId="0" fontId="26" fillId="0" borderId="0" xfId="0" applyFont="1" applyBorder="1" applyAlignment="1"/>
    <xf numFmtId="0" fontId="9" fillId="0" borderId="0" xfId="0" applyFont="1" applyBorder="1" applyAlignment="1">
      <alignment horizontal="center" vertical="center" wrapText="1"/>
    </xf>
    <xf numFmtId="0" fontId="9" fillId="0" borderId="14" xfId="0" applyFont="1" applyFill="1" applyBorder="1" applyAlignment="1">
      <alignment horizontal="center" vertical="center" wrapText="1"/>
    </xf>
    <xf numFmtId="0" fontId="7" fillId="0" borderId="11" xfId="3" applyFont="1" applyFill="1" applyBorder="1" applyAlignment="1">
      <alignment horizontal="center" vertical="center"/>
    </xf>
    <xf numFmtId="0" fontId="7" fillId="0" borderId="6" xfId="3" applyFont="1" applyFill="1" applyBorder="1" applyAlignment="1">
      <alignment horizontal="center" vertical="center"/>
    </xf>
    <xf numFmtId="0" fontId="9" fillId="0" borderId="0" xfId="0" applyFont="1" applyFill="1" applyBorder="1" applyAlignment="1">
      <alignment vertical="center" wrapText="1"/>
    </xf>
    <xf numFmtId="0" fontId="7" fillId="0" borderId="14" xfId="3" applyFont="1" applyFill="1" applyBorder="1" applyAlignment="1">
      <alignment horizontal="center" vertical="center"/>
    </xf>
    <xf numFmtId="0" fontId="7" fillId="0" borderId="5" xfId="0" applyFont="1" applyFill="1" applyBorder="1" applyAlignment="1"/>
    <xf numFmtId="0" fontId="23" fillId="0" borderId="0" xfId="0" applyFont="1" applyFill="1" applyBorder="1" applyAlignment="1"/>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0" xfId="0" applyFont="1" applyBorder="1"/>
    <xf numFmtId="0" fontId="7" fillId="0" borderId="0" xfId="3" applyFont="1"/>
    <xf numFmtId="0" fontId="17" fillId="0" borderId="0" xfId="0" applyFont="1" applyFill="1" applyAlignment="1">
      <alignment vertical="top" wrapText="1"/>
    </xf>
    <xf numFmtId="0" fontId="17" fillId="0" borderId="0" xfId="0" applyFont="1"/>
    <xf numFmtId="0" fontId="7" fillId="0" borderId="0" xfId="3" applyFont="1" applyBorder="1"/>
    <xf numFmtId="0" fontId="17" fillId="0" borderId="0" xfId="0" applyFont="1" applyAlignment="1">
      <alignment horizontal="center" vertical="center"/>
    </xf>
    <xf numFmtId="0" fontId="34" fillId="0" borderId="11" xfId="0" applyFont="1" applyFill="1" applyBorder="1" applyAlignment="1">
      <alignment horizontal="center" vertical="center"/>
    </xf>
    <xf numFmtId="0" fontId="34" fillId="0" borderId="11" xfId="3" applyFont="1" applyFill="1" applyBorder="1" applyAlignment="1">
      <alignment horizontal="center" vertical="center"/>
    </xf>
    <xf numFmtId="0" fontId="34" fillId="0" borderId="14" xfId="3" applyFont="1" applyFill="1" applyBorder="1" applyAlignment="1">
      <alignment horizontal="center" vertical="center"/>
    </xf>
    <xf numFmtId="0" fontId="34" fillId="0" borderId="8" xfId="0" applyFont="1" applyFill="1" applyBorder="1" applyAlignment="1">
      <alignment horizontal="center" vertical="center"/>
    </xf>
    <xf numFmtId="0" fontId="34" fillId="0" borderId="6" xfId="3" applyFont="1" applyFill="1" applyBorder="1" applyAlignment="1">
      <alignment horizontal="center" vertical="center"/>
    </xf>
    <xf numFmtId="0" fontId="34" fillId="0" borderId="1" xfId="3" applyFont="1" applyFill="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left" vertical="top"/>
    </xf>
    <xf numFmtId="0" fontId="7" fillId="0" borderId="12" xfId="0" applyFont="1" applyBorder="1" applyAlignment="1">
      <alignment vertical="center"/>
    </xf>
    <xf numFmtId="38" fontId="6" fillId="0" borderId="0" xfId="2" applyFont="1" applyFill="1" applyBorder="1" applyAlignment="1"/>
    <xf numFmtId="0" fontId="9" fillId="2" borderId="11" xfId="0" applyFont="1" applyFill="1" applyBorder="1" applyAlignment="1">
      <alignment horizontal="center" vertical="center"/>
    </xf>
    <xf numFmtId="0" fontId="6" fillId="0" borderId="0" xfId="0" applyFont="1" applyFill="1" applyBorder="1" applyAlignment="1">
      <alignment horizontal="right" vertical="center"/>
    </xf>
    <xf numFmtId="0" fontId="13" fillId="0" borderId="0" xfId="0" applyFont="1" applyBorder="1" applyAlignment="1">
      <alignment shrinkToFit="1"/>
    </xf>
    <xf numFmtId="0" fontId="13" fillId="0" borderId="0" xfId="0" applyFont="1" applyBorder="1" applyAlignment="1">
      <alignment wrapText="1"/>
    </xf>
    <xf numFmtId="38" fontId="6" fillId="0" borderId="0" xfId="2" applyNumberFormat="1" applyFont="1" applyBorder="1" applyAlignment="1">
      <alignment horizontal="center"/>
    </xf>
    <xf numFmtId="49" fontId="9" fillId="0" borderId="0" xfId="0" applyNumberFormat="1" applyFont="1" applyBorder="1" applyAlignment="1"/>
    <xf numFmtId="49" fontId="29" fillId="0" borderId="0" xfId="0" applyNumberFormat="1" applyFont="1" applyBorder="1" applyAlignment="1">
      <alignment wrapText="1"/>
    </xf>
    <xf numFmtId="0" fontId="10" fillId="0" borderId="78" xfId="0" applyFont="1" applyBorder="1"/>
    <xf numFmtId="0" fontId="10" fillId="0" borderId="16" xfId="0" applyFont="1" applyBorder="1"/>
    <xf numFmtId="0" fontId="16" fillId="0" borderId="0" xfId="4" applyFont="1" applyFill="1"/>
    <xf numFmtId="0" fontId="16" fillId="0" borderId="0" xfId="8" applyFont="1" applyFill="1" applyAlignment="1">
      <alignment horizontal="right"/>
    </xf>
    <xf numFmtId="0" fontId="16" fillId="0" borderId="0" xfId="8" applyFont="1" applyFill="1"/>
    <xf numFmtId="0" fontId="16" fillId="0" borderId="0" xfId="4" applyFont="1" applyAlignment="1">
      <alignment horizontal="right"/>
    </xf>
    <xf numFmtId="0" fontId="16" fillId="0" borderId="0" xfId="4" applyFont="1" applyAlignment="1">
      <alignment horizontal="left"/>
    </xf>
    <xf numFmtId="0" fontId="16" fillId="0" borderId="0" xfId="0" applyFont="1"/>
    <xf numFmtId="0" fontId="21" fillId="0" borderId="0" xfId="4" applyFont="1" applyFill="1"/>
    <xf numFmtId="0" fontId="21" fillId="0" borderId="0" xfId="8" applyFont="1" applyFill="1" applyAlignment="1">
      <alignment horizontal="right"/>
    </xf>
    <xf numFmtId="0" fontId="21" fillId="0" borderId="0" xfId="8" applyFont="1" applyFill="1"/>
    <xf numFmtId="0" fontId="21" fillId="0" borderId="0" xfId="4" applyFont="1" applyAlignment="1">
      <alignment horizontal="right"/>
    </xf>
    <xf numFmtId="0" fontId="21" fillId="0" borderId="0" xfId="4" applyFont="1" applyAlignment="1">
      <alignment horizontal="left"/>
    </xf>
    <xf numFmtId="0" fontId="21" fillId="0" borderId="0" xfId="0" applyFont="1"/>
    <xf numFmtId="38" fontId="6" fillId="0" borderId="0" xfId="1" applyFont="1" applyBorder="1" applyAlignment="1">
      <alignment horizontal="left"/>
    </xf>
    <xf numFmtId="0" fontId="7" fillId="0" borderId="5" xfId="0" applyFont="1" applyBorder="1" applyAlignment="1">
      <alignment vertical="center"/>
    </xf>
    <xf numFmtId="0" fontId="23" fillId="0" borderId="0" xfId="0" applyFont="1" applyFill="1" applyAlignment="1">
      <alignment shrinkToFit="1"/>
    </xf>
    <xf numFmtId="0" fontId="6" fillId="0" borderId="0" xfId="0" applyFont="1" applyFill="1" applyAlignment="1">
      <alignment shrinkToFit="1"/>
    </xf>
    <xf numFmtId="0" fontId="31" fillId="0" borderId="0" xfId="0" applyFont="1" applyFill="1" applyBorder="1"/>
    <xf numFmtId="0" fontId="31" fillId="0" borderId="0" xfId="0" applyFont="1" applyFill="1"/>
    <xf numFmtId="0" fontId="31" fillId="0" borderId="0" xfId="0" applyFont="1" applyFill="1" applyAlignment="1">
      <alignment horizontal="right"/>
    </xf>
    <xf numFmtId="0" fontId="20" fillId="0" borderId="0" xfId="0" applyFont="1" applyFill="1"/>
    <xf numFmtId="177" fontId="31" fillId="0" borderId="73" xfId="0" applyNumberFormat="1" applyFont="1" applyFill="1" applyBorder="1" applyProtection="1">
      <protection locked="0"/>
    </xf>
    <xf numFmtId="177" fontId="31" fillId="0" borderId="0" xfId="0" applyNumberFormat="1" applyFont="1" applyFill="1"/>
    <xf numFmtId="56" fontId="7" fillId="0" borderId="8" xfId="0" applyNumberFormat="1" applyFont="1" applyBorder="1" applyAlignment="1">
      <alignment horizontal="center" vertical="center"/>
    </xf>
    <xf numFmtId="56" fontId="7" fillId="0" borderId="9" xfId="0" applyNumberFormat="1" applyFont="1" applyBorder="1" applyAlignment="1">
      <alignment horizontal="center"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6" xfId="0" applyFont="1" applyBorder="1" applyAlignment="1">
      <alignment horizontal="center" vertical="center"/>
    </xf>
    <xf numFmtId="0" fontId="7" fillId="0" borderId="56" xfId="0" applyFont="1" applyBorder="1" applyAlignment="1">
      <alignment vertical="center"/>
    </xf>
    <xf numFmtId="0" fontId="7" fillId="0" borderId="57" xfId="0" applyFont="1" applyBorder="1" applyAlignment="1">
      <alignment horizontal="center" vertical="center"/>
    </xf>
    <xf numFmtId="0" fontId="34" fillId="0" borderId="58" xfId="0" applyFont="1" applyFill="1" applyBorder="1" applyAlignment="1">
      <alignment horizontal="center" vertical="center"/>
    </xf>
    <xf numFmtId="0" fontId="37" fillId="0" borderId="0" xfId="0" applyFont="1" applyFill="1" applyAlignment="1">
      <alignment horizontal="centerContinuous" vertical="center"/>
    </xf>
    <xf numFmtId="0" fontId="7" fillId="0" borderId="3" xfId="3" applyFont="1" applyFill="1" applyBorder="1" applyAlignment="1">
      <alignment horizontal="center" vertical="center"/>
    </xf>
    <xf numFmtId="0" fontId="7" fillId="0" borderId="1" xfId="3" applyFont="1" applyFill="1" applyBorder="1" applyAlignment="1">
      <alignment horizontal="center" vertical="center"/>
    </xf>
    <xf numFmtId="0" fontId="7" fillId="0" borderId="7" xfId="0" applyFont="1" applyFill="1" applyBorder="1" applyAlignment="1"/>
    <xf numFmtId="0" fontId="23" fillId="0" borderId="5" xfId="0" applyFont="1" applyFill="1" applyBorder="1" applyAlignment="1"/>
    <xf numFmtId="0" fontId="6" fillId="0" borderId="13" xfId="0" applyFont="1" applyBorder="1" applyAlignment="1">
      <alignment horizontal="left"/>
    </xf>
    <xf numFmtId="0" fontId="30" fillId="0" borderId="0" xfId="0" applyFont="1"/>
    <xf numFmtId="0" fontId="10" fillId="0" borderId="0" xfId="0" applyFont="1" applyAlignment="1">
      <alignment horizontal="center" vertical="center"/>
    </xf>
    <xf numFmtId="0" fontId="10" fillId="0" borderId="6" xfId="0" applyFont="1" applyBorder="1" applyAlignment="1">
      <alignment vertical="center"/>
    </xf>
    <xf numFmtId="0" fontId="10" fillId="0" borderId="14" xfId="0" applyFont="1" applyBorder="1" applyAlignment="1">
      <alignment horizontal="centerContinuous" vertical="center"/>
    </xf>
    <xf numFmtId="0" fontId="10" fillId="0" borderId="15"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 vertical="center"/>
    </xf>
    <xf numFmtId="0" fontId="10" fillId="0" borderId="7" xfId="0" applyFont="1" applyBorder="1" applyAlignment="1">
      <alignment vertical="center"/>
    </xf>
    <xf numFmtId="0" fontId="10" fillId="0" borderId="1" xfId="0" applyFont="1" applyBorder="1" applyAlignment="1">
      <alignment horizontal="center" vertical="center"/>
    </xf>
    <xf numFmtId="0" fontId="10" fillId="0" borderId="15" xfId="0" applyFont="1" applyBorder="1" applyAlignment="1">
      <alignment vertical="center"/>
    </xf>
    <xf numFmtId="0" fontId="10" fillId="0" borderId="6" xfId="0" applyFont="1" applyBorder="1" applyAlignment="1">
      <alignment horizontal="center" vertical="center" wrapText="1"/>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12" xfId="0" applyFont="1" applyBorder="1" applyAlignment="1">
      <alignment vertical="center"/>
    </xf>
    <xf numFmtId="0" fontId="10" fillId="0" borderId="14"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4" xfId="0" applyFont="1" applyBorder="1" applyAlignment="1">
      <alignment horizontal="left" vertical="center" indent="1"/>
    </xf>
    <xf numFmtId="0" fontId="10" fillId="0" borderId="10" xfId="0" applyFont="1" applyBorder="1" applyAlignment="1">
      <alignment horizontal="center" vertical="center"/>
    </xf>
    <xf numFmtId="0" fontId="22" fillId="0" borderId="0" xfId="0" applyFont="1"/>
    <xf numFmtId="0" fontId="22" fillId="0" borderId="0" xfId="0" applyFont="1" applyBorder="1" applyProtection="1"/>
    <xf numFmtId="0" fontId="22" fillId="0" borderId="0" xfId="0" applyFont="1" applyBorder="1"/>
    <xf numFmtId="0" fontId="22" fillId="0" borderId="0" xfId="4" applyFont="1"/>
    <xf numFmtId="0" fontId="22" fillId="0" borderId="0" xfId="0" applyFont="1" applyAlignment="1">
      <alignment horizontal="center" vertical="center"/>
    </xf>
    <xf numFmtId="0" fontId="22" fillId="0" borderId="0" xfId="0" applyFont="1" applyFill="1" applyBorder="1"/>
    <xf numFmtId="0" fontId="10" fillId="0" borderId="0" xfId="0" applyFont="1" applyAlignment="1">
      <alignment horizontal="center"/>
    </xf>
    <xf numFmtId="0" fontId="10" fillId="2" borderId="0" xfId="0" applyFont="1" applyFill="1" applyAlignment="1">
      <alignment horizontal="center"/>
    </xf>
    <xf numFmtId="0" fontId="10" fillId="5" borderId="13" xfId="0" applyFont="1" applyFill="1" applyBorder="1"/>
    <xf numFmtId="0" fontId="6" fillId="0" borderId="13" xfId="0" applyFont="1" applyBorder="1"/>
    <xf numFmtId="0" fontId="17" fillId="0" borderId="0" xfId="0" applyFont="1" applyAlignment="1" applyProtection="1">
      <alignment vertical="center"/>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Continuous" vertical="center"/>
      <protection locked="0"/>
    </xf>
    <xf numFmtId="0" fontId="6" fillId="0" borderId="6" xfId="0" applyFont="1" applyBorder="1" applyAlignment="1" applyProtection="1">
      <alignment vertical="center"/>
      <protection locked="0"/>
    </xf>
    <xf numFmtId="0" fontId="17" fillId="0" borderId="1"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5" xfId="0" applyFont="1" applyBorder="1" applyAlignment="1" applyProtection="1">
      <alignment vertical="center"/>
      <protection locked="0"/>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39" fillId="0" borderId="6" xfId="0" applyFont="1" applyBorder="1" applyAlignment="1" applyProtection="1">
      <alignment vertical="center"/>
      <protection locked="0"/>
    </xf>
    <xf numFmtId="0" fontId="17" fillId="0" borderId="6" xfId="0" applyFont="1" applyBorder="1" applyAlignment="1" applyProtection="1">
      <alignment horizontal="right" vertical="center"/>
      <protection locked="0"/>
    </xf>
    <xf numFmtId="0" fontId="17" fillId="0" borderId="1" xfId="0" applyFont="1" applyBorder="1" applyAlignment="1" applyProtection="1">
      <alignment horizontal="right" vertical="center"/>
      <protection locked="0"/>
    </xf>
    <xf numFmtId="0" fontId="6" fillId="0" borderId="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17" fillId="0" borderId="9" xfId="0" applyFont="1" applyBorder="1" applyAlignment="1" applyProtection="1">
      <alignment horizontal="right" vertical="center"/>
      <protection locked="0"/>
    </xf>
    <xf numFmtId="0" fontId="17" fillId="0" borderId="8" xfId="0" applyFont="1" applyBorder="1" applyAlignment="1" applyProtection="1">
      <alignment horizontal="right" vertical="center"/>
      <protection locked="0"/>
    </xf>
    <xf numFmtId="38" fontId="17" fillId="0" borderId="9" xfId="1" applyFont="1" applyBorder="1" applyAlignment="1" applyProtection="1">
      <alignment vertical="center"/>
      <protection locked="0"/>
    </xf>
    <xf numFmtId="0" fontId="17" fillId="0" borderId="14"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39" fillId="0" borderId="7" xfId="0" applyFont="1" applyFill="1" applyBorder="1" applyAlignment="1" applyProtection="1">
      <alignment vertical="center"/>
    </xf>
    <xf numFmtId="38" fontId="17" fillId="0" borderId="7" xfId="1" applyFont="1" applyFill="1" applyBorder="1" applyAlignment="1" applyProtection="1">
      <alignment horizontal="right" vertical="center"/>
      <protection locked="0"/>
    </xf>
    <xf numFmtId="38" fontId="17" fillId="0" borderId="8" xfId="1" applyFont="1" applyFill="1" applyBorder="1" applyAlignment="1" applyProtection="1">
      <alignment horizontal="right" vertical="center"/>
      <protection locked="0"/>
    </xf>
    <xf numFmtId="38" fontId="17" fillId="0" borderId="8" xfId="1" applyFont="1" applyFill="1" applyBorder="1" applyAlignment="1" applyProtection="1">
      <alignment horizontal="right" vertical="center"/>
    </xf>
    <xf numFmtId="38" fontId="17" fillId="0" borderId="7" xfId="1" applyFont="1" applyFill="1" applyBorder="1" applyAlignment="1" applyProtection="1">
      <alignment horizontal="right" vertical="center"/>
    </xf>
    <xf numFmtId="0" fontId="39" fillId="0" borderId="5" xfId="0" applyFont="1" applyFill="1" applyBorder="1" applyAlignment="1" applyProtection="1">
      <alignment vertical="center"/>
    </xf>
    <xf numFmtId="38" fontId="17" fillId="0" borderId="5" xfId="1" applyFont="1" applyFill="1" applyBorder="1" applyAlignment="1" applyProtection="1">
      <alignment horizontal="right" vertical="center"/>
      <protection locked="0"/>
    </xf>
    <xf numFmtId="38" fontId="17" fillId="0" borderId="4" xfId="1" applyFont="1" applyFill="1" applyBorder="1" applyAlignment="1" applyProtection="1">
      <alignment horizontal="right" vertical="center"/>
      <protection locked="0"/>
    </xf>
    <xf numFmtId="38" fontId="17" fillId="0" borderId="4" xfId="1" applyFont="1" applyFill="1" applyBorder="1" applyAlignment="1" applyProtection="1">
      <alignment horizontal="right" vertical="center"/>
    </xf>
    <xf numFmtId="38" fontId="17" fillId="0" borderId="5" xfId="1" applyFont="1" applyFill="1" applyBorder="1" applyAlignment="1" applyProtection="1">
      <alignment horizontal="right" vertical="center"/>
    </xf>
    <xf numFmtId="38" fontId="17" fillId="0" borderId="11" xfId="1" applyFont="1" applyBorder="1" applyAlignment="1" applyProtection="1">
      <alignment horizontal="right" vertical="center"/>
    </xf>
    <xf numFmtId="0" fontId="22" fillId="0" borderId="0" xfId="0" applyFont="1" applyFill="1"/>
    <xf numFmtId="0" fontId="10" fillId="0" borderId="0" xfId="0" applyFont="1" applyFill="1" applyAlignment="1">
      <alignment horizontal="right"/>
    </xf>
    <xf numFmtId="0" fontId="10" fillId="0" borderId="0" xfId="0" applyFont="1" applyFill="1" applyAlignment="1"/>
    <xf numFmtId="0" fontId="10" fillId="0" borderId="0" xfId="0" applyFont="1" applyFill="1" applyAlignment="1">
      <alignment horizontal="left"/>
    </xf>
    <xf numFmtId="0" fontId="12" fillId="0" borderId="0" xfId="0" applyFont="1" applyFill="1" applyAlignment="1">
      <alignment horizontal="left" vertical="center" shrinkToFit="1"/>
    </xf>
    <xf numFmtId="0" fontId="22" fillId="0" borderId="0" xfId="0" applyFont="1" applyFill="1" applyAlignment="1">
      <alignment horizontal="left" vertical="center" shrinkToFit="1"/>
    </xf>
    <xf numFmtId="38" fontId="6" fillId="0" borderId="15" xfId="2" applyFont="1" applyFill="1" applyBorder="1" applyAlignment="1" applyProtection="1">
      <alignment horizontal="right"/>
    </xf>
    <xf numFmtId="38" fontId="6" fillId="0" borderId="10" xfId="2" applyFont="1" applyFill="1" applyBorder="1" applyAlignment="1" applyProtection="1">
      <alignment horizontal="right"/>
    </xf>
    <xf numFmtId="38" fontId="6" fillId="0" borderId="15" xfId="2" applyFont="1" applyFill="1" applyBorder="1" applyAlignment="1" applyProtection="1">
      <alignment horizontal="left"/>
    </xf>
    <xf numFmtId="176" fontId="6" fillId="0" borderId="14" xfId="2" applyNumberFormat="1" applyFont="1" applyFill="1" applyBorder="1" applyAlignment="1"/>
    <xf numFmtId="178" fontId="6" fillId="0" borderId="0" xfId="2" applyNumberFormat="1" applyFont="1" applyFill="1" applyBorder="1" applyAlignment="1"/>
    <xf numFmtId="38" fontId="23" fillId="0" borderId="0" xfId="2" applyFont="1" applyBorder="1" applyAlignment="1" applyProtection="1"/>
    <xf numFmtId="38" fontId="6" fillId="0" borderId="0" xfId="2" applyNumberFormat="1" applyFont="1" applyBorder="1" applyAlignment="1" applyProtection="1">
      <alignment horizontal="center"/>
    </xf>
    <xf numFmtId="38" fontId="6" fillId="0" borderId="0" xfId="2" applyNumberFormat="1" applyFont="1" applyBorder="1" applyAlignment="1">
      <alignment horizontal="center" vertical="center"/>
    </xf>
    <xf numFmtId="38" fontId="6" fillId="0" borderId="0" xfId="2" applyFont="1" applyBorder="1" applyAlignment="1" applyProtection="1"/>
    <xf numFmtId="38" fontId="6" fillId="0" borderId="0" xfId="2" applyFont="1" applyFill="1" applyBorder="1" applyAlignment="1" applyProtection="1">
      <alignment horizontal="right"/>
    </xf>
    <xf numFmtId="0" fontId="10" fillId="0" borderId="9" xfId="0" applyFont="1" applyBorder="1"/>
    <xf numFmtId="0" fontId="6" fillId="0" borderId="13" xfId="0" applyFont="1" applyBorder="1" applyAlignment="1">
      <alignment shrinkToFit="1"/>
    </xf>
    <xf numFmtId="0" fontId="10" fillId="0" borderId="12" xfId="0" applyFont="1" applyBorder="1"/>
    <xf numFmtId="38" fontId="6" fillId="0" borderId="0" xfId="2" applyFont="1" applyBorder="1" applyAlignment="1">
      <alignment horizontal="center" vertical="center"/>
    </xf>
    <xf numFmtId="38" fontId="6" fillId="0" borderId="0" xfId="2" applyFont="1" applyBorder="1" applyAlignment="1"/>
    <xf numFmtId="0" fontId="41" fillId="0" borderId="0" xfId="0" applyFont="1" applyProtection="1"/>
    <xf numFmtId="0" fontId="42" fillId="0" borderId="8" xfId="0" applyFont="1" applyBorder="1" applyAlignment="1" applyProtection="1">
      <alignment wrapText="1"/>
    </xf>
    <xf numFmtId="0" fontId="41" fillId="0" borderId="0" xfId="0" applyFont="1" applyFill="1"/>
    <xf numFmtId="0" fontId="6" fillId="0" borderId="0" xfId="0" applyFont="1" applyFill="1" applyBorder="1" applyAlignment="1">
      <alignment horizontal="left"/>
    </xf>
    <xf numFmtId="0" fontId="9"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distributed"/>
    </xf>
    <xf numFmtId="0" fontId="9"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6" fillId="0" borderId="0" xfId="0" applyFont="1" applyBorder="1" applyAlignment="1" applyProtection="1">
      <alignment horizontal="distributed"/>
    </xf>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vertical="center"/>
    </xf>
    <xf numFmtId="0" fontId="13" fillId="0" borderId="8" xfId="0" applyFont="1" applyBorder="1" applyAlignment="1">
      <alignment horizontal="center" wrapText="1"/>
    </xf>
    <xf numFmtId="0" fontId="13" fillId="0" borderId="0" xfId="0" applyFont="1" applyBorder="1" applyAlignment="1">
      <alignment horizontal="center" wrapText="1"/>
    </xf>
    <xf numFmtId="0" fontId="7" fillId="0" borderId="0" xfId="0" applyFont="1" applyBorder="1" applyAlignment="1">
      <alignment vertical="center"/>
    </xf>
    <xf numFmtId="0" fontId="13" fillId="0" borderId="8" xfId="0" applyFont="1" applyBorder="1" applyAlignment="1" applyProtection="1">
      <alignment horizontal="center" wrapText="1"/>
    </xf>
    <xf numFmtId="0" fontId="13" fillId="0" borderId="0" xfId="0" applyFont="1" applyBorder="1" applyAlignment="1" applyProtection="1">
      <alignment horizontal="center" wrapText="1"/>
    </xf>
    <xf numFmtId="0" fontId="6" fillId="0" borderId="0" xfId="0" applyFont="1" applyBorder="1" applyAlignment="1" applyProtection="1"/>
    <xf numFmtId="0" fontId="9" fillId="0" borderId="0" xfId="0" applyFont="1" applyBorder="1" applyAlignment="1" applyProtection="1"/>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xf>
    <xf numFmtId="0" fontId="6" fillId="0" borderId="15" xfId="0" applyFont="1" applyFill="1" applyBorder="1" applyAlignment="1" applyProtection="1"/>
    <xf numFmtId="0" fontId="24" fillId="0" borderId="0" xfId="0" applyFont="1" applyBorder="1" applyAlignment="1">
      <alignment horizontal="left" wrapText="1"/>
    </xf>
    <xf numFmtId="0" fontId="6" fillId="0" borderId="15" xfId="0" applyFont="1" applyFill="1" applyBorder="1" applyAlignment="1">
      <alignment horizontal="center"/>
    </xf>
    <xf numFmtId="0" fontId="6" fillId="0" borderId="10" xfId="0" applyFont="1" applyFill="1" applyBorder="1" applyAlignment="1">
      <alignment horizontal="center"/>
    </xf>
    <xf numFmtId="0" fontId="6" fillId="0" borderId="15" xfId="0" applyFont="1" applyFill="1" applyBorder="1" applyAlignment="1" applyProtection="1">
      <alignment horizontal="right"/>
    </xf>
    <xf numFmtId="0" fontId="6" fillId="0" borderId="14" xfId="0" applyFont="1" applyBorder="1" applyAlignment="1" applyProtection="1">
      <alignment horizontal="center"/>
    </xf>
    <xf numFmtId="0" fontId="6" fillId="0" borderId="14" xfId="0" applyFont="1" applyFill="1" applyBorder="1" applyAlignment="1" applyProtection="1">
      <alignment horizontal="center"/>
    </xf>
    <xf numFmtId="0" fontId="6" fillId="0" borderId="15" xfId="0" applyFont="1" applyFill="1" applyBorder="1" applyAlignment="1" applyProtection="1">
      <alignment horizontal="center"/>
    </xf>
    <xf numFmtId="38" fontId="23" fillId="0" borderId="0" xfId="2" applyFont="1" applyFill="1" applyBorder="1" applyAlignment="1" applyProtection="1"/>
    <xf numFmtId="38" fontId="6" fillId="0" borderId="0" xfId="2" applyFont="1" applyBorder="1" applyAlignment="1" applyProtection="1">
      <alignment horizontal="center" wrapText="1"/>
    </xf>
    <xf numFmtId="38" fontId="6" fillId="0" borderId="0" xfId="2" applyFont="1" applyBorder="1" applyAlignment="1" applyProtection="1">
      <alignment horizontal="center"/>
    </xf>
    <xf numFmtId="38" fontId="23" fillId="0" borderId="0" xfId="2" applyNumberFormat="1" applyFont="1" applyBorder="1" applyAlignment="1" applyProtection="1">
      <alignment horizontal="center"/>
    </xf>
    <xf numFmtId="38" fontId="6" fillId="0" borderId="0" xfId="2" applyFont="1" applyBorder="1" applyAlignment="1" applyProtection="1">
      <alignment horizontal="center" vertical="center"/>
    </xf>
    <xf numFmtId="38" fontId="23" fillId="0" borderId="0" xfId="2" applyFont="1" applyFill="1" applyBorder="1" applyAlignment="1" applyProtection="1">
      <alignment vertical="center"/>
    </xf>
    <xf numFmtId="38" fontId="23" fillId="0" borderId="0" xfId="2" applyFont="1" applyBorder="1" applyAlignment="1" applyProtection="1">
      <alignment horizontal="center"/>
    </xf>
    <xf numFmtId="38" fontId="6" fillId="0" borderId="0" xfId="2" applyFont="1" applyFill="1" applyBorder="1" applyAlignment="1" applyProtection="1"/>
    <xf numFmtId="0" fontId="6" fillId="0" borderId="0" xfId="0" applyFont="1" applyFill="1" applyBorder="1" applyAlignment="1"/>
    <xf numFmtId="0" fontId="39" fillId="0" borderId="0" xfId="0" applyFont="1" applyFill="1" applyBorder="1" applyProtection="1"/>
    <xf numFmtId="0" fontId="39" fillId="0" borderId="0" xfId="0" applyFont="1" applyBorder="1" applyAlignment="1" applyProtection="1">
      <alignment horizontal="right"/>
    </xf>
    <xf numFmtId="38" fontId="39" fillId="0" borderId="0" xfId="2" applyFont="1" applyBorder="1" applyAlignment="1" applyProtection="1">
      <alignment horizontal="center"/>
    </xf>
    <xf numFmtId="0" fontId="39" fillId="0" borderId="0" xfId="0" applyFont="1" applyBorder="1" applyProtection="1"/>
    <xf numFmtId="0" fontId="39" fillId="0" borderId="0" xfId="0" applyFont="1" applyBorder="1" applyAlignment="1" applyProtection="1">
      <alignment horizontal="center"/>
    </xf>
    <xf numFmtId="0" fontId="39" fillId="0" borderId="0" xfId="0" applyFont="1" applyBorder="1" applyAlignment="1" applyProtection="1"/>
    <xf numFmtId="38" fontId="39" fillId="0" borderId="0" xfId="2" applyNumberFormat="1" applyFont="1" applyBorder="1" applyAlignment="1" applyProtection="1">
      <alignment horizontal="center"/>
    </xf>
    <xf numFmtId="0" fontId="39" fillId="0" borderId="8" xfId="0" applyFont="1" applyBorder="1" applyAlignment="1" applyProtection="1">
      <alignment horizontal="right"/>
    </xf>
    <xf numFmtId="38" fontId="43" fillId="0" borderId="0" xfId="2" applyFont="1" applyFill="1" applyBorder="1" applyAlignment="1" applyProtection="1"/>
    <xf numFmtId="0" fontId="39" fillId="0" borderId="9" xfId="0" applyFont="1" applyBorder="1" applyProtection="1"/>
    <xf numFmtId="0" fontId="39" fillId="0" borderId="0" xfId="0" applyFont="1" applyFill="1"/>
    <xf numFmtId="0" fontId="44" fillId="0" borderId="0" xfId="0" applyFont="1" applyBorder="1" applyAlignment="1" applyProtection="1">
      <alignment wrapText="1"/>
    </xf>
    <xf numFmtId="0" fontId="39" fillId="0" borderId="0" xfId="0" applyFont="1" applyBorder="1" applyAlignment="1" applyProtection="1">
      <alignment horizontal="right" vertical="center"/>
    </xf>
    <xf numFmtId="0" fontId="39" fillId="0" borderId="0" xfId="0" applyFont="1" applyBorder="1" applyAlignment="1" applyProtection="1">
      <alignment vertical="center"/>
    </xf>
    <xf numFmtId="0" fontId="39" fillId="0" borderId="0" xfId="0" applyFont="1" applyBorder="1" applyAlignment="1" applyProtection="1">
      <alignment horizontal="center" vertical="center"/>
    </xf>
    <xf numFmtId="0" fontId="39" fillId="0" borderId="8" xfId="0" applyFont="1" applyBorder="1" applyAlignment="1" applyProtection="1">
      <alignment horizontal="right" vertical="center"/>
    </xf>
    <xf numFmtId="0" fontId="39" fillId="0" borderId="9" xfId="0" applyFont="1" applyBorder="1" applyAlignment="1" applyProtection="1">
      <alignment vertical="center"/>
    </xf>
    <xf numFmtId="0" fontId="46" fillId="0" borderId="0" xfId="0" applyFont="1" applyBorder="1" applyAlignment="1" applyProtection="1">
      <alignment vertical="center"/>
    </xf>
    <xf numFmtId="0" fontId="6" fillId="9" borderId="0" xfId="0" applyFont="1" applyFill="1" applyProtection="1"/>
    <xf numFmtId="0" fontId="6" fillId="9" borderId="8" xfId="0" applyFont="1" applyFill="1" applyBorder="1" applyProtection="1"/>
    <xf numFmtId="0" fontId="9" fillId="9" borderId="0" xfId="0" applyFont="1" applyFill="1" applyBorder="1" applyProtection="1"/>
    <xf numFmtId="0" fontId="47" fillId="9" borderId="0" xfId="0" applyFont="1" applyFill="1" applyBorder="1" applyProtection="1"/>
    <xf numFmtId="0" fontId="6" fillId="9" borderId="0" xfId="0" applyFont="1" applyFill="1" applyBorder="1" applyProtection="1"/>
    <xf numFmtId="0" fontId="6" fillId="9" borderId="0" xfId="0" applyFont="1" applyFill="1" applyBorder="1" applyAlignment="1" applyProtection="1">
      <alignment horizontal="right"/>
    </xf>
    <xf numFmtId="0" fontId="6" fillId="9" borderId="0" xfId="0" applyFont="1" applyFill="1" applyBorder="1" applyAlignment="1" applyProtection="1">
      <alignment horizontal="center"/>
    </xf>
    <xf numFmtId="0" fontId="6" fillId="9" borderId="0" xfId="0" applyFont="1" applyFill="1" applyBorder="1" applyAlignment="1" applyProtection="1"/>
    <xf numFmtId="0" fontId="23" fillId="9" borderId="0" xfId="0" applyFont="1" applyFill="1" applyBorder="1" applyProtection="1"/>
    <xf numFmtId="0" fontId="6" fillId="9" borderId="9" xfId="0" applyFont="1" applyFill="1" applyBorder="1" applyProtection="1"/>
    <xf numFmtId="0" fontId="9" fillId="9" borderId="77" xfId="0" applyFont="1" applyFill="1" applyBorder="1" applyAlignment="1" applyProtection="1">
      <alignment horizontal="center"/>
      <protection locked="0"/>
    </xf>
    <xf numFmtId="0" fontId="39" fillId="9" borderId="0" xfId="0" applyFont="1" applyFill="1" applyBorder="1" applyAlignment="1" applyProtection="1"/>
    <xf numFmtId="0" fontId="8" fillId="9" borderId="0" xfId="0" applyFont="1" applyFill="1" applyBorder="1" applyAlignment="1" applyProtection="1"/>
    <xf numFmtId="0" fontId="8" fillId="9" borderId="0" xfId="0" applyFont="1" applyFill="1" applyBorder="1" applyProtection="1"/>
    <xf numFmtId="0" fontId="6" fillId="9" borderId="8" xfId="0" applyFont="1" applyFill="1" applyBorder="1" applyAlignment="1" applyProtection="1">
      <alignment horizontal="right"/>
    </xf>
    <xf numFmtId="0" fontId="6" fillId="9" borderId="77" xfId="0" applyFont="1" applyFill="1" applyBorder="1" applyAlignment="1" applyProtection="1">
      <alignment horizontal="center"/>
      <protection locked="0"/>
    </xf>
    <xf numFmtId="38" fontId="23" fillId="9" borderId="0" xfId="2" applyFont="1" applyFill="1" applyBorder="1" applyAlignment="1" applyProtection="1"/>
    <xf numFmtId="38" fontId="6" fillId="9" borderId="0" xfId="2" applyFont="1" applyFill="1" applyBorder="1" applyAlignment="1" applyProtection="1"/>
    <xf numFmtId="0" fontId="7" fillId="9" borderId="0" xfId="0" applyFont="1" applyFill="1" applyBorder="1" applyProtection="1"/>
    <xf numFmtId="0" fontId="7" fillId="0" borderId="1" xfId="0" applyFont="1" applyFill="1" applyBorder="1" applyAlignment="1">
      <alignment horizontal="left" vertical="top"/>
    </xf>
    <xf numFmtId="0" fontId="39" fillId="0" borderId="0" xfId="0" applyFont="1" applyFill="1" applyBorder="1" applyAlignment="1" applyProtection="1">
      <alignment horizontal="left" vertical="top" wrapText="1"/>
    </xf>
    <xf numFmtId="0" fontId="48" fillId="0" borderId="0" xfId="0" applyFont="1" applyBorder="1" applyProtection="1"/>
    <xf numFmtId="0" fontId="45" fillId="0" borderId="0" xfId="0" applyFont="1"/>
    <xf numFmtId="0" fontId="45" fillId="0" borderId="0" xfId="3" applyFont="1"/>
    <xf numFmtId="0" fontId="49" fillId="0" borderId="0" xfId="0" applyFont="1"/>
    <xf numFmtId="0" fontId="50" fillId="0" borderId="0" xfId="0" applyFont="1"/>
    <xf numFmtId="0" fontId="45" fillId="0" borderId="12" xfId="0" applyFont="1" applyBorder="1" applyAlignment="1">
      <alignment vertical="center"/>
    </xf>
    <xf numFmtId="0" fontId="45" fillId="0" borderId="10" xfId="0" applyFont="1" applyBorder="1" applyAlignment="1">
      <alignment horizontal="left" vertical="center"/>
    </xf>
    <xf numFmtId="0" fontId="45" fillId="0" borderId="14" xfId="0" applyFont="1" applyBorder="1" applyAlignment="1">
      <alignment horizontal="left" vertical="top"/>
    </xf>
    <xf numFmtId="0" fontId="45" fillId="0" borderId="14" xfId="0" applyFont="1" applyBorder="1" applyAlignment="1">
      <alignment horizontal="left" vertical="top" wrapText="1"/>
    </xf>
    <xf numFmtId="0" fontId="45" fillId="0" borderId="0" xfId="0" applyFont="1" applyBorder="1"/>
    <xf numFmtId="0" fontId="45" fillId="0" borderId="0" xfId="0" applyFont="1" applyBorder="1" applyAlignment="1">
      <alignment horizontal="center"/>
    </xf>
    <xf numFmtId="0" fontId="45" fillId="0" borderId="0" xfId="0" applyFont="1" applyBorder="1" applyAlignment="1">
      <alignment horizontal="right"/>
    </xf>
    <xf numFmtId="0" fontId="45" fillId="0" borderId="0" xfId="0" applyFont="1" applyFill="1"/>
    <xf numFmtId="0" fontId="45" fillId="0" borderId="0" xfId="0" applyFont="1" applyFill="1" applyBorder="1"/>
    <xf numFmtId="0" fontId="51" fillId="11" borderId="79" xfId="0" applyFont="1" applyFill="1" applyBorder="1" applyAlignment="1">
      <alignment horizontal="center" vertical="center"/>
    </xf>
    <xf numFmtId="0" fontId="51" fillId="11" borderId="80" xfId="0" applyFont="1" applyFill="1" applyBorder="1" applyAlignment="1">
      <alignment horizontal="center" vertical="center"/>
    </xf>
    <xf numFmtId="0" fontId="52" fillId="0" borderId="81" xfId="3" applyFont="1" applyFill="1" applyBorder="1" applyAlignment="1">
      <alignment horizontal="center" vertical="center"/>
    </xf>
    <xf numFmtId="0" fontId="52" fillId="0" borderId="82" xfId="0" applyFont="1" applyFill="1" applyBorder="1" applyAlignment="1">
      <alignment horizontal="center" vertical="center"/>
    </xf>
    <xf numFmtId="0" fontId="45" fillId="0" borderId="0" xfId="0" applyFont="1" applyFill="1" applyBorder="1" applyAlignment="1">
      <alignment horizontal="center" vertical="center"/>
    </xf>
    <xf numFmtId="0" fontId="48" fillId="0" borderId="0" xfId="0" applyFont="1" applyFill="1" applyBorder="1" applyAlignment="1">
      <alignment horizontal="center" vertical="center" wrapText="1"/>
    </xf>
    <xf numFmtId="0" fontId="45" fillId="0" borderId="0" xfId="0" applyFont="1" applyFill="1" applyBorder="1" applyAlignment="1">
      <alignment vertical="center"/>
    </xf>
    <xf numFmtId="0" fontId="45" fillId="0" borderId="0" xfId="0" applyFont="1" applyFill="1" applyBorder="1" applyAlignment="1">
      <alignment horizontal="center"/>
    </xf>
    <xf numFmtId="0" fontId="53" fillId="0" borderId="0" xfId="0" applyFont="1" applyFill="1" applyBorder="1" applyAlignment="1">
      <alignment horizontal="center"/>
    </xf>
    <xf numFmtId="0" fontId="7" fillId="0" borderId="85" xfId="0" applyFont="1" applyFill="1" applyBorder="1" applyAlignment="1">
      <alignment horizontal="left" vertical="top"/>
    </xf>
    <xf numFmtId="0" fontId="7" fillId="0" borderId="86" xfId="0" applyFont="1" applyFill="1" applyBorder="1" applyAlignment="1">
      <alignment horizontal="left" vertical="top"/>
    </xf>
    <xf numFmtId="0" fontId="52" fillId="0" borderId="87" xfId="3" applyFont="1" applyFill="1" applyBorder="1" applyAlignment="1">
      <alignment horizontal="center" vertical="center"/>
    </xf>
    <xf numFmtId="0" fontId="54" fillId="0" borderId="87" xfId="0" applyFont="1" applyFill="1" applyBorder="1" applyAlignment="1">
      <alignment horizontal="center" vertical="center"/>
    </xf>
    <xf numFmtId="0" fontId="55" fillId="0" borderId="90" xfId="3" applyFont="1" applyFill="1" applyBorder="1" applyAlignment="1" applyProtection="1">
      <alignment horizontal="center" vertical="center"/>
      <protection locked="0"/>
    </xf>
    <xf numFmtId="0" fontId="56" fillId="0" borderId="90" xfId="0" applyFont="1" applyFill="1" applyBorder="1" applyAlignment="1">
      <alignment horizontal="center" vertical="center"/>
    </xf>
    <xf numFmtId="0" fontId="45" fillId="0" borderId="80" xfId="0" applyFont="1" applyFill="1" applyBorder="1" applyAlignment="1" applyProtection="1">
      <alignment horizontal="center" vertical="center"/>
      <protection locked="0"/>
    </xf>
    <xf numFmtId="0" fontId="45" fillId="0" borderId="5" xfId="0" applyFont="1" applyFill="1" applyBorder="1" applyAlignment="1" applyProtection="1">
      <alignment horizontal="center" vertical="center"/>
      <protection locked="0"/>
    </xf>
    <xf numFmtId="0" fontId="48" fillId="0" borderId="4" xfId="0" applyFont="1" applyBorder="1" applyAlignment="1">
      <alignment horizontal="center" vertical="center" wrapText="1"/>
    </xf>
    <xf numFmtId="0" fontId="58" fillId="0" borderId="51" xfId="3" applyFont="1" applyFill="1" applyBorder="1" applyAlignment="1" applyProtection="1">
      <alignment horizontal="center" vertical="center"/>
      <protection locked="0"/>
    </xf>
    <xf numFmtId="0" fontId="58" fillId="0" borderId="17" xfId="3" applyFont="1" applyFill="1" applyBorder="1" applyAlignment="1" applyProtection="1">
      <alignment horizontal="center" vertical="center"/>
      <protection locked="0"/>
    </xf>
    <xf numFmtId="0" fontId="56" fillId="0" borderId="51" xfId="0" applyFont="1" applyFill="1" applyBorder="1" applyAlignment="1">
      <alignment horizontal="center" vertical="center"/>
    </xf>
    <xf numFmtId="0" fontId="45" fillId="0" borderId="17" xfId="0" applyFont="1" applyFill="1" applyBorder="1" applyAlignment="1" applyProtection="1">
      <alignment horizontal="center" vertical="center"/>
      <protection locked="0"/>
    </xf>
    <xf numFmtId="0" fontId="48" fillId="0" borderId="51" xfId="0" applyFont="1" applyBorder="1" applyAlignment="1">
      <alignment horizontal="center" vertical="center" wrapText="1"/>
    </xf>
    <xf numFmtId="0" fontId="55" fillId="0" borderId="8" xfId="3" applyFont="1" applyFill="1" applyBorder="1" applyAlignment="1" applyProtection="1">
      <alignment horizontal="center" vertical="center"/>
      <protection locked="0"/>
    </xf>
    <xf numFmtId="0" fontId="56" fillId="0" borderId="4" xfId="0" applyFont="1" applyFill="1" applyBorder="1" applyAlignment="1">
      <alignment horizontal="center" vertical="center"/>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53" fillId="0" borderId="5" xfId="0" applyFont="1" applyFill="1" applyBorder="1" applyAlignment="1" applyProtection="1">
      <alignment horizontal="center" vertical="center"/>
      <protection locked="0"/>
    </xf>
    <xf numFmtId="0" fontId="48" fillId="0" borderId="91" xfId="0" applyFont="1" applyBorder="1" applyAlignment="1">
      <alignment horizontal="center" vertical="center" wrapText="1"/>
    </xf>
    <xf numFmtId="49" fontId="44" fillId="0" borderId="11" xfId="0" applyNumberFormat="1" applyFont="1" applyBorder="1" applyAlignment="1">
      <alignment horizontal="center" vertical="center" wrapText="1"/>
    </xf>
    <xf numFmtId="49" fontId="44" fillId="0" borderId="14" xfId="3" applyNumberFormat="1" applyFont="1" applyFill="1" applyBorder="1" applyAlignment="1">
      <alignment horizontal="center" vertical="center" wrapText="1"/>
    </xf>
    <xf numFmtId="49" fontId="45" fillId="0" borderId="14" xfId="0" applyNumberFormat="1" applyFont="1" applyBorder="1" applyAlignment="1">
      <alignment horizontal="center" vertical="center"/>
    </xf>
    <xf numFmtId="49" fontId="44" fillId="0" borderId="10" xfId="0" applyNumberFormat="1" applyFont="1" applyBorder="1" applyAlignment="1">
      <alignment horizontal="center" vertical="center" wrapText="1"/>
    </xf>
    <xf numFmtId="0" fontId="45" fillId="0" borderId="0" xfId="3" applyFont="1" applyFill="1" applyBorder="1"/>
    <xf numFmtId="0" fontId="55" fillId="0" borderId="0" xfId="3" applyFont="1" applyFill="1" applyBorder="1" applyAlignment="1">
      <alignment horizontal="center"/>
    </xf>
    <xf numFmtId="0" fontId="39" fillId="0" borderId="0" xfId="0" applyFont="1" applyBorder="1" applyAlignment="1">
      <alignment vertical="center"/>
    </xf>
    <xf numFmtId="0" fontId="60" fillId="0" borderId="0" xfId="3" applyFont="1" applyAlignment="1">
      <alignment wrapText="1"/>
    </xf>
    <xf numFmtId="0" fontId="60" fillId="0" borderId="0" xfId="3" applyFont="1" applyFill="1" applyAlignment="1"/>
    <xf numFmtId="0" fontId="3" fillId="0" borderId="0" xfId="0" applyFont="1" applyFill="1" applyAlignment="1">
      <alignment horizontal="center"/>
    </xf>
    <xf numFmtId="0" fontId="40" fillId="0" borderId="11" xfId="0" applyFont="1" applyBorder="1" applyAlignment="1">
      <alignment horizontal="center" vertical="center" shrinkToFit="1"/>
    </xf>
    <xf numFmtId="0" fontId="3" fillId="0" borderId="0" xfId="0" applyFont="1" applyFill="1" applyBorder="1" applyAlignment="1">
      <alignment horizontal="center"/>
    </xf>
    <xf numFmtId="0" fontId="40" fillId="0" borderId="10" xfId="0" applyFont="1" applyBorder="1" applyAlignment="1">
      <alignment horizontal="center" vertical="center"/>
    </xf>
    <xf numFmtId="0" fontId="40" fillId="0" borderId="15" xfId="0" applyFont="1" applyFill="1" applyBorder="1" applyAlignment="1" applyProtection="1">
      <alignment horizontal="center" vertical="center"/>
      <protection locked="0"/>
    </xf>
    <xf numFmtId="0" fontId="40" fillId="0" borderId="15" xfId="0" applyFont="1" applyBorder="1" applyAlignment="1">
      <alignment horizontal="center" vertical="center"/>
    </xf>
    <xf numFmtId="0" fontId="40" fillId="0" borderId="14" xfId="0" applyFont="1" applyFill="1" applyBorder="1" applyAlignment="1" applyProtection="1">
      <alignment horizontal="center" vertical="center"/>
      <protection locked="0"/>
    </xf>
    <xf numFmtId="0" fontId="40" fillId="0" borderId="14" xfId="0" applyFont="1" applyBorder="1" applyAlignment="1">
      <alignment horizontal="center" vertical="center"/>
    </xf>
    <xf numFmtId="0" fontId="60" fillId="0" borderId="0" xfId="3" applyFont="1" applyFill="1" applyAlignment="1">
      <alignment wrapText="1"/>
    </xf>
    <xf numFmtId="0" fontId="3" fillId="0" borderId="0" xfId="0" applyFont="1" applyFill="1" applyBorder="1" applyAlignment="1"/>
    <xf numFmtId="0" fontId="3" fillId="0" borderId="95" xfId="0" applyFont="1" applyFill="1" applyBorder="1" applyAlignment="1"/>
    <xf numFmtId="0" fontId="40" fillId="0" borderId="11" xfId="0" applyFont="1" applyBorder="1" applyAlignment="1">
      <alignment horizontal="center" vertical="center"/>
    </xf>
    <xf numFmtId="0" fontId="17" fillId="0" borderId="11" xfId="0" applyFont="1" applyFill="1" applyBorder="1" applyAlignment="1">
      <alignment horizontal="center" vertical="center"/>
    </xf>
    <xf numFmtId="49" fontId="40" fillId="0" borderId="13" xfId="0" applyNumberFormat="1" applyFont="1" applyBorder="1" applyAlignment="1">
      <alignment horizontal="center" vertical="center"/>
    </xf>
    <xf numFmtId="49" fontId="40" fillId="0" borderId="4" xfId="0" applyNumberFormat="1" applyFont="1" applyBorder="1" applyAlignment="1">
      <alignment horizontal="center" vertical="center"/>
    </xf>
    <xf numFmtId="180" fontId="31" fillId="0" borderId="1" xfId="0" applyNumberFormat="1" applyFont="1" applyFill="1" applyBorder="1" applyAlignment="1" applyProtection="1">
      <alignment horizontal="center" vertical="center" shrinkToFit="1"/>
      <protection locked="0"/>
    </xf>
    <xf numFmtId="0" fontId="39" fillId="0" borderId="0" xfId="0" applyFont="1"/>
    <xf numFmtId="0" fontId="17" fillId="0" borderId="0" xfId="0" applyFont="1" applyFill="1" applyBorder="1" applyAlignment="1">
      <alignment horizontal="right" vertical="center"/>
    </xf>
    <xf numFmtId="0" fontId="39" fillId="0" borderId="0" xfId="3" applyFont="1"/>
    <xf numFmtId="0" fontId="51" fillId="11" borderId="0" xfId="0" applyFont="1" applyFill="1" applyBorder="1" applyAlignment="1"/>
    <xf numFmtId="0" fontId="55" fillId="0" borderId="0" xfId="3" applyFont="1" applyFill="1" applyBorder="1" applyAlignment="1">
      <alignment horizontal="center" vertical="center"/>
    </xf>
    <xf numFmtId="0" fontId="51" fillId="0" borderId="5" xfId="0" applyFont="1" applyFill="1" applyBorder="1" applyAlignment="1"/>
    <xf numFmtId="0" fontId="10" fillId="0" borderId="3" xfId="0" applyFont="1" applyFill="1" applyBorder="1" applyAlignment="1">
      <alignment horizontal="left" vertical="top"/>
    </xf>
    <xf numFmtId="0" fontId="10" fillId="0" borderId="6" xfId="0" applyFont="1" applyFill="1" applyBorder="1" applyAlignment="1">
      <alignment horizontal="left" vertical="top"/>
    </xf>
    <xf numFmtId="0" fontId="10" fillId="0" borderId="2" xfId="0" applyFont="1" applyFill="1" applyBorder="1" applyAlignment="1">
      <alignment horizontal="left" vertical="top"/>
    </xf>
    <xf numFmtId="0" fontId="51" fillId="0" borderId="8" xfId="0" applyFont="1" applyFill="1" applyBorder="1" applyAlignment="1"/>
    <xf numFmtId="0" fontId="63" fillId="0" borderId="1" xfId="3" applyFont="1" applyFill="1" applyBorder="1" applyAlignment="1">
      <alignment horizontal="center" vertical="center"/>
    </xf>
    <xf numFmtId="0" fontId="63" fillId="0" borderId="6" xfId="3" applyFont="1" applyFill="1" applyBorder="1" applyAlignment="1">
      <alignment horizontal="center" vertical="center"/>
    </xf>
    <xf numFmtId="0" fontId="45" fillId="0" borderId="6" xfId="0" applyFont="1" applyFill="1" applyBorder="1" applyAlignment="1">
      <alignment horizontal="center" vertical="center"/>
    </xf>
    <xf numFmtId="0" fontId="53" fillId="0" borderId="14" xfId="3" applyFont="1" applyFill="1" applyBorder="1" applyAlignment="1">
      <alignment horizontal="center" vertical="center"/>
    </xf>
    <xf numFmtId="0" fontId="53" fillId="0" borderId="11" xfId="3" applyFont="1" applyFill="1" applyBorder="1" applyAlignment="1">
      <alignment horizontal="center" vertical="center"/>
    </xf>
    <xf numFmtId="0" fontId="45" fillId="0" borderId="98" xfId="0" applyFont="1" applyFill="1" applyBorder="1" applyAlignment="1">
      <alignment horizontal="center" vertical="center"/>
    </xf>
    <xf numFmtId="0" fontId="48" fillId="0" borderId="5" xfId="0" applyFont="1" applyBorder="1" applyAlignment="1" applyProtection="1">
      <alignment wrapText="1"/>
      <protection locked="0"/>
    </xf>
    <xf numFmtId="0" fontId="45" fillId="0" borderId="99" xfId="0" applyFont="1" applyFill="1" applyBorder="1" applyAlignment="1" applyProtection="1">
      <alignment horizontal="center" vertical="center"/>
    </xf>
    <xf numFmtId="0" fontId="55" fillId="0" borderId="99" xfId="3" applyFont="1" applyFill="1" applyBorder="1" applyAlignment="1" applyProtection="1">
      <alignment horizontal="center" vertical="center"/>
    </xf>
    <xf numFmtId="0" fontId="56" fillId="0" borderId="11" xfId="0" applyFont="1" applyFill="1" applyBorder="1" applyAlignment="1">
      <alignment horizontal="center" vertical="center"/>
    </xf>
    <xf numFmtId="0" fontId="45" fillId="0" borderId="5" xfId="0" applyFont="1" applyFill="1" applyBorder="1" applyAlignment="1">
      <alignment horizontal="center" vertical="center"/>
    </xf>
    <xf numFmtId="0" fontId="48" fillId="0" borderId="11" xfId="0" applyFont="1" applyBorder="1" applyAlignment="1">
      <alignment horizontal="center" vertical="center" wrapText="1"/>
    </xf>
    <xf numFmtId="0" fontId="45" fillId="0" borderId="9" xfId="0" applyFont="1" applyBorder="1" applyProtection="1">
      <protection locked="0"/>
    </xf>
    <xf numFmtId="0" fontId="45" fillId="0" borderId="11" xfId="0" applyFont="1" applyFill="1" applyBorder="1" applyAlignment="1" applyProtection="1">
      <alignment horizontal="center" vertical="center"/>
      <protection locked="0"/>
    </xf>
    <xf numFmtId="0" fontId="58" fillId="0" borderId="8" xfId="3" applyFont="1" applyFill="1" applyBorder="1" applyAlignment="1" applyProtection="1">
      <alignment horizontal="center" vertical="center"/>
      <protection locked="0"/>
    </xf>
    <xf numFmtId="0" fontId="58" fillId="0" borderId="100" xfId="3" applyFont="1" applyFill="1" applyBorder="1" applyAlignment="1" applyProtection="1">
      <alignment horizontal="center" vertical="center"/>
      <protection locked="0"/>
    </xf>
    <xf numFmtId="0" fontId="56" fillId="0" borderId="8" xfId="0" applyFont="1" applyFill="1" applyBorder="1" applyAlignment="1">
      <alignment horizontal="center" vertical="center"/>
    </xf>
    <xf numFmtId="0" fontId="45" fillId="10" borderId="100" xfId="0" applyFont="1" applyFill="1" applyBorder="1" applyAlignment="1" applyProtection="1">
      <alignment horizontal="center" vertical="center"/>
      <protection locked="0"/>
    </xf>
    <xf numFmtId="0" fontId="45" fillId="10" borderId="53" xfId="0" applyFont="1" applyFill="1" applyBorder="1" applyAlignment="1" applyProtection="1">
      <alignment horizontal="center" vertical="center"/>
      <protection locked="0"/>
    </xf>
    <xf numFmtId="0" fontId="45" fillId="0" borderId="52" xfId="0" applyFont="1" applyBorder="1" applyAlignment="1">
      <alignment horizontal="center" vertical="center" wrapText="1"/>
    </xf>
    <xf numFmtId="0" fontId="55" fillId="0" borderId="101" xfId="3" applyFont="1" applyFill="1" applyBorder="1" applyAlignment="1" applyProtection="1">
      <alignment horizontal="center" vertical="center"/>
      <protection locked="0"/>
    </xf>
    <xf numFmtId="0" fontId="55" fillId="0" borderId="102" xfId="3" applyFont="1" applyFill="1" applyBorder="1" applyAlignment="1" applyProtection="1">
      <alignment horizontal="center" vertical="center"/>
      <protection locked="0"/>
    </xf>
    <xf numFmtId="0" fontId="56" fillId="0" borderId="102" xfId="0" applyFont="1" applyFill="1" applyBorder="1" applyAlignment="1">
      <alignment horizontal="center" vertical="center"/>
    </xf>
    <xf numFmtId="0" fontId="45" fillId="10" borderId="101" xfId="0" applyFont="1" applyFill="1" applyBorder="1" applyAlignment="1" applyProtection="1">
      <alignment horizontal="center" vertical="center"/>
      <protection locked="0"/>
    </xf>
    <xf numFmtId="0" fontId="48" fillId="0" borderId="101" xfId="0" applyFont="1" applyBorder="1" applyAlignment="1">
      <alignment horizontal="center" vertical="center" wrapText="1"/>
    </xf>
    <xf numFmtId="0" fontId="45" fillId="10" borderId="17" xfId="0" applyFont="1" applyFill="1" applyBorder="1" applyAlignment="1" applyProtection="1">
      <alignment horizontal="center" vertical="center"/>
      <protection locked="0"/>
    </xf>
    <xf numFmtId="0" fontId="48" fillId="0" borderId="12" xfId="0" applyFont="1" applyBorder="1" applyAlignment="1" applyProtection="1">
      <alignment wrapText="1"/>
      <protection locked="0"/>
    </xf>
    <xf numFmtId="0" fontId="48" fillId="0" borderId="8" xfId="0" applyFont="1" applyBorder="1" applyAlignment="1">
      <alignment horizontal="center" vertical="center" wrapText="1"/>
    </xf>
    <xf numFmtId="0" fontId="45" fillId="0" borderId="100" xfId="0" applyFont="1" applyFill="1" applyBorder="1" applyAlignment="1" applyProtection="1">
      <alignment horizontal="center" vertical="center"/>
      <protection locked="0"/>
    </xf>
    <xf numFmtId="0" fontId="45" fillId="0" borderId="53" xfId="0" applyFont="1" applyFill="1" applyBorder="1" applyAlignment="1" applyProtection="1">
      <alignment horizontal="center" vertical="center"/>
      <protection locked="0"/>
    </xf>
    <xf numFmtId="0" fontId="45" fillId="0" borderId="101" xfId="0" applyFont="1" applyFill="1" applyBorder="1" applyAlignment="1" applyProtection="1">
      <alignment horizontal="center" vertical="center"/>
      <protection locked="0"/>
    </xf>
    <xf numFmtId="0" fontId="48" fillId="0" borderId="9" xfId="0" applyFont="1" applyBorder="1" applyAlignment="1" applyProtection="1">
      <protection locked="0"/>
    </xf>
    <xf numFmtId="0" fontId="48" fillId="0" borderId="5" xfId="0" applyFont="1" applyBorder="1" applyAlignment="1" applyProtection="1">
      <protection locked="0"/>
    </xf>
    <xf numFmtId="0" fontId="45" fillId="0" borderId="12" xfId="0" applyFont="1" applyBorder="1" applyProtection="1">
      <protection locked="0"/>
    </xf>
    <xf numFmtId="0" fontId="17" fillId="0" borderId="14" xfId="0" applyFont="1" applyFill="1" applyBorder="1" applyAlignment="1">
      <alignment horizontal="center" vertical="center"/>
    </xf>
    <xf numFmtId="0" fontId="3" fillId="0" borderId="0" xfId="0" applyFont="1" applyFill="1" applyAlignment="1">
      <alignment horizontal="left"/>
    </xf>
    <xf numFmtId="0" fontId="39" fillId="0" borderId="0" xfId="0" applyFont="1" applyFill="1" applyAlignment="1">
      <alignment horizontal="center"/>
    </xf>
    <xf numFmtId="0" fontId="39" fillId="0" borderId="8" xfId="0" applyFont="1" applyBorder="1"/>
    <xf numFmtId="0" fontId="39" fillId="0" borderId="0" xfId="0" applyFont="1" applyBorder="1"/>
    <xf numFmtId="0" fontId="48" fillId="0" borderId="0" xfId="0" applyFont="1" applyBorder="1" applyAlignment="1" applyProtection="1"/>
    <xf numFmtId="0" fontId="48" fillId="0" borderId="2" xfId="0" applyFont="1" applyBorder="1" applyAlignment="1" applyProtection="1"/>
    <xf numFmtId="0" fontId="39" fillId="0" borderId="2" xfId="0" applyFont="1" applyBorder="1" applyAlignment="1" applyProtection="1"/>
    <xf numFmtId="38" fontId="39" fillId="0" borderId="76" xfId="2" applyFont="1" applyFill="1" applyBorder="1" applyAlignment="1">
      <alignment horizontal="right"/>
    </xf>
    <xf numFmtId="0" fontId="39" fillId="0" borderId="53" xfId="0" applyFont="1" applyFill="1" applyBorder="1" applyAlignment="1">
      <alignment horizontal="right"/>
    </xf>
    <xf numFmtId="0" fontId="39" fillId="0" borderId="76" xfId="0" applyFont="1" applyFill="1" applyBorder="1" applyAlignment="1">
      <alignment horizontal="left"/>
    </xf>
    <xf numFmtId="0" fontId="39" fillId="0" borderId="0" xfId="0" applyFont="1" applyFill="1" applyBorder="1" applyAlignment="1" applyProtection="1"/>
    <xf numFmtId="0" fontId="39" fillId="0" borderId="0" xfId="0" applyFont="1" applyBorder="1" applyAlignment="1" applyProtection="1">
      <alignment horizontal="distributed"/>
    </xf>
    <xf numFmtId="0" fontId="48" fillId="0" borderId="0" xfId="0" applyFont="1" applyFill="1" applyBorder="1" applyAlignment="1" applyProtection="1">
      <alignment horizontal="left" vertical="center"/>
    </xf>
    <xf numFmtId="0" fontId="39" fillId="0" borderId="0" xfId="0" applyFont="1" applyProtection="1"/>
    <xf numFmtId="0" fontId="39" fillId="0" borderId="0" xfId="0" applyFont="1" applyFill="1" applyBorder="1" applyAlignment="1" applyProtection="1">
      <alignment horizontal="right"/>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distributed"/>
    </xf>
    <xf numFmtId="38" fontId="39" fillId="0" borderId="0" xfId="2" applyFont="1" applyFill="1" applyBorder="1" applyAlignment="1" applyProtection="1"/>
    <xf numFmtId="0" fontId="48" fillId="0" borderId="0" xfId="0" applyFont="1" applyFill="1" applyBorder="1" applyAlignment="1" applyProtection="1">
      <alignment horizontal="left" vertical="center" wrapText="1"/>
    </xf>
    <xf numFmtId="0" fontId="0" fillId="0" borderId="0" xfId="0" applyFont="1" applyAlignment="1">
      <alignment horizontal="left"/>
    </xf>
    <xf numFmtId="0" fontId="0" fillId="0" borderId="0" xfId="0" applyFont="1"/>
    <xf numFmtId="0" fontId="0" fillId="0" borderId="0" xfId="0" applyFont="1" applyFill="1" applyAlignment="1">
      <alignment horizontal="left"/>
    </xf>
    <xf numFmtId="0" fontId="0" fillId="0" borderId="0" xfId="0" applyFont="1" applyAlignment="1">
      <alignment horizontal="right"/>
    </xf>
    <xf numFmtId="0" fontId="0" fillId="0" borderId="0" xfId="0" applyFont="1" applyFill="1"/>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38" fontId="17" fillId="0" borderId="10" xfId="0" applyNumberFormat="1" applyFont="1" applyBorder="1" applyAlignment="1" applyProtection="1">
      <alignment vertical="center"/>
      <protection locked="0"/>
    </xf>
    <xf numFmtId="0" fontId="10" fillId="0" borderId="13" xfId="0" applyFont="1" applyBorder="1"/>
    <xf numFmtId="0" fontId="17" fillId="0" borderId="0" xfId="0" applyFont="1" applyAlignment="1">
      <alignment horizontal="left"/>
    </xf>
    <xf numFmtId="0" fontId="10" fillId="5" borderId="0" xfId="0" applyFont="1" applyFill="1"/>
    <xf numFmtId="0" fontId="6" fillId="0" borderId="0" xfId="0" applyFont="1" applyAlignment="1">
      <alignment shrinkToFit="1"/>
    </xf>
    <xf numFmtId="0" fontId="6" fillId="0" borderId="0" xfId="0" applyFont="1" applyAlignment="1">
      <alignment wrapText="1"/>
    </xf>
    <xf numFmtId="0" fontId="10" fillId="2" borderId="0" xfId="0" applyFont="1" applyFill="1" applyAlignment="1"/>
    <xf numFmtId="0" fontId="10" fillId="6" borderId="8" xfId="0" applyFont="1" applyFill="1" applyBorder="1" applyAlignment="1">
      <alignment horizontal="center" vertical="center"/>
    </xf>
    <xf numFmtId="0" fontId="38" fillId="7" borderId="0" xfId="0" applyFont="1" applyFill="1" applyAlignment="1">
      <alignment horizontal="center" vertical="center"/>
    </xf>
    <xf numFmtId="0" fontId="0" fillId="0" borderId="0" xfId="0" applyFont="1" applyFill="1" applyAlignment="1">
      <alignment horizontal="center"/>
    </xf>
    <xf numFmtId="0" fontId="10" fillId="0" borderId="0" xfId="0" applyFont="1" applyFill="1" applyAlignment="1">
      <alignment horizontal="left" shrinkToFit="1"/>
    </xf>
    <xf numFmtId="181" fontId="10" fillId="0" borderId="0" xfId="0" applyNumberFormat="1" applyFont="1" applyFill="1" applyAlignment="1">
      <alignment horizontal="center"/>
    </xf>
    <xf numFmtId="0" fontId="10" fillId="0" borderId="0" xfId="0" applyFont="1" applyFill="1" applyAlignment="1">
      <alignment horizontal="center"/>
    </xf>
    <xf numFmtId="0" fontId="10" fillId="0" borderId="0" xfId="0" applyFont="1" applyFill="1" applyAlignment="1">
      <alignment horizontal="left"/>
    </xf>
    <xf numFmtId="0" fontId="40" fillId="0" borderId="8" xfId="0" applyFont="1" applyBorder="1" applyAlignment="1" applyProtection="1">
      <alignment horizontal="left" vertical="center" shrinkToFit="1"/>
      <protection locked="0"/>
    </xf>
    <xf numFmtId="0" fontId="40" fillId="0" borderId="0" xfId="0" applyFont="1" applyAlignment="1" applyProtection="1">
      <alignment horizontal="left" vertical="center" shrinkToFit="1"/>
      <protection locked="0"/>
    </xf>
    <xf numFmtId="0" fontId="40" fillId="0" borderId="9" xfId="0" applyFont="1" applyBorder="1" applyAlignment="1" applyProtection="1">
      <alignment horizontal="left" vertical="center" shrinkToFit="1"/>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17" fillId="0" borderId="6" xfId="0" applyFont="1" applyBorder="1" applyAlignment="1" applyProtection="1">
      <alignment horizontal="center" vertical="center" wrapText="1" shrinkToFit="1"/>
      <protection locked="0"/>
    </xf>
    <xf numFmtId="38" fontId="17" fillId="0" borderId="103" xfId="1" applyFont="1" applyFill="1" applyBorder="1" applyAlignment="1" applyProtection="1">
      <alignment horizontal="center" vertical="center"/>
    </xf>
    <xf numFmtId="38" fontId="17" fillId="0" borderId="104" xfId="1" applyFont="1" applyFill="1" applyBorder="1" applyAlignment="1" applyProtection="1">
      <alignment horizontal="center" vertical="center"/>
    </xf>
    <xf numFmtId="0" fontId="6" fillId="0" borderId="0" xfId="0" applyFont="1" applyBorder="1" applyAlignment="1">
      <alignment horizontal="right"/>
    </xf>
    <xf numFmtId="38" fontId="6" fillId="0" borderId="0" xfId="2" applyFont="1" applyBorder="1" applyAlignment="1">
      <alignment horizontal="center"/>
    </xf>
    <xf numFmtId="38" fontId="6" fillId="3" borderId="0" xfId="2" applyFont="1" applyFill="1" applyBorder="1" applyAlignment="1"/>
    <xf numFmtId="0" fontId="13" fillId="0" borderId="8" xfId="0" applyFont="1" applyBorder="1" applyAlignment="1">
      <alignment horizontal="left" shrinkToFit="1"/>
    </xf>
    <xf numFmtId="0" fontId="13" fillId="0" borderId="0" xfId="0" applyFont="1" applyBorder="1" applyAlignment="1">
      <alignment horizontal="left" shrinkToFit="1"/>
    </xf>
    <xf numFmtId="0" fontId="13" fillId="0" borderId="0" xfId="0" applyFont="1" applyFill="1" applyBorder="1" applyAlignment="1">
      <alignment horizontal="left" vertical="top" wrapText="1"/>
    </xf>
    <xf numFmtId="38" fontId="6" fillId="0" borderId="0" xfId="2" applyFont="1" applyBorder="1" applyAlignment="1">
      <alignment horizontal="right"/>
    </xf>
    <xf numFmtId="0" fontId="13" fillId="0" borderId="0" xfId="0" applyFont="1" applyBorder="1" applyAlignment="1">
      <alignment horizontal="center" wrapText="1" shrinkToFit="1"/>
    </xf>
    <xf numFmtId="0" fontId="13" fillId="0" borderId="0" xfId="0" applyFont="1" applyBorder="1" applyAlignment="1">
      <alignment horizontal="center" shrinkToFit="1"/>
    </xf>
    <xf numFmtId="38" fontId="6" fillId="0" borderId="0" xfId="2" applyFont="1" applyFill="1" applyBorder="1" applyAlignment="1">
      <alignment horizontal="right" wrapText="1"/>
    </xf>
    <xf numFmtId="38" fontId="6" fillId="0" borderId="0" xfId="2" applyFont="1" applyFill="1" applyBorder="1" applyAlignment="1">
      <alignment horizontal="right"/>
    </xf>
    <xf numFmtId="0" fontId="6" fillId="0" borderId="13" xfId="0" applyFont="1" applyFill="1" applyBorder="1" applyAlignment="1">
      <alignment horizontal="center"/>
    </xf>
    <xf numFmtId="0" fontId="6" fillId="0" borderId="0" xfId="0" applyFont="1" applyFill="1" applyBorder="1" applyAlignment="1">
      <alignment horizontal="left"/>
    </xf>
    <xf numFmtId="0" fontId="7" fillId="0" borderId="0" xfId="0" applyFont="1" applyBorder="1" applyAlignment="1">
      <alignment horizontal="left" vertical="center" wrapText="1"/>
    </xf>
    <xf numFmtId="0" fontId="6" fillId="0" borderId="0" xfId="0" applyFont="1" applyFill="1" applyBorder="1" applyAlignment="1">
      <alignment horizontal="left" wrapText="1"/>
    </xf>
    <xf numFmtId="0" fontId="12" fillId="0" borderId="0" xfId="0" applyFont="1" applyBorder="1" applyAlignment="1">
      <alignment horizontal="center"/>
    </xf>
    <xf numFmtId="0" fontId="6" fillId="0" borderId="13" xfId="0" applyFont="1" applyBorder="1" applyAlignment="1">
      <alignment horizontal="left" shrinkToFit="1"/>
    </xf>
    <xf numFmtId="0" fontId="6" fillId="2" borderId="13" xfId="0" applyFont="1" applyFill="1" applyBorder="1" applyAlignment="1">
      <alignment horizontal="center"/>
    </xf>
    <xf numFmtId="0" fontId="6" fillId="0" borderId="13" xfId="0" applyFont="1" applyBorder="1" applyAlignment="1">
      <alignment horizontal="center"/>
    </xf>
    <xf numFmtId="0" fontId="6" fillId="0" borderId="0" xfId="0" applyFont="1" applyBorder="1" applyAlignment="1">
      <alignment horizontal="left" wrapText="1"/>
    </xf>
    <xf numFmtId="38" fontId="6" fillId="0" borderId="0" xfId="2" applyFont="1" applyBorder="1" applyAlignment="1">
      <alignment horizontal="right" wrapText="1"/>
    </xf>
    <xf numFmtId="0" fontId="6" fillId="0" borderId="0" xfId="0" applyFont="1" applyBorder="1" applyAlignment="1">
      <alignment horizontal="left"/>
    </xf>
    <xf numFmtId="0" fontId="13" fillId="0" borderId="0" xfId="0" applyFont="1" applyFill="1" applyBorder="1" applyAlignment="1">
      <alignment horizontal="left" vertical="top"/>
    </xf>
    <xf numFmtId="0" fontId="6" fillId="0" borderId="8" xfId="0" applyFont="1" applyBorder="1" applyAlignment="1">
      <alignment horizontal="center" shrinkToFit="1"/>
    </xf>
    <xf numFmtId="0" fontId="6" fillId="0" borderId="0" xfId="0" applyFont="1" applyBorder="1" applyAlignment="1">
      <alignment horizontal="center" shrinkToFit="1"/>
    </xf>
    <xf numFmtId="38" fontId="13" fillId="2" borderId="0" xfId="6" applyFont="1" applyFill="1" applyBorder="1" applyAlignment="1">
      <alignment horizontal="center" shrinkToFit="1"/>
    </xf>
    <xf numFmtId="0" fontId="16" fillId="0" borderId="0" xfId="0" applyFont="1" applyFill="1" applyBorder="1" applyAlignment="1">
      <alignment horizontal="center"/>
    </xf>
    <xf numFmtId="38" fontId="6" fillId="3" borderId="0" xfId="0" applyNumberFormat="1" applyFont="1" applyFill="1" applyBorder="1" applyAlignment="1">
      <alignment horizontal="right"/>
    </xf>
    <xf numFmtId="0" fontId="6" fillId="3" borderId="0" xfId="0" applyFont="1" applyFill="1" applyBorder="1" applyAlignment="1">
      <alignment horizontal="right"/>
    </xf>
    <xf numFmtId="0" fontId="12" fillId="0" borderId="0" xfId="0" applyFont="1" applyFill="1" applyAlignment="1">
      <alignment horizontal="left" vertical="center" shrinkToFit="1"/>
    </xf>
    <xf numFmtId="0" fontId="22" fillId="0" borderId="0" xfId="0" applyFont="1" applyFill="1" applyAlignment="1">
      <alignment horizontal="left" vertical="center"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7" fillId="0" borderId="1"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4"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11" xfId="0" applyFont="1" applyBorder="1" applyAlignment="1">
      <alignment horizontal="center" wrapText="1"/>
    </xf>
    <xf numFmtId="0" fontId="7" fillId="0" borderId="11" xfId="0" applyFont="1" applyBorder="1" applyAlignment="1">
      <alignment horizontal="center" vertical="center" wrapText="1"/>
    </xf>
    <xf numFmtId="0" fontId="7" fillId="0" borderId="1" xfId="0" applyFont="1" applyFill="1" applyBorder="1" applyAlignment="1">
      <alignment horizontal="left" vertical="top"/>
    </xf>
    <xf numFmtId="0" fontId="7" fillId="0" borderId="4" xfId="0" applyFont="1" applyFill="1" applyBorder="1" applyAlignment="1">
      <alignment horizontal="left" vertical="top"/>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34" fillId="0" borderId="13"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17"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34" fillId="0" borderId="15"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7" xfId="0" applyFont="1" applyFill="1" applyBorder="1" applyAlignment="1">
      <alignment horizontal="center" vertical="center"/>
    </xf>
    <xf numFmtId="0" fontId="7" fillId="0" borderId="14"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xf>
    <xf numFmtId="0" fontId="26" fillId="0" borderId="1" xfId="0" applyFont="1" applyBorder="1" applyAlignment="1">
      <alignment horizontal="center" vertical="center" wrapText="1"/>
    </xf>
    <xf numFmtId="0" fontId="7" fillId="0" borderId="11" xfId="3" applyFont="1" applyFill="1" applyBorder="1" applyAlignment="1">
      <alignment horizontal="center" vertical="center"/>
    </xf>
    <xf numFmtId="0" fontId="23"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1" xfId="0" applyFont="1" applyBorder="1" applyAlignment="1">
      <alignment horizontal="center" vertical="center"/>
    </xf>
    <xf numFmtId="0" fontId="34" fillId="0" borderId="6" xfId="0" applyFont="1" applyFill="1" applyBorder="1" applyAlignment="1">
      <alignment horizontal="center" vertical="center"/>
    </xf>
    <xf numFmtId="0" fontId="34" fillId="0" borderId="5"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34" fillId="0" borderId="15" xfId="0" applyFont="1" applyBorder="1" applyAlignment="1">
      <alignment horizontal="center" vertical="center"/>
    </xf>
    <xf numFmtId="0" fontId="7" fillId="0" borderId="8" xfId="0" applyFont="1" applyBorder="1" applyAlignment="1">
      <alignment horizontal="left" vertical="top"/>
    </xf>
    <xf numFmtId="0" fontId="7" fillId="0" borderId="4" xfId="0" applyFont="1" applyBorder="1" applyAlignment="1">
      <alignment horizontal="left" vertical="top"/>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7" fillId="0" borderId="8" xfId="0" applyFont="1" applyBorder="1" applyAlignment="1">
      <alignment horizontal="left" vertical="top" wrapText="1"/>
    </xf>
    <xf numFmtId="0" fontId="45" fillId="0" borderId="15" xfId="0" applyFont="1" applyBorder="1" applyAlignment="1">
      <alignment horizontal="center" vertical="center"/>
    </xf>
    <xf numFmtId="0" fontId="39" fillId="0" borderId="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2" xfId="0" applyFont="1" applyBorder="1" applyAlignment="1">
      <alignment horizontal="center" vertical="center" wrapText="1"/>
    </xf>
    <xf numFmtId="0" fontId="45" fillId="0" borderId="8" xfId="0" applyFont="1" applyBorder="1" applyAlignment="1">
      <alignment horizontal="left" vertical="top" wrapText="1"/>
    </xf>
    <xf numFmtId="0" fontId="45" fillId="0" borderId="4" xfId="0" applyFont="1" applyBorder="1" applyAlignment="1">
      <alignment horizontal="left" vertical="top" wrapText="1"/>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5" fillId="0" borderId="8" xfId="0" applyFont="1" applyBorder="1" applyAlignment="1">
      <alignment horizontal="left" vertical="top"/>
    </xf>
    <xf numFmtId="0" fontId="45" fillId="0" borderId="4" xfId="0" applyFont="1" applyBorder="1" applyAlignment="1">
      <alignment horizontal="left" vertical="top"/>
    </xf>
    <xf numFmtId="0" fontId="45" fillId="11" borderId="13" xfId="0" applyFont="1" applyFill="1" applyBorder="1" applyAlignment="1">
      <alignment horizontal="center" vertical="center"/>
    </xf>
    <xf numFmtId="0" fontId="45" fillId="0" borderId="11" xfId="0" applyFont="1" applyFill="1" applyBorder="1" applyAlignment="1" applyProtection="1">
      <alignment horizontal="center" vertical="center"/>
      <protection locked="0"/>
    </xf>
    <xf numFmtId="0" fontId="45" fillId="0" borderId="6" xfId="0" applyFont="1" applyFill="1" applyBorder="1" applyAlignment="1" applyProtection="1">
      <alignment horizontal="center" vertical="center"/>
      <protection locked="0"/>
    </xf>
    <xf numFmtId="179" fontId="57" fillId="0" borderId="1" xfId="0" applyNumberFormat="1" applyFont="1" applyFill="1" applyBorder="1" applyAlignment="1" applyProtection="1">
      <alignment horizontal="center" vertical="center" shrinkToFit="1"/>
      <protection locked="0"/>
    </xf>
    <xf numFmtId="179" fontId="57" fillId="0" borderId="4" xfId="0" applyNumberFormat="1"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wrapText="1"/>
      <protection locked="0"/>
    </xf>
    <xf numFmtId="0" fontId="45" fillId="0" borderId="3"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center" vertical="center" wrapText="1"/>
      <protection locked="0"/>
    </xf>
    <xf numFmtId="0" fontId="45" fillId="0" borderId="12" xfId="0" applyFont="1" applyFill="1" applyBorder="1" applyAlignment="1" applyProtection="1">
      <alignment horizontal="center" vertical="center" wrapText="1"/>
      <protection locked="0"/>
    </xf>
    <xf numFmtId="0" fontId="45" fillId="0" borderId="6" xfId="0" applyFont="1" applyFill="1" applyBorder="1" applyAlignment="1" applyProtection="1">
      <alignment horizontal="center" vertical="center" wrapText="1"/>
      <protection locked="0"/>
    </xf>
    <xf numFmtId="0" fontId="45"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45" fillId="0" borderId="89" xfId="0" applyFont="1" applyFill="1" applyBorder="1" applyAlignment="1">
      <alignment horizontal="center" vertical="center"/>
    </xf>
    <xf numFmtId="0" fontId="45" fillId="0" borderId="88" xfId="0" applyFont="1" applyFill="1" applyBorder="1" applyAlignment="1">
      <alignment horizontal="center" vertical="center"/>
    </xf>
    <xf numFmtId="0" fontId="45" fillId="0" borderId="84" xfId="0" applyFont="1" applyFill="1" applyBorder="1" applyAlignment="1">
      <alignment horizontal="center" vertical="center"/>
    </xf>
    <xf numFmtId="0" fontId="45" fillId="0" borderId="83" xfId="0" applyFont="1" applyFill="1" applyBorder="1" applyAlignment="1">
      <alignment horizontal="center" vertical="center"/>
    </xf>
    <xf numFmtId="0" fontId="48" fillId="0" borderId="88" xfId="0" applyFont="1" applyFill="1" applyBorder="1" applyAlignment="1">
      <alignment horizontal="center" vertical="center" wrapText="1"/>
    </xf>
    <xf numFmtId="0" fontId="48" fillId="0" borderId="83" xfId="0" applyFont="1" applyFill="1" applyBorder="1" applyAlignment="1">
      <alignment horizontal="center" vertical="center" wrapText="1"/>
    </xf>
    <xf numFmtId="0" fontId="40" fillId="0" borderId="0" xfId="0" applyFont="1" applyFill="1" applyAlignment="1">
      <alignment horizontal="left" vertical="top"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0" xfId="0" applyFont="1" applyBorder="1" applyAlignment="1">
      <alignment horizontal="center" vertical="center" wrapText="1"/>
    </xf>
    <xf numFmtId="0" fontId="45" fillId="0" borderId="6" xfId="0" applyFont="1" applyBorder="1" applyAlignment="1" applyProtection="1">
      <alignment horizontal="left" vertical="center" wrapText="1"/>
      <protection locked="0"/>
    </xf>
    <xf numFmtId="0" fontId="45" fillId="0" borderId="5" xfId="0" applyFont="1" applyBorder="1" applyAlignment="1" applyProtection="1">
      <alignment horizontal="left" vertical="center" wrapText="1"/>
      <protection locked="0"/>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45" fillId="0" borderId="13" xfId="0" applyFont="1" applyBorder="1" applyAlignment="1">
      <alignment horizontal="center" vertical="center"/>
    </xf>
    <xf numFmtId="0" fontId="45" fillId="0" borderId="1" xfId="3" applyFont="1" applyFill="1" applyBorder="1" applyAlignment="1">
      <alignment horizontal="center" vertical="center"/>
    </xf>
    <xf numFmtId="0" fontId="45" fillId="0" borderId="2" xfId="3" applyFont="1" applyFill="1" applyBorder="1" applyAlignment="1">
      <alignment horizontal="center" vertical="center"/>
    </xf>
    <xf numFmtId="0" fontId="45" fillId="0" borderId="4" xfId="3" applyFont="1" applyFill="1" applyBorder="1" applyAlignment="1">
      <alignment horizontal="center" vertical="center"/>
    </xf>
    <xf numFmtId="0" fontId="45" fillId="0" borderId="13" xfId="3" applyFont="1" applyFill="1" applyBorder="1" applyAlignment="1">
      <alignment horizontal="center" vertical="center"/>
    </xf>
    <xf numFmtId="0" fontId="45" fillId="0" borderId="11" xfId="0" applyFont="1" applyBorder="1" applyAlignment="1">
      <alignment horizontal="center" wrapText="1"/>
    </xf>
    <xf numFmtId="0" fontId="45" fillId="0" borderId="3" xfId="0" applyFont="1" applyBorder="1" applyAlignment="1">
      <alignment horizontal="center" vertical="center"/>
    </xf>
    <xf numFmtId="0" fontId="45" fillId="0" borderId="9" xfId="0" applyFont="1" applyBorder="1" applyAlignment="1">
      <alignment horizontal="center" vertical="center"/>
    </xf>
    <xf numFmtId="0" fontId="39" fillId="0" borderId="12" xfId="0" applyFont="1" applyBorder="1" applyAlignment="1">
      <alignment horizontal="center" vertical="center"/>
    </xf>
    <xf numFmtId="0" fontId="45" fillId="0" borderId="11" xfId="0" applyFont="1" applyBorder="1" applyAlignment="1">
      <alignment horizontal="center" vertical="center" wrapText="1"/>
    </xf>
    <xf numFmtId="0" fontId="45" fillId="0" borderId="8" xfId="0" applyFont="1" applyBorder="1" applyAlignment="1">
      <alignment horizontal="center" vertical="center"/>
    </xf>
    <xf numFmtId="0" fontId="45" fillId="0" borderId="94"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59" fillId="0" borderId="7" xfId="0" applyFont="1" applyBorder="1"/>
    <xf numFmtId="0" fontId="59" fillId="0" borderId="5" xfId="0" applyFont="1" applyBorder="1"/>
    <xf numFmtId="0" fontId="40" fillId="0" borderId="1"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3" xfId="0" applyFont="1" applyFill="1" applyBorder="1" applyAlignment="1" applyProtection="1">
      <alignment horizontal="center" vertical="center"/>
      <protection locked="0"/>
    </xf>
    <xf numFmtId="0" fontId="61" fillId="0" borderId="97" xfId="0" applyFont="1" applyFill="1" applyBorder="1" applyAlignment="1">
      <alignment horizontal="center" vertical="center"/>
    </xf>
    <xf numFmtId="0" fontId="61" fillId="0" borderId="96" xfId="0" applyFont="1" applyFill="1" applyBorder="1" applyAlignment="1">
      <alignment horizontal="center" vertical="center"/>
    </xf>
    <xf numFmtId="0" fontId="40" fillId="0" borderId="14" xfId="0"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60" fillId="0" borderId="0" xfId="3" applyFont="1" applyAlignment="1">
      <alignment horizontal="left"/>
    </xf>
    <xf numFmtId="0" fontId="39" fillId="0" borderId="0" xfId="0" applyFont="1" applyFill="1" applyAlignment="1">
      <alignment horizontal="left"/>
    </xf>
    <xf numFmtId="0" fontId="62" fillId="0" borderId="0" xfId="0" applyFont="1" applyFill="1" applyAlignment="1">
      <alignment horizontal="center"/>
    </xf>
    <xf numFmtId="0" fontId="3" fillId="0" borderId="0" xfId="0" applyFont="1" applyFill="1" applyAlignment="1">
      <alignment horizontal="left"/>
    </xf>
    <xf numFmtId="0" fontId="40" fillId="0" borderId="0" xfId="0" applyFont="1" applyFill="1" applyBorder="1" applyAlignment="1" applyProtection="1">
      <alignment horizontal="center" vertical="center"/>
      <protection locked="0"/>
    </xf>
    <xf numFmtId="0" fontId="40" fillId="0" borderId="9" xfId="0" applyFont="1" applyFill="1" applyBorder="1" applyAlignment="1" applyProtection="1">
      <alignment horizontal="center" vertical="center"/>
      <protection locked="0"/>
    </xf>
    <xf numFmtId="0" fontId="7" fillId="0" borderId="97" xfId="0" applyFont="1" applyFill="1" applyBorder="1" applyAlignment="1">
      <alignment horizontal="center" vertical="center"/>
    </xf>
    <xf numFmtId="0" fontId="7" fillId="0" borderId="96" xfId="0" applyFont="1" applyFill="1" applyBorder="1" applyAlignment="1">
      <alignment horizontal="center" vertical="center"/>
    </xf>
    <xf numFmtId="0" fontId="45" fillId="0" borderId="13" xfId="0" applyFont="1" applyFill="1" applyBorder="1" applyAlignment="1">
      <alignment horizontal="center" vertical="center"/>
    </xf>
    <xf numFmtId="0" fontId="63" fillId="0" borderId="6" xfId="3" applyFont="1" applyFill="1" applyBorder="1" applyAlignment="1">
      <alignment horizontal="center" vertical="center"/>
    </xf>
    <xf numFmtId="0" fontId="63" fillId="0" borderId="5" xfId="3" applyFont="1" applyFill="1" applyBorder="1" applyAlignment="1">
      <alignment horizontal="center" vertical="center"/>
    </xf>
    <xf numFmtId="0" fontId="40" fillId="0" borderId="13" xfId="0" applyFont="1" applyBorder="1" applyAlignment="1">
      <alignment horizontal="left" vertical="center"/>
    </xf>
    <xf numFmtId="0" fontId="39" fillId="0" borderId="0" xfId="0" applyFont="1" applyFill="1" applyAlignment="1">
      <alignment horizontal="left" vertical="top" wrapText="1"/>
    </xf>
    <xf numFmtId="0" fontId="45" fillId="0" borderId="1"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12" xfId="0" applyFont="1" applyFill="1" applyBorder="1" applyAlignment="1">
      <alignment horizontal="center" vertical="center"/>
    </xf>
    <xf numFmtId="0" fontId="48" fillId="0" borderId="1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6" xfId="0" applyFont="1" applyFill="1" applyBorder="1" applyAlignment="1">
      <alignment horizontal="center" vertical="center"/>
    </xf>
    <xf numFmtId="0" fontId="45" fillId="0" borderId="5" xfId="0" applyFont="1" applyFill="1" applyBorder="1" applyAlignment="1">
      <alignment horizontal="center" vertical="center"/>
    </xf>
    <xf numFmtId="179" fontId="3" fillId="0" borderId="1" xfId="0" applyNumberFormat="1" applyFont="1" applyFill="1" applyBorder="1" applyAlignment="1" applyProtection="1">
      <alignment horizontal="center" vertical="center"/>
      <protection locked="0"/>
    </xf>
    <xf numFmtId="179" fontId="3" fillId="0" borderId="8" xfId="0" applyNumberFormat="1" applyFont="1" applyFill="1" applyBorder="1" applyAlignment="1" applyProtection="1">
      <alignment horizontal="center" vertical="center"/>
      <protection locked="0"/>
    </xf>
    <xf numFmtId="179" fontId="3" fillId="0" borderId="4" xfId="0" applyNumberFormat="1" applyFont="1" applyFill="1" applyBorder="1" applyAlignment="1" applyProtection="1">
      <alignment horizontal="center" vertical="center"/>
      <protection locked="0"/>
    </xf>
    <xf numFmtId="0" fontId="45" fillId="0" borderId="8" xfId="0" applyFont="1" applyFill="1" applyBorder="1" applyAlignment="1" applyProtection="1">
      <alignment horizontal="center" vertical="center" wrapText="1"/>
      <protection locked="0"/>
    </xf>
    <xf numFmtId="0" fontId="45" fillId="0" borderId="9" xfId="0" applyFont="1" applyFill="1" applyBorder="1" applyAlignment="1" applyProtection="1">
      <alignment horizontal="center" vertical="center" wrapText="1"/>
      <protection locked="0"/>
    </xf>
    <xf numFmtId="0" fontId="45" fillId="0" borderId="7" xfId="0" applyFont="1" applyFill="1" applyBorder="1" applyAlignment="1" applyProtection="1">
      <alignment horizontal="center" vertical="center" wrapText="1"/>
      <protection locked="0"/>
    </xf>
    <xf numFmtId="0" fontId="45" fillId="0" borderId="94" xfId="0" applyFont="1" applyBorder="1" applyAlignment="1">
      <alignment horizontal="center" vertical="center"/>
    </xf>
    <xf numFmtId="0" fontId="45" fillId="0" borderId="93" xfId="0" applyFont="1" applyBorder="1" applyAlignment="1">
      <alignment horizontal="center" vertical="center"/>
    </xf>
    <xf numFmtId="0" fontId="45" fillId="0" borderId="92" xfId="0" applyFont="1" applyBorder="1" applyAlignment="1">
      <alignment horizontal="center" vertical="center"/>
    </xf>
    <xf numFmtId="0" fontId="45" fillId="0" borderId="12" xfId="0" applyFont="1" applyBorder="1" applyAlignment="1">
      <alignment horizontal="center" vertical="center"/>
    </xf>
    <xf numFmtId="0" fontId="40" fillId="0" borderId="4" xfId="0" applyFont="1" applyFill="1" applyBorder="1" applyAlignment="1" applyProtection="1">
      <alignment horizontal="center" vertical="center"/>
      <protection locked="0"/>
    </xf>
    <xf numFmtId="0" fontId="40" fillId="0" borderId="13" xfId="0" applyFont="1" applyFill="1" applyBorder="1" applyAlignment="1" applyProtection="1">
      <alignment horizontal="center" vertical="center"/>
      <protection locked="0"/>
    </xf>
    <xf numFmtId="0" fontId="40" fillId="0" borderId="12" xfId="0" applyFont="1" applyFill="1" applyBorder="1" applyAlignment="1" applyProtection="1">
      <alignment horizontal="center" vertical="center"/>
      <protection locked="0"/>
    </xf>
    <xf numFmtId="0" fontId="65" fillId="0" borderId="97" xfId="0" applyFont="1" applyFill="1" applyBorder="1" applyAlignment="1">
      <alignment horizontal="center" vertical="center"/>
    </xf>
    <xf numFmtId="0" fontId="65" fillId="0" borderId="96" xfId="0" applyFont="1" applyFill="1" applyBorder="1" applyAlignment="1">
      <alignment horizontal="center" vertical="center"/>
    </xf>
    <xf numFmtId="0" fontId="64" fillId="0" borderId="97" xfId="0" applyFont="1" applyFill="1" applyBorder="1" applyAlignment="1">
      <alignment horizontal="center" vertical="center"/>
    </xf>
    <xf numFmtId="0" fontId="64" fillId="0" borderId="96" xfId="0" applyFont="1" applyFill="1" applyBorder="1" applyAlignment="1">
      <alignment horizontal="center" vertical="center"/>
    </xf>
    <xf numFmtId="0" fontId="45" fillId="0" borderId="97" xfId="0" applyFont="1" applyFill="1" applyBorder="1" applyAlignment="1">
      <alignment horizontal="center" vertical="center"/>
    </xf>
    <xf numFmtId="0" fontId="45" fillId="0" borderId="96" xfId="0" applyFont="1" applyFill="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177" fontId="20" fillId="0" borderId="0" xfId="0" applyNumberFormat="1" applyFont="1" applyFill="1" applyBorder="1" applyAlignment="1">
      <alignment horizontal="left" vertical="center" wrapText="1"/>
    </xf>
    <xf numFmtId="0" fontId="31" fillId="0" borderId="0" xfId="0" applyFont="1" applyFill="1" applyAlignment="1">
      <alignment horizontal="left" wrapText="1"/>
    </xf>
    <xf numFmtId="0" fontId="20" fillId="0" borderId="59"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32" fillId="0" borderId="70" xfId="0" applyFont="1" applyFill="1" applyBorder="1" applyAlignment="1">
      <alignment horizontal="center" vertical="center" wrapText="1"/>
    </xf>
    <xf numFmtId="0" fontId="31" fillId="0" borderId="59" xfId="0" applyFont="1" applyFill="1" applyBorder="1" applyAlignment="1">
      <alignment horizontal="center" vertical="center" wrapText="1"/>
    </xf>
    <xf numFmtId="0" fontId="31" fillId="0" borderId="63" xfId="0" applyFont="1" applyFill="1" applyBorder="1" applyAlignment="1">
      <alignment horizontal="center" vertical="center" wrapText="1"/>
    </xf>
    <xf numFmtId="0" fontId="32" fillId="0" borderId="63" xfId="0" applyFont="1" applyFill="1" applyBorder="1" applyAlignment="1">
      <alignment horizontal="center" vertical="center" wrapText="1"/>
    </xf>
    <xf numFmtId="0" fontId="20" fillId="0" borderId="60" xfId="0" applyFont="1" applyFill="1" applyBorder="1" applyAlignment="1">
      <alignment horizontal="left" vertical="center" wrapText="1"/>
    </xf>
    <xf numFmtId="0" fontId="31" fillId="0" borderId="61" xfId="0" applyFont="1" applyFill="1" applyBorder="1" applyAlignment="1">
      <alignment horizontal="left" wrapText="1"/>
    </xf>
    <xf numFmtId="0" fontId="31" fillId="0" borderId="75" xfId="0" applyFont="1" applyFill="1" applyBorder="1" applyAlignment="1">
      <alignment horizontal="left" wrapText="1"/>
    </xf>
    <xf numFmtId="0" fontId="20" fillId="0" borderId="62"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31" fillId="0" borderId="66" xfId="0" applyFont="1" applyFill="1" applyBorder="1" applyAlignment="1">
      <alignment horizontal="center" vertical="center" wrapText="1"/>
    </xf>
    <xf numFmtId="0" fontId="31" fillId="0" borderId="69" xfId="0" applyFont="1" applyFill="1" applyBorder="1" applyAlignment="1">
      <alignment horizontal="center" vertical="center" wrapText="1"/>
    </xf>
    <xf numFmtId="0" fontId="32" fillId="0" borderId="73"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31" fillId="0" borderId="65" xfId="0" applyFont="1" applyFill="1" applyBorder="1" applyAlignment="1">
      <alignment horizontal="center" vertical="center" wrapText="1"/>
    </xf>
    <xf numFmtId="0" fontId="31" fillId="0" borderId="67"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68" xfId="0" applyFont="1" applyFill="1" applyBorder="1" applyAlignment="1">
      <alignment vertical="center" wrapText="1"/>
    </xf>
    <xf numFmtId="0" fontId="32" fillId="0" borderId="71" xfId="0" applyFont="1" applyFill="1" applyBorder="1" applyAlignment="1">
      <alignment vertical="center" wrapText="1"/>
    </xf>
    <xf numFmtId="0" fontId="20" fillId="0" borderId="1" xfId="0" applyFont="1" applyFill="1" applyBorder="1" applyAlignment="1">
      <alignment vertical="center" wrapText="1"/>
    </xf>
    <xf numFmtId="0" fontId="32" fillId="0" borderId="72" xfId="0" applyFont="1" applyFill="1" applyBorder="1" applyAlignment="1">
      <alignment vertical="center" wrapText="1"/>
    </xf>
    <xf numFmtId="0" fontId="12" fillId="0" borderId="0" xfId="0" applyFont="1" applyBorder="1" applyAlignment="1" applyProtection="1">
      <alignment horizontal="center"/>
    </xf>
    <xf numFmtId="0" fontId="6" fillId="0" borderId="13" xfId="0" applyFont="1" applyFill="1" applyBorder="1" applyAlignment="1" applyProtection="1">
      <alignment horizontal="center"/>
      <protection locked="0"/>
    </xf>
    <xf numFmtId="0" fontId="6" fillId="0" borderId="0" xfId="0" applyFont="1" applyBorder="1" applyAlignment="1" applyProtection="1">
      <alignment horizontal="left" wrapText="1"/>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xf>
    <xf numFmtId="0" fontId="6" fillId="0" borderId="15" xfId="0" applyFont="1" applyBorder="1" applyAlignment="1" applyProtection="1">
      <alignment horizontal="center"/>
    </xf>
    <xf numFmtId="0" fontId="6" fillId="0" borderId="10" xfId="0" applyFont="1" applyBorder="1" applyAlignment="1" applyProtection="1">
      <alignment horizontal="center"/>
    </xf>
    <xf numFmtId="0" fontId="6" fillId="0" borderId="14" xfId="0" applyFont="1" applyFill="1" applyBorder="1" applyAlignment="1" applyProtection="1">
      <alignment horizontal="center"/>
    </xf>
    <xf numFmtId="0" fontId="6" fillId="0" borderId="15" xfId="0" applyFont="1" applyFill="1" applyBorder="1" applyAlignment="1" applyProtection="1">
      <alignment horizontal="center"/>
    </xf>
    <xf numFmtId="0" fontId="6" fillId="0" borderId="10" xfId="0" applyFont="1" applyFill="1" applyBorder="1" applyAlignment="1" applyProtection="1">
      <alignment horizontal="center"/>
    </xf>
    <xf numFmtId="0" fontId="23" fillId="0" borderId="14" xfId="0" applyFont="1" applyFill="1" applyBorder="1" applyAlignment="1" applyProtection="1">
      <alignment horizontal="right"/>
    </xf>
    <xf numFmtId="0" fontId="23" fillId="0" borderId="15" xfId="0" applyFont="1" applyFill="1" applyBorder="1" applyAlignment="1" applyProtection="1">
      <alignment horizontal="right"/>
    </xf>
    <xf numFmtId="38" fontId="23" fillId="0" borderId="14" xfId="1" applyFont="1" applyFill="1" applyBorder="1" applyAlignment="1" applyProtection="1">
      <alignment horizontal="right"/>
    </xf>
    <xf numFmtId="38" fontId="23" fillId="0" borderId="15" xfId="1" applyFont="1" applyFill="1" applyBorder="1" applyAlignment="1" applyProtection="1">
      <alignment horizontal="right"/>
    </xf>
    <xf numFmtId="0" fontId="9" fillId="0" borderId="0" xfId="0" applyFont="1" applyBorder="1" applyAlignment="1" applyProtection="1"/>
    <xf numFmtId="0" fontId="10" fillId="0" borderId="0" xfId="0" applyFont="1" applyAlignment="1" applyProtection="1"/>
    <xf numFmtId="38" fontId="23" fillId="0" borderId="14" xfId="0" applyNumberFormat="1" applyFont="1" applyFill="1" applyBorder="1" applyAlignment="1" applyProtection="1">
      <alignment horizontal="right"/>
    </xf>
    <xf numFmtId="38" fontId="23" fillId="0" borderId="15" xfId="0" applyNumberFormat="1" applyFont="1" applyFill="1" applyBorder="1" applyAlignment="1" applyProtection="1">
      <alignment horizontal="right"/>
    </xf>
    <xf numFmtId="40" fontId="23" fillId="0" borderId="15" xfId="1" applyNumberFormat="1" applyFont="1" applyFill="1" applyBorder="1" applyAlignment="1" applyProtection="1">
      <alignment horizontal="right"/>
    </xf>
    <xf numFmtId="0" fontId="6" fillId="0" borderId="14" xfId="0" applyFont="1" applyFill="1" applyBorder="1" applyAlignment="1" applyProtection="1">
      <alignment horizontal="right"/>
    </xf>
    <xf numFmtId="0" fontId="6" fillId="0" borderId="15" xfId="0" applyFont="1" applyFill="1" applyBorder="1" applyAlignment="1" applyProtection="1">
      <alignment horizontal="right"/>
    </xf>
    <xf numFmtId="38" fontId="23" fillId="0" borderId="14" xfId="0" applyNumberFormat="1" applyFont="1" applyFill="1" applyBorder="1" applyAlignment="1" applyProtection="1"/>
    <xf numFmtId="38" fontId="23" fillId="0" borderId="15" xfId="0" applyNumberFormat="1" applyFont="1" applyFill="1" applyBorder="1" applyAlignment="1" applyProtection="1"/>
    <xf numFmtId="0" fontId="9" fillId="0" borderId="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wrapText="1"/>
    </xf>
    <xf numFmtId="0" fontId="10" fillId="0" borderId="0" xfId="0" applyFont="1" applyBorder="1" applyAlignment="1" applyProtection="1">
      <alignment wrapText="1"/>
    </xf>
    <xf numFmtId="38" fontId="6" fillId="0" borderId="14" xfId="0" applyNumberFormat="1" applyFont="1" applyFill="1" applyBorder="1" applyAlignment="1" applyProtection="1">
      <alignment horizontal="right"/>
      <protection locked="0"/>
    </xf>
    <xf numFmtId="38" fontId="6" fillId="0" borderId="15" xfId="0" applyNumberFormat="1" applyFont="1" applyFill="1" applyBorder="1" applyAlignment="1" applyProtection="1">
      <alignment horizontal="right"/>
      <protection locked="0"/>
    </xf>
    <xf numFmtId="176" fontId="6" fillId="0" borderId="14" xfId="1" applyNumberFormat="1" applyFont="1" applyFill="1" applyBorder="1" applyAlignment="1" applyProtection="1">
      <alignment horizontal="right"/>
      <protection locked="0"/>
    </xf>
    <xf numFmtId="176" fontId="6" fillId="0" borderId="15" xfId="1" applyNumberFormat="1" applyFont="1" applyFill="1" applyBorder="1" applyAlignment="1" applyProtection="1">
      <alignment horizontal="right"/>
      <protection locked="0"/>
    </xf>
    <xf numFmtId="40" fontId="23" fillId="0" borderId="15" xfId="1" applyNumberFormat="1" applyFont="1" applyFill="1" applyBorder="1" applyAlignment="1" applyProtection="1"/>
    <xf numFmtId="40" fontId="23" fillId="0" borderId="15" xfId="0" applyNumberFormat="1" applyFont="1" applyFill="1" applyBorder="1" applyAlignment="1" applyProtection="1"/>
    <xf numFmtId="38" fontId="23" fillId="0" borderId="15" xfId="1" applyNumberFormat="1" applyFont="1" applyFill="1" applyBorder="1" applyAlignment="1" applyProtection="1"/>
    <xf numFmtId="0" fontId="6" fillId="0" borderId="1" xfId="0" applyFont="1" applyFill="1" applyBorder="1" applyAlignment="1">
      <alignment horizontal="right"/>
    </xf>
    <xf numFmtId="0" fontId="6" fillId="0" borderId="2" xfId="0" applyFont="1" applyFill="1" applyBorder="1" applyAlignment="1">
      <alignment horizontal="right"/>
    </xf>
    <xf numFmtId="0" fontId="6" fillId="0" borderId="52" xfId="0" applyFont="1" applyBorder="1" applyAlignment="1">
      <alignment horizontal="left"/>
    </xf>
    <xf numFmtId="0" fontId="6" fillId="0" borderId="76" xfId="0" applyFont="1" applyBorder="1" applyAlignment="1">
      <alignment horizontal="left"/>
    </xf>
    <xf numFmtId="0" fontId="6" fillId="0" borderId="53" xfId="0" applyFont="1" applyBorder="1" applyAlignment="1">
      <alignment horizontal="left"/>
    </xf>
    <xf numFmtId="0" fontId="6" fillId="0" borderId="52" xfId="0" applyFont="1" applyFill="1" applyBorder="1" applyAlignment="1" applyProtection="1">
      <alignment horizontal="right"/>
      <protection locked="0"/>
    </xf>
    <xf numFmtId="0" fontId="6" fillId="0" borderId="76" xfId="0" applyFont="1" applyFill="1" applyBorder="1" applyAlignment="1" applyProtection="1">
      <alignment horizontal="right"/>
      <protection locked="0"/>
    </xf>
    <xf numFmtId="0" fontId="6" fillId="0" borderId="76" xfId="0" applyFont="1" applyFill="1" applyBorder="1" applyAlignment="1">
      <alignment horizontal="right"/>
    </xf>
    <xf numFmtId="176" fontId="6" fillId="4" borderId="15" xfId="1" applyNumberFormat="1" applyFont="1" applyFill="1" applyBorder="1" applyAlignment="1"/>
    <xf numFmtId="176" fontId="6" fillId="4" borderId="15" xfId="0" applyNumberFormat="1" applyFont="1" applyFill="1" applyBorder="1" applyAlignment="1"/>
    <xf numFmtId="178" fontId="6" fillId="4" borderId="15" xfId="1" applyNumberFormat="1" applyFont="1" applyFill="1" applyBorder="1" applyAlignment="1"/>
    <xf numFmtId="178" fontId="6" fillId="4" borderId="15" xfId="0" applyNumberFormat="1" applyFont="1" applyFill="1" applyBorder="1" applyAlignment="1"/>
    <xf numFmtId="0" fontId="24" fillId="0" borderId="0" xfId="0" applyFont="1" applyBorder="1" applyAlignment="1">
      <alignment horizontal="lef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0" xfId="0" applyFont="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0" xfId="0" applyFont="1" applyFill="1" applyBorder="1" applyAlignment="1">
      <alignment horizontal="center"/>
    </xf>
    <xf numFmtId="0" fontId="9" fillId="0" borderId="0" xfId="0" applyFont="1" applyBorder="1" applyAlignment="1"/>
    <xf numFmtId="0" fontId="10" fillId="0" borderId="0" xfId="0" applyFont="1" applyAlignment="1"/>
    <xf numFmtId="0" fontId="10" fillId="0" borderId="14" xfId="0" applyFont="1" applyBorder="1" applyAlignment="1" applyProtection="1">
      <alignment wrapText="1"/>
    </xf>
    <xf numFmtId="0" fontId="10" fillId="0" borderId="15" xfId="0" applyFont="1" applyBorder="1" applyAlignment="1" applyProtection="1">
      <alignment wrapText="1"/>
    </xf>
    <xf numFmtId="0" fontId="10" fillId="0" borderId="10" xfId="0" applyFont="1" applyBorder="1" applyAlignment="1" applyProtection="1">
      <alignment wrapText="1"/>
    </xf>
    <xf numFmtId="0" fontId="6" fillId="0" borderId="15" xfId="0" applyFont="1" applyFill="1" applyBorder="1" applyAlignment="1" applyProtection="1"/>
    <xf numFmtId="0" fontId="6"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left" vertical="top" wrapText="1"/>
    </xf>
    <xf numFmtId="0" fontId="6" fillId="0" borderId="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wrapText="1"/>
    </xf>
    <xf numFmtId="0" fontId="9" fillId="0" borderId="8"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23" xfId="0" applyFont="1" applyFill="1" applyBorder="1" applyAlignment="1" applyProtection="1">
      <alignment horizontal="center" wrapText="1"/>
    </xf>
    <xf numFmtId="0" fontId="6" fillId="0" borderId="24" xfId="0" applyFont="1" applyBorder="1" applyAlignment="1" applyProtection="1">
      <alignment horizontal="center" wrapText="1"/>
    </xf>
    <xf numFmtId="0" fontId="6" fillId="0" borderId="25" xfId="0" applyFont="1" applyBorder="1" applyAlignment="1" applyProtection="1">
      <alignment horizontal="center" wrapText="1"/>
    </xf>
    <xf numFmtId="0" fontId="6" fillId="0" borderId="26" xfId="0" applyFont="1" applyFill="1" applyBorder="1" applyAlignment="1" applyProtection="1"/>
    <xf numFmtId="0" fontId="6" fillId="0" borderId="24" xfId="0" applyFont="1" applyFill="1" applyBorder="1" applyAlignment="1" applyProtection="1"/>
    <xf numFmtId="0" fontId="6" fillId="0" borderId="27" xfId="0" applyFont="1" applyFill="1" applyBorder="1" applyAlignment="1" applyProtection="1"/>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wrapText="1"/>
    </xf>
    <xf numFmtId="0" fontId="6" fillId="0" borderId="12" xfId="0" applyFont="1" applyBorder="1" applyAlignment="1" applyProtection="1">
      <alignment wrapText="1"/>
    </xf>
    <xf numFmtId="0" fontId="9" fillId="0" borderId="20" xfId="0"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36" xfId="0" applyFont="1" applyFill="1" applyBorder="1" applyAlignment="1" applyProtection="1">
      <alignment horizontal="center" wrapText="1"/>
    </xf>
    <xf numFmtId="0" fontId="6" fillId="0" borderId="37"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40" xfId="0" applyFont="1" applyFill="1" applyBorder="1" applyAlignment="1" applyProtection="1"/>
    <xf numFmtId="0" fontId="6" fillId="0" borderId="37" xfId="0" applyFont="1" applyFill="1" applyBorder="1" applyAlignment="1" applyProtection="1"/>
    <xf numFmtId="0" fontId="6" fillId="0" borderId="41" xfId="0" applyFont="1" applyFill="1" applyBorder="1" applyAlignment="1" applyProtection="1"/>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1" xfId="0" applyFont="1" applyBorder="1" applyAlignment="1" applyProtection="1">
      <alignment wrapText="1"/>
    </xf>
    <xf numFmtId="0" fontId="6" fillId="0" borderId="22" xfId="0" applyFont="1" applyBorder="1" applyAlignment="1" applyProtection="1">
      <alignment wrapText="1"/>
    </xf>
    <xf numFmtId="0" fontId="6" fillId="0" borderId="28" xfId="0" applyFont="1" applyFill="1" applyBorder="1" applyAlignment="1" applyProtection="1">
      <alignment horizontal="center" wrapText="1"/>
    </xf>
    <xf numFmtId="0" fontId="6" fillId="0" borderId="29" xfId="0" applyFont="1" applyBorder="1" applyAlignment="1" applyProtection="1">
      <alignment horizontal="center" wrapText="1"/>
    </xf>
    <xf numFmtId="0" fontId="6" fillId="0" borderId="30" xfId="0" applyFont="1" applyBorder="1" applyAlignment="1" applyProtection="1">
      <alignment horizontal="center" wrapText="1"/>
    </xf>
    <xf numFmtId="0" fontId="6" fillId="0" borderId="32" xfId="0" applyFont="1" applyFill="1" applyBorder="1" applyAlignment="1" applyProtection="1"/>
    <xf numFmtId="0" fontId="6" fillId="0" borderId="29" xfId="0" applyFont="1" applyFill="1" applyBorder="1" applyAlignment="1" applyProtection="1"/>
    <xf numFmtId="0" fontId="6" fillId="0" borderId="33" xfId="0" applyFont="1" applyFill="1" applyBorder="1" applyAlignment="1" applyProtection="1"/>
    <xf numFmtId="0" fontId="9" fillId="0" borderId="9" xfId="0" applyFont="1" applyBorder="1" applyAlignment="1" applyProtection="1"/>
    <xf numFmtId="0" fontId="6" fillId="0" borderId="0" xfId="0" applyFont="1" applyBorder="1" applyAlignment="1" applyProtection="1">
      <alignment horizontal="right" vertical="center"/>
    </xf>
    <xf numFmtId="0" fontId="6" fillId="0" borderId="9" xfId="0" applyFont="1" applyBorder="1" applyAlignment="1" applyProtection="1">
      <alignment horizontal="right" vertical="center"/>
    </xf>
    <xf numFmtId="38" fontId="23" fillId="0" borderId="0" xfId="1" applyFont="1" applyFill="1" applyBorder="1" applyAlignment="1" applyProtection="1"/>
    <xf numFmtId="0" fontId="6" fillId="0" borderId="8" xfId="0" applyFont="1" applyBorder="1" applyAlignment="1" applyProtection="1">
      <alignment horizontal="left" wrapText="1"/>
    </xf>
    <xf numFmtId="0" fontId="6" fillId="0" borderId="9" xfId="0" applyFont="1" applyBorder="1" applyAlignment="1" applyProtection="1">
      <alignment horizontal="left" wrapText="1"/>
    </xf>
    <xf numFmtId="0" fontId="13" fillId="0" borderId="8" xfId="0" applyFont="1" applyBorder="1" applyAlignment="1" applyProtection="1">
      <alignment horizontal="center" wrapText="1" shrinkToFit="1"/>
    </xf>
    <xf numFmtId="0" fontId="13" fillId="0" borderId="0" xfId="0" applyFont="1" applyBorder="1" applyAlignment="1" applyProtection="1">
      <alignment horizontal="center" shrinkToFit="1"/>
    </xf>
    <xf numFmtId="38" fontId="6" fillId="0" borderId="0" xfId="1" applyFont="1" applyBorder="1" applyAlignment="1" applyProtection="1">
      <alignment horizontal="center" wrapText="1"/>
    </xf>
    <xf numFmtId="38" fontId="6" fillId="0" borderId="0" xfId="1" applyFont="1" applyBorder="1" applyAlignment="1" applyProtection="1">
      <alignment horizontal="center"/>
    </xf>
    <xf numFmtId="0" fontId="6" fillId="0" borderId="0" xfId="0" applyFont="1" applyBorder="1" applyAlignment="1" applyProtection="1"/>
    <xf numFmtId="38" fontId="23" fillId="0" borderId="0" xfId="1" applyNumberFormat="1" applyFont="1" applyBorder="1" applyAlignment="1" applyProtection="1">
      <alignment horizontal="center"/>
    </xf>
    <xf numFmtId="0" fontId="13" fillId="0" borderId="8" xfId="0" applyFont="1" applyBorder="1" applyAlignment="1" applyProtection="1">
      <alignment horizontal="center" shrinkToFit="1"/>
    </xf>
    <xf numFmtId="0" fontId="13" fillId="0" borderId="8" xfId="0" applyFont="1" applyBorder="1" applyAlignment="1" applyProtection="1">
      <alignment horizontal="center" wrapText="1"/>
    </xf>
    <xf numFmtId="0" fontId="13" fillId="0" borderId="0" xfId="0" applyFont="1" applyBorder="1" applyAlignment="1" applyProtection="1">
      <alignment horizontal="center" wrapText="1"/>
    </xf>
    <xf numFmtId="38" fontId="6" fillId="0" borderId="0" xfId="1" applyFont="1" applyBorder="1" applyAlignment="1" applyProtection="1">
      <alignment horizontal="center" vertical="center"/>
    </xf>
    <xf numFmtId="0" fontId="6" fillId="0" borderId="0" xfId="0" applyFont="1" applyBorder="1" applyAlignment="1" applyProtection="1">
      <alignment vertical="center"/>
    </xf>
    <xf numFmtId="38" fontId="23" fillId="0" borderId="0" xfId="1" applyNumberFormat="1" applyFont="1" applyBorder="1" applyAlignment="1" applyProtection="1">
      <alignment horizontal="center" vertical="center"/>
    </xf>
    <xf numFmtId="0" fontId="13" fillId="0" borderId="8" xfId="0" applyFont="1" applyBorder="1" applyAlignment="1">
      <alignment horizontal="left" wrapText="1" shrinkToFit="1"/>
    </xf>
    <xf numFmtId="0" fontId="13" fillId="0" borderId="0" xfId="0" applyFont="1" applyBorder="1" applyAlignment="1">
      <alignment horizontal="left" wrapText="1" shrinkToFit="1"/>
    </xf>
    <xf numFmtId="0" fontId="13" fillId="0" borderId="9" xfId="0" applyFont="1" applyBorder="1" applyAlignment="1">
      <alignment horizontal="left" wrapText="1" shrinkToFit="1"/>
    </xf>
    <xf numFmtId="0" fontId="13" fillId="0" borderId="8" xfId="0" applyFont="1" applyBorder="1" applyAlignment="1">
      <alignment horizontal="center" wrapText="1"/>
    </xf>
    <xf numFmtId="0" fontId="13" fillId="0" borderId="0" xfId="0" applyFont="1" applyBorder="1" applyAlignment="1">
      <alignment horizontal="center" wrapText="1"/>
    </xf>
    <xf numFmtId="38" fontId="6" fillId="0" borderId="0" xfId="1" applyFont="1" applyBorder="1" applyAlignment="1">
      <alignment horizontal="center" vertical="center"/>
    </xf>
    <xf numFmtId="0" fontId="7" fillId="0" borderId="0" xfId="0" applyFont="1" applyBorder="1" applyAlignment="1">
      <alignment vertical="center"/>
    </xf>
    <xf numFmtId="38" fontId="23" fillId="0" borderId="0" xfId="1" applyNumberFormat="1" applyFont="1" applyBorder="1" applyAlignment="1" applyProtection="1">
      <alignment horizontal="center" vertical="center" shrinkToFit="1"/>
    </xf>
    <xf numFmtId="38" fontId="23" fillId="0" borderId="0" xfId="1" applyNumberFormat="1" applyFont="1" applyFill="1" applyBorder="1" applyAlignment="1" applyProtection="1">
      <alignment horizontal="center"/>
    </xf>
    <xf numFmtId="38" fontId="23" fillId="0" borderId="0" xfId="1" applyNumberFormat="1" applyFont="1" applyFill="1" applyBorder="1" applyAlignment="1" applyProtection="1">
      <alignment horizontal="center" vertical="center"/>
    </xf>
    <xf numFmtId="38" fontId="6" fillId="0" borderId="11" xfId="7" applyFont="1" applyFill="1" applyBorder="1" applyAlignment="1" applyProtection="1">
      <alignment horizontal="center"/>
    </xf>
    <xf numFmtId="38" fontId="23" fillId="0" borderId="0" xfId="0" applyNumberFormat="1" applyFont="1" applyBorder="1" applyAlignment="1" applyProtection="1">
      <alignment horizontal="center"/>
    </xf>
    <xf numFmtId="0" fontId="23" fillId="0" borderId="0" xfId="0" applyFont="1" applyBorder="1" applyAlignment="1" applyProtection="1">
      <alignment horizontal="center"/>
    </xf>
    <xf numFmtId="38" fontId="23" fillId="0" borderId="0" xfId="1"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8" fillId="0" borderId="0" xfId="0" applyFont="1" applyBorder="1" applyAlignment="1" applyProtection="1">
      <alignment horizontal="distributed"/>
    </xf>
    <xf numFmtId="0" fontId="6" fillId="0" borderId="0" xfId="0" applyFont="1" applyFill="1" applyBorder="1" applyAlignment="1" applyProtection="1">
      <alignment horizontal="right"/>
    </xf>
    <xf numFmtId="0" fontId="13" fillId="0" borderId="0" xfId="0" applyFont="1" applyBorder="1" applyAlignment="1" applyProtection="1">
      <alignment vertical="center" wrapText="1"/>
    </xf>
    <xf numFmtId="0" fontId="13" fillId="0" borderId="9" xfId="0" applyFont="1" applyBorder="1" applyAlignment="1" applyProtection="1">
      <alignment vertical="center" wrapText="1"/>
    </xf>
    <xf numFmtId="0" fontId="6" fillId="0" borderId="0" xfId="0" applyFont="1" applyFill="1" applyBorder="1" applyAlignment="1" applyProtection="1">
      <alignment horizontal="center"/>
    </xf>
    <xf numFmtId="0" fontId="6" fillId="0" borderId="9" xfId="0" applyFont="1" applyFill="1" applyBorder="1" applyAlignment="1" applyProtection="1">
      <alignment horizontal="center"/>
    </xf>
    <xf numFmtId="38" fontId="23" fillId="0" borderId="0" xfId="7" applyFont="1" applyFill="1" applyBorder="1" applyAlignment="1" applyProtection="1"/>
    <xf numFmtId="0" fontId="6" fillId="0" borderId="0" xfId="0" applyFont="1" applyBorder="1" applyAlignment="1" applyProtection="1">
      <alignment horizontal="distributed"/>
    </xf>
    <xf numFmtId="38" fontId="23" fillId="0" borderId="0" xfId="1" applyFont="1" applyBorder="1" applyAlignment="1" applyProtection="1">
      <alignment horizontal="center"/>
    </xf>
    <xf numFmtId="0" fontId="7" fillId="0" borderId="0" xfId="0" applyFont="1" applyBorder="1" applyAlignment="1" applyProtection="1">
      <alignment horizontal="left"/>
    </xf>
    <xf numFmtId="38" fontId="6" fillId="0" borderId="0" xfId="1" applyNumberFormat="1" applyFont="1" applyFill="1" applyBorder="1" applyAlignment="1" applyProtection="1">
      <alignment horizontal="center"/>
      <protection locked="0"/>
    </xf>
    <xf numFmtId="0" fontId="6" fillId="0" borderId="0" xfId="0" applyFont="1" applyFill="1" applyBorder="1" applyAlignment="1" applyProtection="1">
      <alignment horizontal="distributed"/>
    </xf>
    <xf numFmtId="38" fontId="6" fillId="0" borderId="0" xfId="1" applyFont="1" applyFill="1" applyBorder="1" applyAlignment="1" applyProtection="1"/>
    <xf numFmtId="0" fontId="9" fillId="0" borderId="0" xfId="0" applyFont="1" applyFill="1" applyBorder="1" applyAlignment="1" applyProtection="1">
      <alignment horizontal="left" vertical="center"/>
    </xf>
    <xf numFmtId="38" fontId="23" fillId="0" borderId="0" xfId="1" applyFont="1" applyFill="1" applyBorder="1" applyAlignment="1" applyProtection="1">
      <alignment horizontal="right"/>
    </xf>
    <xf numFmtId="0" fontId="9" fillId="0" borderId="47" xfId="0" applyFont="1" applyFill="1" applyBorder="1" applyAlignment="1" applyProtection="1">
      <alignment vertical="center" wrapText="1"/>
    </xf>
    <xf numFmtId="0" fontId="18" fillId="0" borderId="48" xfId="0" applyFont="1" applyFill="1" applyBorder="1" applyAlignment="1" applyProtection="1">
      <alignment vertical="center" wrapText="1"/>
    </xf>
    <xf numFmtId="0" fontId="18" fillId="0" borderId="8"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0" fillId="0" borderId="48" xfId="0" applyFont="1" applyFill="1" applyBorder="1" applyAlignment="1" applyProtection="1">
      <alignment vertical="center" wrapText="1"/>
    </xf>
    <xf numFmtId="177" fontId="6" fillId="0" borderId="48" xfId="0" applyNumberFormat="1" applyFont="1" applyFill="1" applyBorder="1" applyAlignment="1" applyProtection="1"/>
    <xf numFmtId="0" fontId="7" fillId="0" borderId="47" xfId="0" applyFont="1" applyFill="1" applyBorder="1" applyAlignment="1" applyProtection="1">
      <alignment horizontal="left" wrapText="1"/>
    </xf>
    <xf numFmtId="0" fontId="7" fillId="0" borderId="48" xfId="0" applyFont="1" applyFill="1" applyBorder="1" applyAlignment="1" applyProtection="1">
      <alignment horizontal="left" wrapText="1"/>
    </xf>
    <xf numFmtId="0" fontId="7" fillId="0" borderId="49" xfId="0" applyFont="1" applyFill="1" applyBorder="1" applyAlignment="1" applyProtection="1">
      <alignment horizontal="left" wrapText="1"/>
    </xf>
    <xf numFmtId="0" fontId="7" fillId="0" borderId="8"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7" fillId="0" borderId="9" xfId="0" applyFont="1" applyFill="1" applyBorder="1" applyAlignment="1" applyProtection="1">
      <alignment horizontal="left" wrapText="1"/>
    </xf>
    <xf numFmtId="0" fontId="18" fillId="0" borderId="0" xfId="0" applyFont="1" applyFill="1" applyBorder="1" applyAlignment="1" applyProtection="1">
      <alignment horizontal="right" vertical="center" wrapText="1"/>
    </xf>
    <xf numFmtId="0" fontId="10" fillId="0" borderId="0" xfId="0" applyFont="1" applyFill="1" applyBorder="1" applyAlignment="1" applyProtection="1">
      <alignment horizontal="right" vertical="center" wrapText="1"/>
    </xf>
    <xf numFmtId="177" fontId="6" fillId="0" borderId="50" xfId="0" applyNumberFormat="1" applyFont="1" applyFill="1" applyBorder="1" applyAlignment="1" applyProtection="1"/>
    <xf numFmtId="0" fontId="9" fillId="0" borderId="8"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19" fillId="0" borderId="2"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177" fontId="6" fillId="0" borderId="50" xfId="0" applyNumberFormat="1" applyFont="1" applyFill="1" applyBorder="1" applyAlignment="1" applyProtection="1">
      <protection locked="0"/>
    </xf>
    <xf numFmtId="40" fontId="23" fillId="0" borderId="15" xfId="2" applyNumberFormat="1" applyFont="1" applyFill="1" applyBorder="1" applyAlignment="1" applyProtection="1">
      <alignment horizontal="right"/>
    </xf>
    <xf numFmtId="40" fontId="23" fillId="0" borderId="15" xfId="2" applyNumberFormat="1" applyFont="1" applyFill="1" applyBorder="1" applyAlignment="1" applyProtection="1"/>
    <xf numFmtId="38" fontId="23" fillId="0" borderId="15" xfId="2" applyNumberFormat="1" applyFont="1" applyFill="1" applyBorder="1" applyAlignment="1" applyProtection="1"/>
    <xf numFmtId="38" fontId="23" fillId="0" borderId="14" xfId="2" applyFont="1" applyFill="1" applyBorder="1" applyAlignment="1" applyProtection="1">
      <alignment horizontal="right"/>
    </xf>
    <xf numFmtId="38" fontId="23" fillId="0" borderId="15" xfId="2" applyFont="1" applyFill="1" applyBorder="1" applyAlignment="1" applyProtection="1">
      <alignment horizontal="right"/>
    </xf>
    <xf numFmtId="0" fontId="48" fillId="0" borderId="0" xfId="0" applyFont="1" applyBorder="1" applyAlignment="1" applyProtection="1"/>
    <xf numFmtId="0" fontId="0" fillId="0" borderId="0" xfId="0" applyFont="1" applyAlignment="1" applyProtection="1"/>
    <xf numFmtId="176" fontId="6" fillId="0" borderId="14" xfId="2" applyNumberFormat="1" applyFont="1" applyFill="1" applyBorder="1" applyAlignment="1" applyProtection="1">
      <alignment horizontal="right"/>
      <protection locked="0"/>
    </xf>
    <xf numFmtId="176" fontId="6" fillId="0" borderId="15" xfId="2" applyNumberFormat="1" applyFont="1" applyFill="1" applyBorder="1" applyAlignment="1" applyProtection="1">
      <alignment horizontal="right"/>
      <protection locked="0"/>
    </xf>
    <xf numFmtId="176" fontId="6" fillId="4" borderId="15" xfId="2" applyNumberFormat="1" applyFont="1" applyFill="1" applyBorder="1" applyAlignment="1"/>
    <xf numFmtId="178" fontId="6" fillId="4" borderId="15" xfId="2" applyNumberFormat="1" applyFont="1" applyFill="1" applyBorder="1" applyAlignment="1"/>
    <xf numFmtId="0" fontId="39" fillId="0" borderId="14" xfId="0" applyFont="1" applyFill="1" applyBorder="1" applyAlignment="1">
      <alignment horizontal="center"/>
    </xf>
    <xf numFmtId="0" fontId="39" fillId="0" borderId="15" xfId="0" applyFont="1" applyFill="1" applyBorder="1" applyAlignment="1">
      <alignment horizontal="center"/>
    </xf>
    <xf numFmtId="0" fontId="39" fillId="0" borderId="10" xfId="0" applyFont="1" applyFill="1" applyBorder="1" applyAlignment="1">
      <alignment horizontal="center"/>
    </xf>
    <xf numFmtId="0" fontId="39" fillId="0" borderId="14" xfId="0" applyFont="1" applyFill="1" applyBorder="1" applyAlignment="1" applyProtection="1">
      <alignment horizontal="right"/>
      <protection locked="0"/>
    </xf>
    <xf numFmtId="0" fontId="39" fillId="0" borderId="15" xfId="0" applyFont="1" applyFill="1" applyBorder="1" applyAlignment="1" applyProtection="1">
      <alignment horizontal="right"/>
      <protection locked="0"/>
    </xf>
    <xf numFmtId="0" fontId="39" fillId="0" borderId="15" xfId="0" applyFont="1" applyFill="1" applyBorder="1" applyAlignment="1">
      <alignment horizontal="right"/>
    </xf>
    <xf numFmtId="38" fontId="23" fillId="0" borderId="0" xfId="2" applyFont="1" applyFill="1" applyBorder="1" applyAlignment="1" applyProtection="1"/>
    <xf numFmtId="38" fontId="6" fillId="0" borderId="0" xfId="2" applyFont="1" applyBorder="1" applyAlignment="1" applyProtection="1">
      <alignment horizontal="center" wrapText="1"/>
    </xf>
    <xf numFmtId="38" fontId="6" fillId="0" borderId="0" xfId="2" applyFont="1" applyBorder="1" applyAlignment="1" applyProtection="1">
      <alignment horizontal="center"/>
    </xf>
    <xf numFmtId="38" fontId="23" fillId="0" borderId="0" xfId="2" applyNumberFormat="1" applyFont="1" applyBorder="1" applyAlignment="1" applyProtection="1">
      <alignment horizontal="center"/>
    </xf>
    <xf numFmtId="38" fontId="6" fillId="0" borderId="0" xfId="2" applyFont="1" applyBorder="1" applyAlignment="1" applyProtection="1">
      <alignment horizontal="center" vertical="center"/>
    </xf>
    <xf numFmtId="38" fontId="23" fillId="0" borderId="0" xfId="2" applyNumberFormat="1" applyFont="1" applyBorder="1" applyAlignment="1" applyProtection="1">
      <alignment horizontal="center" vertical="center"/>
    </xf>
    <xf numFmtId="38" fontId="23" fillId="0" borderId="0" xfId="2" applyNumberFormat="1" applyFont="1" applyFill="1" applyBorder="1" applyAlignment="1" applyProtection="1">
      <alignment horizontal="center"/>
    </xf>
    <xf numFmtId="38" fontId="23" fillId="0" borderId="0" xfId="2" applyFont="1" applyFill="1" applyBorder="1" applyAlignment="1" applyProtection="1">
      <alignment vertical="center"/>
    </xf>
    <xf numFmtId="0" fontId="39" fillId="0" borderId="0" xfId="0" applyFont="1" applyFill="1" applyBorder="1" applyAlignment="1" applyProtection="1">
      <alignment horizontal="left" vertical="center"/>
    </xf>
    <xf numFmtId="0" fontId="39" fillId="0" borderId="9" xfId="0" applyFont="1" applyFill="1" applyBorder="1" applyAlignment="1" applyProtection="1">
      <alignment horizontal="left" vertical="center"/>
    </xf>
    <xf numFmtId="38" fontId="39" fillId="0" borderId="0" xfId="2" applyFont="1" applyBorder="1" applyAlignment="1" applyProtection="1">
      <alignment horizontal="center" vertical="center"/>
    </xf>
    <xf numFmtId="0" fontId="45" fillId="0" borderId="0" xfId="0" applyFont="1" applyBorder="1" applyAlignment="1" applyProtection="1">
      <alignment vertical="center"/>
    </xf>
    <xf numFmtId="38" fontId="43" fillId="0" borderId="0" xfId="2" applyNumberFormat="1" applyFont="1" applyBorder="1" applyAlignment="1" applyProtection="1">
      <alignment horizontal="center"/>
    </xf>
    <xf numFmtId="38" fontId="43" fillId="0" borderId="0" xfId="2" applyFont="1" applyFill="1" applyBorder="1" applyAlignment="1" applyProtection="1">
      <alignment vertical="center"/>
    </xf>
    <xf numFmtId="38" fontId="23" fillId="0" borderId="0" xfId="2" applyNumberFormat="1" applyFont="1" applyFill="1" applyBorder="1" applyAlignment="1" applyProtection="1">
      <alignment horizontal="center" vertical="center"/>
    </xf>
    <xf numFmtId="0" fontId="39" fillId="0" borderId="0" xfId="0" applyFont="1" applyBorder="1" applyAlignment="1" applyProtection="1">
      <alignment vertical="center"/>
    </xf>
    <xf numFmtId="38" fontId="23" fillId="0" borderId="0" xfId="2" applyFont="1" applyBorder="1" applyAlignment="1" applyProtection="1">
      <alignment horizontal="center"/>
    </xf>
    <xf numFmtId="0" fontId="39" fillId="0" borderId="0" xfId="0" applyFont="1" applyFill="1" applyBorder="1" applyAlignment="1" applyProtection="1">
      <alignment horizontal="left" vertical="top" wrapText="1"/>
    </xf>
    <xf numFmtId="38" fontId="6" fillId="0" borderId="0" xfId="2" applyNumberFormat="1" applyFont="1" applyFill="1" applyBorder="1" applyAlignment="1" applyProtection="1">
      <alignment horizontal="center"/>
      <protection locked="0"/>
    </xf>
    <xf numFmtId="38" fontId="6" fillId="0" borderId="0" xfId="2" applyFont="1" applyFill="1" applyBorder="1" applyAlignment="1" applyProtection="1"/>
    <xf numFmtId="38" fontId="23" fillId="8" borderId="0" xfId="2" applyFont="1" applyFill="1" applyBorder="1" applyAlignment="1" applyProtection="1">
      <alignment horizontal="right"/>
    </xf>
    <xf numFmtId="38" fontId="23" fillId="0" borderId="0" xfId="2" applyFont="1" applyFill="1" applyBorder="1" applyAlignment="1" applyProtection="1">
      <alignment horizontal="right"/>
    </xf>
    <xf numFmtId="38" fontId="23" fillId="0" borderId="0" xfId="7" applyFont="1" applyFill="1" applyBorder="1" applyAlignment="1" applyProtection="1">
      <alignment vertical="center"/>
    </xf>
    <xf numFmtId="0" fontId="8" fillId="9" borderId="0" xfId="0" applyFont="1" applyFill="1" applyBorder="1" applyAlignment="1" applyProtection="1">
      <alignment horizontal="distributed"/>
    </xf>
    <xf numFmtId="0" fontId="6" fillId="9" borderId="0" xfId="0" applyFont="1" applyFill="1" applyBorder="1" applyAlignment="1" applyProtection="1">
      <alignment horizontal="right"/>
    </xf>
    <xf numFmtId="38" fontId="23" fillId="9" borderId="0" xfId="2" applyNumberFormat="1" applyFont="1" applyFill="1" applyBorder="1" applyAlignment="1" applyProtection="1">
      <alignment horizontal="center"/>
    </xf>
    <xf numFmtId="38" fontId="23" fillId="9" borderId="0" xfId="2" applyFont="1" applyFill="1" applyBorder="1" applyAlignment="1" applyProtection="1"/>
    <xf numFmtId="38" fontId="39" fillId="0" borderId="0" xfId="2" applyFont="1" applyBorder="1" applyAlignment="1" applyProtection="1">
      <alignment horizontal="center"/>
    </xf>
    <xf numFmtId="0" fontId="39" fillId="0" borderId="0" xfId="0" applyFont="1" applyBorder="1" applyAlignment="1" applyProtection="1">
      <alignment horizontal="distributed"/>
    </xf>
    <xf numFmtId="0" fontId="13" fillId="9" borderId="0" xfId="0" applyFont="1" applyFill="1" applyBorder="1" applyAlignment="1" applyProtection="1">
      <alignment vertical="center" wrapText="1"/>
    </xf>
    <xf numFmtId="0" fontId="13" fillId="9" borderId="9" xfId="0" applyFont="1" applyFill="1" applyBorder="1" applyAlignment="1" applyProtection="1">
      <alignment vertical="center" wrapText="1"/>
    </xf>
    <xf numFmtId="38" fontId="6" fillId="9" borderId="0" xfId="2" applyFont="1" applyFill="1" applyBorder="1" applyAlignment="1" applyProtection="1">
      <alignment horizontal="center"/>
    </xf>
    <xf numFmtId="0" fontId="7" fillId="9" borderId="0" xfId="0" applyFont="1" applyFill="1" applyBorder="1" applyAlignment="1" applyProtection="1">
      <alignment horizontal="left"/>
    </xf>
    <xf numFmtId="38" fontId="6" fillId="9" borderId="0" xfId="2" applyNumberFormat="1" applyFont="1" applyFill="1" applyBorder="1" applyAlignment="1" applyProtection="1">
      <alignment horizontal="center"/>
      <protection locked="0"/>
    </xf>
    <xf numFmtId="0" fontId="39" fillId="0" borderId="0" xfId="0" applyFont="1" applyFill="1" applyBorder="1" applyAlignment="1" applyProtection="1">
      <alignment horizontal="distributed"/>
    </xf>
    <xf numFmtId="38" fontId="39" fillId="0" borderId="0" xfId="2" applyFont="1" applyFill="1" applyBorder="1" applyAlignment="1" applyProtection="1"/>
    <xf numFmtId="0" fontId="48"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0" xfId="0" applyFont="1" applyBorder="1" applyAlignment="1">
      <alignment horizontal="right" vertical="center"/>
    </xf>
    <xf numFmtId="38" fontId="6" fillId="0" borderId="15" xfId="1" applyFont="1" applyBorder="1" applyAlignment="1">
      <alignment vertical="center"/>
    </xf>
    <xf numFmtId="38" fontId="6" fillId="0" borderId="0" xfId="1" applyFont="1" applyFill="1" applyBorder="1" applyAlignment="1">
      <alignment horizontal="center"/>
    </xf>
    <xf numFmtId="0" fontId="6" fillId="0" borderId="0" xfId="0" applyFont="1" applyBorder="1" applyAlignment="1"/>
    <xf numFmtId="38" fontId="6" fillId="0" borderId="0" xfId="1" applyFont="1" applyBorder="1" applyAlignment="1">
      <alignment horizontal="right"/>
    </xf>
    <xf numFmtId="38" fontId="6" fillId="0" borderId="0" xfId="1" applyFont="1" applyBorder="1" applyAlignment="1"/>
    <xf numFmtId="38" fontId="6" fillId="0" borderId="0" xfId="1" applyFont="1" applyBorder="1" applyAlignment="1">
      <alignment horizontal="center"/>
    </xf>
    <xf numFmtId="38" fontId="6" fillId="0" borderId="0" xfId="1" applyNumberFormat="1" applyFont="1" applyBorder="1" applyAlignment="1">
      <alignment horizontal="right"/>
    </xf>
    <xf numFmtId="0" fontId="6" fillId="0" borderId="0" xfId="0" applyFont="1" applyBorder="1" applyAlignment="1">
      <alignment horizontal="distributed" vertical="center"/>
    </xf>
    <xf numFmtId="0" fontId="6" fillId="0" borderId="0" xfId="0" applyFont="1" applyFill="1" applyBorder="1" applyAlignment="1"/>
    <xf numFmtId="38" fontId="6" fillId="0" borderId="0" xfId="1" applyNumberFormat="1" applyFont="1" applyFill="1" applyBorder="1" applyAlignment="1">
      <alignment horizontal="right"/>
    </xf>
    <xf numFmtId="38" fontId="6" fillId="0" borderId="0" xfId="1" applyFont="1" applyFill="1" applyBorder="1" applyAlignment="1"/>
    <xf numFmtId="0" fontId="6" fillId="0" borderId="0" xfId="0" applyFont="1" applyBorder="1" applyAlignment="1">
      <alignment horizontal="center"/>
    </xf>
    <xf numFmtId="0" fontId="6" fillId="0" borderId="0" xfId="0" applyFont="1" applyBorder="1" applyAlignment="1">
      <alignment horizontal="distributed"/>
    </xf>
    <xf numFmtId="0" fontId="7" fillId="0" borderId="0" xfId="0" applyFont="1" applyBorder="1" applyAlignment="1">
      <alignmen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right"/>
    </xf>
    <xf numFmtId="0" fontId="10" fillId="0" borderId="2" xfId="0" applyFont="1" applyBorder="1"/>
    <xf numFmtId="0" fontId="10" fillId="0" borderId="13" xfId="0" applyFont="1" applyBorder="1"/>
    <xf numFmtId="0" fontId="6" fillId="0" borderId="3" xfId="0" applyFont="1" applyBorder="1" applyAlignment="1">
      <alignment horizontal="right"/>
    </xf>
    <xf numFmtId="0" fontId="6" fillId="0" borderId="12" xfId="0" applyFont="1" applyBorder="1" applyAlignment="1">
      <alignment horizontal="right"/>
    </xf>
    <xf numFmtId="38" fontId="6" fillId="0" borderId="0" xfId="1" applyFont="1" applyBorder="1" applyAlignment="1">
      <alignment horizontal="left"/>
    </xf>
    <xf numFmtId="0" fontId="12" fillId="0" borderId="0" xfId="0" applyFont="1" applyAlignment="1">
      <alignment horizontal="center"/>
    </xf>
    <xf numFmtId="0" fontId="6" fillId="0" borderId="11" xfId="0" applyFont="1" applyBorder="1" applyAlignment="1">
      <alignment horizontal="center" vertical="center"/>
    </xf>
    <xf numFmtId="0" fontId="6" fillId="0" borderId="14" xfId="0" applyFont="1" applyBorder="1" applyAlignment="1">
      <alignment horizontal="left"/>
    </xf>
    <xf numFmtId="0" fontId="6" fillId="0" borderId="15" xfId="0" applyFont="1" applyBorder="1" applyAlignment="1">
      <alignment horizontal="left"/>
    </xf>
    <xf numFmtId="0" fontId="6" fillId="0" borderId="10" xfId="0" applyFont="1" applyBorder="1" applyAlignment="1">
      <alignment horizontal="left"/>
    </xf>
    <xf numFmtId="0" fontId="6" fillId="0" borderId="15" xfId="0" applyFont="1" applyFill="1" applyBorder="1" applyAlignment="1">
      <alignment horizontal="right"/>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4" xfId="0" applyFont="1" applyFill="1" applyBorder="1" applyAlignment="1">
      <alignment horizontal="right"/>
    </xf>
    <xf numFmtId="0" fontId="6" fillId="0" borderId="15" xfId="0" applyFont="1" applyFill="1" applyBorder="1" applyAlignment="1">
      <alignment horizontal="right" vertical="center"/>
    </xf>
    <xf numFmtId="0" fontId="21" fillId="0" borderId="0" xfId="4" applyFont="1" applyAlignment="1">
      <alignment horizontal="center" vertical="center"/>
    </xf>
    <xf numFmtId="0" fontId="21" fillId="0" borderId="0" xfId="8" applyFont="1" applyFill="1" applyAlignment="1">
      <alignment horizontal="center"/>
    </xf>
    <xf numFmtId="0" fontId="21" fillId="0" borderId="0" xfId="8" applyFont="1" applyAlignment="1">
      <alignment horizontal="left" vertical="center" shrinkToFit="1"/>
    </xf>
    <xf numFmtId="0" fontId="21" fillId="0" borderId="0" xfId="4" applyFont="1" applyFill="1" applyAlignment="1">
      <alignment horizontal="right" vertical="center"/>
    </xf>
    <xf numFmtId="0" fontId="16" fillId="0" borderId="0" xfId="4" applyFont="1" applyAlignment="1">
      <alignment horizontal="center" vertical="center"/>
    </xf>
    <xf numFmtId="0" fontId="16" fillId="0" borderId="0" xfId="8" applyFont="1" applyFill="1" applyAlignment="1">
      <alignment horizontal="center"/>
    </xf>
    <xf numFmtId="0" fontId="16" fillId="0" borderId="0" xfId="8" applyFont="1" applyAlignment="1">
      <alignment horizontal="left" vertical="center" shrinkToFit="1"/>
    </xf>
    <xf numFmtId="0" fontId="16" fillId="0" borderId="0" xfId="4" applyFont="1" applyFill="1" applyAlignment="1">
      <alignment horizontal="right" vertical="center"/>
    </xf>
    <xf numFmtId="0" fontId="6" fillId="0" borderId="13" xfId="0" applyFont="1" applyBorder="1" applyAlignment="1">
      <alignment horizontal="left"/>
    </xf>
    <xf numFmtId="176" fontId="23" fillId="0" borderId="0" xfId="1" applyNumberFormat="1" applyFont="1" applyBorder="1" applyAlignment="1" applyProtection="1">
      <alignment horizontal="center" vertical="center" shrinkToFit="1"/>
    </xf>
    <xf numFmtId="0" fontId="6" fillId="0" borderId="3" xfId="0" applyFont="1" applyBorder="1" applyAlignment="1">
      <alignment horizontal="center"/>
    </xf>
    <xf numFmtId="0" fontId="6" fillId="0" borderId="12" xfId="0" applyFont="1" applyBorder="1" applyAlignment="1">
      <alignment horizontal="center"/>
    </xf>
    <xf numFmtId="38" fontId="6" fillId="0" borderId="0" xfId="1" applyFont="1" applyFill="1" applyBorder="1" applyAlignment="1">
      <alignment horizontal="left"/>
    </xf>
  </cellXfs>
  <cellStyles count="11">
    <cellStyle name="桁区切り" xfId="1" builtinId="6"/>
    <cellStyle name="桁区切り 2" xfId="2" xr:uid="{00000000-0005-0000-0000-000001000000}"/>
    <cellStyle name="桁区切り 3" xfId="6" xr:uid="{00000000-0005-0000-0000-000002000000}"/>
    <cellStyle name="桁区切り 3 2" xfId="7" xr:uid="{00000000-0005-0000-0000-000003000000}"/>
    <cellStyle name="標準" xfId="0" builtinId="0"/>
    <cellStyle name="標準 2" xfId="3" xr:uid="{00000000-0005-0000-0000-000005000000}"/>
    <cellStyle name="標準 2 2" xfId="10" xr:uid="{00000000-0005-0000-0000-000006000000}"/>
    <cellStyle name="標準 3" xfId="4" xr:uid="{00000000-0005-0000-0000-000007000000}"/>
    <cellStyle name="標準 3 2" xfId="8" xr:uid="{00000000-0005-0000-0000-000008000000}"/>
    <cellStyle name="標準 3 2 2" xfId="9" xr:uid="{00000000-0005-0000-0000-000009000000}"/>
    <cellStyle name="未定義" xfId="5" xr:uid="{00000000-0005-0000-0000-00000A000000}"/>
  </cellStyles>
  <dxfs count="86">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ont>
        <strike val="0"/>
        <color auto="1"/>
      </font>
      <fill>
        <patternFill>
          <bgColor rgb="FFFFFF6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91109</xdr:colOff>
      <xdr:row>3</xdr:row>
      <xdr:rowOff>74544</xdr:rowOff>
    </xdr:from>
    <xdr:to>
      <xdr:col>12</xdr:col>
      <xdr:colOff>124239</xdr:colOff>
      <xdr:row>17</xdr:row>
      <xdr:rowOff>82826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6327913" y="621196"/>
          <a:ext cx="5383696" cy="2443369"/>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作成方法</a:t>
          </a:r>
          <a:r>
            <a:rPr kumimoji="1" lang="en-US" altLang="ja-JP" sz="1100"/>
            <a:t>】</a:t>
          </a:r>
        </a:p>
        <a:p>
          <a:pPr algn="l"/>
          <a:r>
            <a:rPr kumimoji="1" lang="ja-JP" altLang="en-US" sz="1100"/>
            <a:t>①Ｌ２列のプルダウンより研修事業名を選択してください。</a:t>
          </a:r>
          <a:endParaRPr kumimoji="1" lang="en-US" altLang="ja-JP" sz="1100"/>
        </a:p>
        <a:p>
          <a:pPr algn="l"/>
          <a:endParaRPr kumimoji="1" lang="en-US" altLang="ja-JP" sz="1100"/>
        </a:p>
        <a:p>
          <a:pPr algn="l"/>
          <a:r>
            <a:rPr kumimoji="1" lang="ja-JP" altLang="en-US" sz="1100"/>
            <a:t>②研修事業を選択すると第</a:t>
          </a:r>
          <a:r>
            <a:rPr kumimoji="1" lang="en-US" altLang="ja-JP" sz="1100"/>
            <a:t>2</a:t>
          </a:r>
          <a:r>
            <a:rPr kumimoji="1" lang="ja-JP" altLang="en-US" sz="1100"/>
            <a:t>号様式別紙１（所要額調書、対象経費内訳）に選択した事　　　　</a:t>
          </a:r>
          <a:endParaRPr kumimoji="1" lang="en-US" altLang="ja-JP" sz="1100"/>
        </a:p>
        <a:p>
          <a:pPr algn="l"/>
          <a:r>
            <a:rPr kumimoji="1" lang="ja-JP" altLang="en-US" sz="1100"/>
            <a:t>　</a:t>
          </a:r>
          <a:r>
            <a:rPr kumimoji="1" lang="ja-JP" altLang="en-US" sz="1100" baseline="0"/>
            <a:t> </a:t>
          </a:r>
          <a:r>
            <a:rPr kumimoji="1" lang="ja-JP" altLang="en-US" sz="1100"/>
            <a:t>業名がＢ５セルに１”選択事業”所要額、</a:t>
          </a:r>
          <a:r>
            <a:rPr kumimoji="1" lang="en-US" altLang="ja-JP" sz="1100"/>
            <a:t>15</a:t>
          </a:r>
          <a:r>
            <a:rPr kumimoji="1" lang="ja-JP" altLang="en-US" sz="1100"/>
            <a:t>列目以降に対象経費の記載項目が出力さ</a:t>
          </a:r>
          <a:endParaRPr kumimoji="1" lang="en-US" altLang="ja-JP" sz="1100"/>
        </a:p>
        <a:p>
          <a:r>
            <a:rPr kumimoji="1" lang="ja-JP" altLang="en-US" sz="1100"/>
            <a:t>　 れますので確認し、記載してください。</a:t>
          </a:r>
          <a:r>
            <a:rPr kumimoji="1" lang="ja-JP" altLang="ja-JP" sz="1100">
              <a:effectLst/>
              <a:latin typeface="+mn-lt"/>
              <a:ea typeface="+mn-ea"/>
              <a:cs typeface="+mn-cs"/>
            </a:rPr>
            <a:t>（研修事業により別紙</a:t>
          </a:r>
          <a:r>
            <a:rPr kumimoji="1" lang="en-US" altLang="ja-JP" sz="1100">
              <a:effectLst/>
              <a:latin typeface="+mn-lt"/>
              <a:ea typeface="+mn-ea"/>
              <a:cs typeface="+mn-cs"/>
            </a:rPr>
            <a:t>2</a:t>
          </a:r>
          <a:r>
            <a:rPr kumimoji="1" lang="ja-JP" altLang="ja-JP" sz="1100">
              <a:effectLst/>
              <a:latin typeface="+mn-lt"/>
              <a:ea typeface="+mn-ea"/>
              <a:cs typeface="+mn-cs"/>
            </a:rPr>
            <a:t>が複数のシートに分かれ</a:t>
          </a:r>
          <a:endParaRPr kumimoji="1" lang="en-US" altLang="ja-JP" sz="1100">
            <a:effectLst/>
            <a:latin typeface="+mn-lt"/>
            <a:ea typeface="+mn-ea"/>
            <a:cs typeface="+mn-cs"/>
          </a:endParaRPr>
        </a:p>
        <a:p>
          <a:r>
            <a:rPr kumimoji="1" lang="ja-JP" altLang="en-US" sz="1100">
              <a:effectLst/>
              <a:latin typeface="+mn-lt"/>
              <a:ea typeface="+mn-ea"/>
              <a:cs typeface="+mn-cs"/>
            </a:rPr>
            <a:t>　</a:t>
          </a:r>
          <a:r>
            <a:rPr kumimoji="1" lang="ja-JP" altLang="en-US" sz="1100" baseline="0">
              <a:effectLst/>
              <a:latin typeface="+mn-lt"/>
              <a:ea typeface="+mn-ea"/>
              <a:cs typeface="+mn-cs"/>
            </a:rPr>
            <a:t> </a:t>
          </a:r>
          <a:r>
            <a:rPr kumimoji="1" lang="ja-JP" altLang="ja-JP" sz="1100">
              <a:effectLst/>
              <a:latin typeface="+mn-lt"/>
              <a:ea typeface="+mn-ea"/>
              <a:cs typeface="+mn-cs"/>
            </a:rPr>
            <a:t>ている事業があります）</a:t>
          </a:r>
          <a:endParaRPr kumimoji="1" lang="en-US" altLang="ja-JP" sz="1100"/>
        </a:p>
        <a:p>
          <a:pPr algn="l"/>
          <a:endParaRPr kumimoji="1" lang="en-US" altLang="ja-JP" sz="1100"/>
        </a:p>
        <a:p>
          <a:pPr algn="l"/>
          <a:r>
            <a:rPr kumimoji="1" lang="ja-JP" altLang="en-US" sz="1100"/>
            <a:t>③別紙２については研修事業毎にシートが分けられておりますので、該当事業のシート</a:t>
          </a:r>
          <a:endParaRPr kumimoji="1" lang="en-US" altLang="ja-JP" sz="1100"/>
        </a:p>
        <a:p>
          <a:pPr algn="l"/>
          <a:r>
            <a:rPr kumimoji="1" lang="ja-JP" altLang="en-US" sz="1100"/>
            <a:t>　  を選択し、記載してください。</a:t>
          </a:r>
          <a:endParaRPr kumimoji="1" lang="en-US" altLang="ja-JP" sz="1100"/>
        </a:p>
        <a:p>
          <a:pPr algn="l"/>
          <a:endParaRPr kumimoji="1" lang="en-US" altLang="ja-JP" sz="1100"/>
        </a:p>
        <a:p>
          <a:pPr algn="l"/>
          <a:r>
            <a:rPr kumimoji="1" lang="ja-JP" altLang="en-US" sz="1100"/>
            <a:t>④収入支出予算書抄本につきましては規定の様式はありません。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117</xdr:row>
      <xdr:rowOff>19050</xdr:rowOff>
    </xdr:from>
    <xdr:to>
      <xdr:col>12</xdr:col>
      <xdr:colOff>171450</xdr:colOff>
      <xdr:row>120</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038350" y="23660100"/>
          <a:ext cx="150495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対象外</a:t>
          </a:r>
        </a:p>
      </xdr:txBody>
    </xdr:sp>
    <xdr:clientData/>
  </xdr:twoCellAnchor>
  <xdr:twoCellAnchor>
    <xdr:from>
      <xdr:col>7</xdr:col>
      <xdr:colOff>19050</xdr:colOff>
      <xdr:row>123</xdr:row>
      <xdr:rowOff>95250</xdr:rowOff>
    </xdr:from>
    <xdr:to>
      <xdr:col>12</xdr:col>
      <xdr:colOff>142875</xdr:colOff>
      <xdr:row>126</xdr:row>
      <xdr:rowOff>180975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2009775" y="24784050"/>
          <a:ext cx="150495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27"/>
  <sheetViews>
    <sheetView zoomScale="90" zoomScaleNormal="90" workbookViewId="0">
      <selection activeCell="B12" sqref="B12"/>
    </sheetView>
  </sheetViews>
  <sheetFormatPr defaultRowHeight="13.5"/>
  <cols>
    <col min="1" max="1" width="1.875" style="144" customWidth="1"/>
    <col min="2" max="2" width="69" style="144" customWidth="1"/>
    <col min="3" max="10" width="9.25" style="144" customWidth="1"/>
    <col min="11" max="11" width="10" style="144" bestFit="1" customWidth="1"/>
    <col min="12" max="16384" width="9" style="144"/>
  </cols>
  <sheetData>
    <row r="1" spans="2:11" ht="14.25">
      <c r="B1" s="98" t="s">
        <v>522</v>
      </c>
    </row>
    <row r="2" spans="2:11">
      <c r="B2" s="428"/>
      <c r="C2" s="429" t="s">
        <v>499</v>
      </c>
      <c r="D2" s="430"/>
      <c r="E2" s="430"/>
      <c r="F2" s="431"/>
      <c r="G2" s="429" t="s">
        <v>506</v>
      </c>
      <c r="H2" s="430"/>
      <c r="I2" s="430"/>
      <c r="J2" s="431"/>
      <c r="K2" s="432" t="s">
        <v>507</v>
      </c>
    </row>
    <row r="3" spans="2:11" ht="27">
      <c r="B3" s="433"/>
      <c r="C3" s="434" t="s">
        <v>500</v>
      </c>
      <c r="D3" s="435"/>
      <c r="F3" s="436" t="s">
        <v>505</v>
      </c>
      <c r="G3" s="434" t="s">
        <v>508</v>
      </c>
      <c r="H3" s="435"/>
      <c r="J3" s="436" t="s">
        <v>505</v>
      </c>
      <c r="K3" s="428" t="s">
        <v>504</v>
      </c>
    </row>
    <row r="4" spans="2:11">
      <c r="B4" s="437"/>
      <c r="C4" s="438"/>
      <c r="D4" s="432" t="s">
        <v>501</v>
      </c>
      <c r="E4" s="432" t="s">
        <v>502</v>
      </c>
      <c r="F4" s="439"/>
      <c r="G4" s="438"/>
      <c r="H4" s="432" t="s">
        <v>501</v>
      </c>
      <c r="I4" s="432" t="s">
        <v>502</v>
      </c>
      <c r="J4" s="439"/>
      <c r="K4" s="440"/>
    </row>
    <row r="5" spans="2:11">
      <c r="B5" s="441" t="s">
        <v>490</v>
      </c>
      <c r="C5" s="442"/>
      <c r="D5" s="442"/>
      <c r="E5" s="442"/>
      <c r="F5" s="442"/>
      <c r="G5" s="442"/>
      <c r="H5" s="442"/>
      <c r="I5" s="442"/>
      <c r="J5" s="442"/>
      <c r="K5" s="443"/>
    </row>
    <row r="6" spans="2:11">
      <c r="B6" s="444" t="s">
        <v>509</v>
      </c>
      <c r="C6" s="432" t="s">
        <v>503</v>
      </c>
      <c r="D6" s="432" t="s">
        <v>503</v>
      </c>
      <c r="E6" s="432" t="s">
        <v>503</v>
      </c>
      <c r="F6" s="442"/>
      <c r="G6" s="432" t="s">
        <v>503</v>
      </c>
      <c r="H6" s="432" t="s">
        <v>503</v>
      </c>
      <c r="I6" s="432" t="s">
        <v>503</v>
      </c>
      <c r="J6" s="442"/>
      <c r="K6" s="445" t="s">
        <v>523</v>
      </c>
    </row>
    <row r="7" spans="2:11">
      <c r="B7" s="444" t="s">
        <v>510</v>
      </c>
      <c r="C7" s="432" t="s">
        <v>503</v>
      </c>
      <c r="D7" s="432" t="s">
        <v>503</v>
      </c>
      <c r="E7" s="432" t="s">
        <v>503</v>
      </c>
      <c r="F7" s="442"/>
      <c r="G7" s="432" t="s">
        <v>503</v>
      </c>
      <c r="H7" s="432" t="s">
        <v>503</v>
      </c>
      <c r="I7" s="432" t="s">
        <v>503</v>
      </c>
      <c r="J7" s="442"/>
      <c r="K7" s="445" t="s">
        <v>523</v>
      </c>
    </row>
    <row r="8" spans="2:11">
      <c r="B8" s="444" t="s">
        <v>511</v>
      </c>
      <c r="C8" s="432" t="s">
        <v>503</v>
      </c>
      <c r="D8" s="432" t="s">
        <v>503</v>
      </c>
      <c r="E8" s="432" t="s">
        <v>503</v>
      </c>
      <c r="F8" s="442"/>
      <c r="G8" s="432" t="s">
        <v>503</v>
      </c>
      <c r="H8" s="432" t="s">
        <v>503</v>
      </c>
      <c r="I8" s="432" t="s">
        <v>503</v>
      </c>
      <c r="J8" s="442"/>
      <c r="K8" s="445" t="s">
        <v>523</v>
      </c>
    </row>
    <row r="9" spans="2:11">
      <c r="B9" s="444" t="s">
        <v>512</v>
      </c>
      <c r="C9" s="442"/>
      <c r="D9" s="442"/>
      <c r="E9" s="442"/>
      <c r="F9" s="442"/>
      <c r="G9" s="442"/>
      <c r="H9" s="442"/>
      <c r="I9" s="442"/>
      <c r="J9" s="442"/>
      <c r="K9" s="443"/>
    </row>
    <row r="10" spans="2:11">
      <c r="B10" s="444" t="s">
        <v>491</v>
      </c>
      <c r="C10" s="432" t="s">
        <v>503</v>
      </c>
      <c r="D10" s="432" t="s">
        <v>503</v>
      </c>
      <c r="E10" s="432" t="s">
        <v>503</v>
      </c>
      <c r="F10" s="432"/>
      <c r="G10" s="432" t="s">
        <v>503</v>
      </c>
      <c r="H10" s="432" t="s">
        <v>503</v>
      </c>
      <c r="I10" s="432" t="s">
        <v>503</v>
      </c>
      <c r="J10" s="432"/>
      <c r="K10" s="445" t="s">
        <v>523</v>
      </c>
    </row>
    <row r="11" spans="2:11">
      <c r="B11" s="444" t="s">
        <v>492</v>
      </c>
      <c r="C11" s="432" t="s">
        <v>503</v>
      </c>
      <c r="D11" s="432" t="s">
        <v>503</v>
      </c>
      <c r="E11" s="432" t="s">
        <v>503</v>
      </c>
      <c r="F11" s="432" t="s">
        <v>503</v>
      </c>
      <c r="G11" s="432" t="s">
        <v>503</v>
      </c>
      <c r="H11" s="432" t="s">
        <v>503</v>
      </c>
      <c r="I11" s="432" t="s">
        <v>503</v>
      </c>
      <c r="J11" s="432" t="s">
        <v>503</v>
      </c>
      <c r="K11" s="445" t="s">
        <v>523</v>
      </c>
    </row>
    <row r="12" spans="2:11">
      <c r="B12" s="444" t="s">
        <v>513</v>
      </c>
      <c r="C12" s="432" t="s">
        <v>503</v>
      </c>
      <c r="D12" s="432" t="s">
        <v>503</v>
      </c>
      <c r="E12" s="432" t="s">
        <v>503</v>
      </c>
      <c r="F12" s="442"/>
      <c r="G12" s="432" t="s">
        <v>503</v>
      </c>
      <c r="H12" s="432" t="s">
        <v>503</v>
      </c>
      <c r="I12" s="432" t="s">
        <v>503</v>
      </c>
      <c r="J12" s="442"/>
      <c r="K12" s="445" t="s">
        <v>503</v>
      </c>
    </row>
    <row r="13" spans="2:11">
      <c r="B13" s="444" t="s">
        <v>514</v>
      </c>
      <c r="C13" s="432"/>
      <c r="D13" s="432"/>
      <c r="E13" s="432"/>
      <c r="F13" s="442"/>
      <c r="G13" s="432"/>
      <c r="H13" s="432"/>
      <c r="I13" s="432"/>
      <c r="J13" s="442"/>
      <c r="K13" s="443"/>
    </row>
    <row r="14" spans="2:11">
      <c r="B14" s="444" t="s">
        <v>493</v>
      </c>
      <c r="C14" s="432" t="s">
        <v>503</v>
      </c>
      <c r="D14" s="432" t="s">
        <v>503</v>
      </c>
      <c r="E14" s="432" t="s">
        <v>503</v>
      </c>
      <c r="F14" s="442"/>
      <c r="G14" s="432" t="s">
        <v>503</v>
      </c>
      <c r="H14" s="432" t="s">
        <v>503</v>
      </c>
      <c r="I14" s="432" t="s">
        <v>503</v>
      </c>
      <c r="J14" s="442"/>
      <c r="K14" s="445" t="s">
        <v>503</v>
      </c>
    </row>
    <row r="15" spans="2:11">
      <c r="B15" s="444" t="s">
        <v>494</v>
      </c>
      <c r="C15" s="432" t="s">
        <v>503</v>
      </c>
      <c r="D15" s="432" t="s">
        <v>503</v>
      </c>
      <c r="E15" s="432" t="s">
        <v>503</v>
      </c>
      <c r="F15" s="442"/>
      <c r="G15" s="432" t="s">
        <v>503</v>
      </c>
      <c r="H15" s="432" t="s">
        <v>503</v>
      </c>
      <c r="I15" s="432" t="s">
        <v>503</v>
      </c>
      <c r="J15" s="442"/>
      <c r="K15" s="445" t="s">
        <v>503</v>
      </c>
    </row>
    <row r="16" spans="2:11">
      <c r="B16" s="444" t="s">
        <v>515</v>
      </c>
      <c r="C16" s="432" t="s">
        <v>503</v>
      </c>
      <c r="D16" s="432" t="s">
        <v>503</v>
      </c>
      <c r="E16" s="432" t="s">
        <v>503</v>
      </c>
      <c r="F16" s="442"/>
      <c r="G16" s="432" t="s">
        <v>503</v>
      </c>
      <c r="H16" s="432" t="s">
        <v>503</v>
      </c>
      <c r="I16" s="432" t="s">
        <v>503</v>
      </c>
      <c r="J16" s="442"/>
      <c r="K16" s="445" t="s">
        <v>503</v>
      </c>
    </row>
    <row r="17" spans="2:11">
      <c r="B17" s="444" t="s">
        <v>516</v>
      </c>
      <c r="C17" s="432" t="s">
        <v>503</v>
      </c>
      <c r="D17" s="432" t="s">
        <v>503</v>
      </c>
      <c r="E17" s="432" t="s">
        <v>503</v>
      </c>
      <c r="F17" s="442"/>
      <c r="G17" s="432" t="s">
        <v>503</v>
      </c>
      <c r="H17" s="432" t="s">
        <v>503</v>
      </c>
      <c r="I17" s="432" t="s">
        <v>503</v>
      </c>
      <c r="J17" s="442"/>
      <c r="K17" s="445" t="s">
        <v>523</v>
      </c>
    </row>
    <row r="18" spans="2:11">
      <c r="B18" s="444" t="s">
        <v>517</v>
      </c>
      <c r="C18" s="432" t="s">
        <v>503</v>
      </c>
      <c r="D18" s="432" t="s">
        <v>503</v>
      </c>
      <c r="E18" s="432" t="s">
        <v>503</v>
      </c>
      <c r="F18" s="442"/>
      <c r="G18" s="432" t="s">
        <v>503</v>
      </c>
      <c r="H18" s="432" t="s">
        <v>503</v>
      </c>
      <c r="I18" s="432" t="s">
        <v>503</v>
      </c>
      <c r="J18" s="442"/>
      <c r="K18" s="445" t="s">
        <v>503</v>
      </c>
    </row>
    <row r="19" spans="2:11">
      <c r="B19" s="444" t="s">
        <v>518</v>
      </c>
      <c r="C19" s="442"/>
      <c r="D19" s="442"/>
      <c r="E19" s="442"/>
      <c r="F19" s="442"/>
      <c r="G19" s="442"/>
      <c r="H19" s="442"/>
      <c r="I19" s="442"/>
      <c r="J19" s="442"/>
      <c r="K19" s="443"/>
    </row>
    <row r="20" spans="2:11">
      <c r="B20" s="444" t="s">
        <v>495</v>
      </c>
      <c r="C20" s="432" t="s">
        <v>503</v>
      </c>
      <c r="D20" s="432" t="s">
        <v>503</v>
      </c>
      <c r="E20" s="432" t="s">
        <v>503</v>
      </c>
      <c r="F20" s="442"/>
      <c r="G20" s="432" t="s">
        <v>503</v>
      </c>
      <c r="H20" s="432" t="s">
        <v>503</v>
      </c>
      <c r="I20" s="432" t="s">
        <v>503</v>
      </c>
      <c r="J20" s="442"/>
      <c r="K20" s="445" t="s">
        <v>503</v>
      </c>
    </row>
    <row r="21" spans="2:11">
      <c r="B21" s="444" t="s">
        <v>496</v>
      </c>
      <c r="C21" s="432" t="s">
        <v>503</v>
      </c>
      <c r="D21" s="432" t="s">
        <v>503</v>
      </c>
      <c r="E21" s="432" t="s">
        <v>503</v>
      </c>
      <c r="F21" s="442"/>
      <c r="G21" s="432" t="s">
        <v>503</v>
      </c>
      <c r="H21" s="432" t="s">
        <v>503</v>
      </c>
      <c r="I21" s="432" t="s">
        <v>503</v>
      </c>
      <c r="J21" s="442"/>
      <c r="K21" s="445" t="s">
        <v>503</v>
      </c>
    </row>
    <row r="22" spans="2:11">
      <c r="B22" s="444" t="s">
        <v>521</v>
      </c>
      <c r="C22" s="432" t="s">
        <v>503</v>
      </c>
      <c r="D22" s="432" t="s">
        <v>503</v>
      </c>
      <c r="E22" s="432" t="s">
        <v>503</v>
      </c>
      <c r="F22" s="442"/>
      <c r="G22" s="432" t="s">
        <v>503</v>
      </c>
      <c r="H22" s="432" t="s">
        <v>503</v>
      </c>
      <c r="I22" s="432" t="s">
        <v>503</v>
      </c>
      <c r="J22" s="442"/>
      <c r="K22" s="445" t="s">
        <v>503</v>
      </c>
    </row>
    <row r="23" spans="2:11">
      <c r="B23" s="441"/>
      <c r="C23" s="442"/>
      <c r="D23" s="442"/>
      <c r="E23" s="442"/>
      <c r="F23" s="442"/>
      <c r="G23" s="442"/>
      <c r="H23" s="442"/>
      <c r="I23" s="442"/>
      <c r="J23" s="442"/>
      <c r="K23" s="443"/>
    </row>
    <row r="24" spans="2:11">
      <c r="B24" s="441" t="s">
        <v>497</v>
      </c>
      <c r="C24" s="442"/>
      <c r="D24" s="442"/>
      <c r="E24" s="442"/>
      <c r="F24" s="442"/>
      <c r="G24" s="442"/>
      <c r="H24" s="442"/>
      <c r="I24" s="442"/>
      <c r="J24" s="442"/>
      <c r="K24" s="443"/>
    </row>
    <row r="25" spans="2:11">
      <c r="B25" s="444" t="s">
        <v>498</v>
      </c>
      <c r="C25" s="442"/>
      <c r="D25" s="442"/>
      <c r="E25" s="442"/>
      <c r="F25" s="442"/>
      <c r="G25" s="442"/>
      <c r="H25" s="442"/>
      <c r="I25" s="442"/>
      <c r="J25" s="442"/>
      <c r="K25" s="445"/>
    </row>
    <row r="26" spans="2:11">
      <c r="B26" s="444" t="s">
        <v>519</v>
      </c>
      <c r="C26" s="432" t="s">
        <v>503</v>
      </c>
      <c r="D26" s="432" t="s">
        <v>503</v>
      </c>
      <c r="E26" s="432" t="s">
        <v>503</v>
      </c>
      <c r="F26" s="432" t="s">
        <v>503</v>
      </c>
      <c r="G26" s="432" t="s">
        <v>503</v>
      </c>
      <c r="H26" s="432" t="s">
        <v>503</v>
      </c>
      <c r="I26" s="432" t="s">
        <v>503</v>
      </c>
      <c r="J26" s="432" t="s">
        <v>503</v>
      </c>
      <c r="K26" s="445" t="s">
        <v>523</v>
      </c>
    </row>
    <row r="27" spans="2:11">
      <c r="B27" s="444" t="s">
        <v>520</v>
      </c>
      <c r="C27" s="432" t="s">
        <v>503</v>
      </c>
      <c r="D27" s="432" t="s">
        <v>503</v>
      </c>
      <c r="E27" s="432" t="s">
        <v>503</v>
      </c>
      <c r="F27" s="432" t="s">
        <v>503</v>
      </c>
      <c r="G27" s="432" t="s">
        <v>503</v>
      </c>
      <c r="H27" s="432" t="s">
        <v>503</v>
      </c>
      <c r="I27" s="432" t="s">
        <v>503</v>
      </c>
      <c r="J27" s="432" t="s">
        <v>503</v>
      </c>
      <c r="K27" s="445" t="s">
        <v>523</v>
      </c>
    </row>
  </sheetData>
  <phoneticPr fontId="4"/>
  <printOptions horizontalCentered="1"/>
  <pageMargins left="0.51181102362204722" right="0.51181102362204722" top="0.74803149606299213" bottom="0.74803149606299213" header="0.31496062992125984" footer="0.31496062992125984"/>
  <pageSetup paperSize="9"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rgb="FF00B0F0"/>
  </sheetPr>
  <dimension ref="A1:G37"/>
  <sheetViews>
    <sheetView showZeros="0" view="pageBreakPreview" zoomScale="90" zoomScaleNormal="100" zoomScaleSheetLayoutView="90" workbookViewId="0">
      <selection activeCell="H1" sqref="H1"/>
    </sheetView>
  </sheetViews>
  <sheetFormatPr defaultRowHeight="15" customHeight="1"/>
  <cols>
    <col min="1" max="1" width="28.25" style="146" customWidth="1"/>
    <col min="2" max="2" width="14.625" style="145" customWidth="1"/>
    <col min="3" max="3" width="9.375" style="145" bestFit="1" customWidth="1"/>
    <col min="4" max="4" width="3.625" style="146" customWidth="1"/>
    <col min="5" max="5" width="9.375" style="145" customWidth="1"/>
    <col min="6" max="6" width="10.875" style="145" customWidth="1"/>
    <col min="7" max="7" width="22.625" style="146" customWidth="1"/>
    <col min="8" max="256" width="9" style="146"/>
    <col min="257" max="257" width="25.625" style="146" customWidth="1"/>
    <col min="258" max="258" width="12.625" style="146" customWidth="1"/>
    <col min="259" max="259" width="9.375" style="146" bestFit="1" customWidth="1"/>
    <col min="260" max="260" width="3.625" style="146" customWidth="1"/>
    <col min="261" max="261" width="9.375" style="146" customWidth="1"/>
    <col min="262" max="262" width="6.375" style="146" customWidth="1"/>
    <col min="263" max="263" width="22.625" style="146" customWidth="1"/>
    <col min="264" max="512" width="9" style="146"/>
    <col min="513" max="513" width="25.625" style="146" customWidth="1"/>
    <col min="514" max="514" width="12.625" style="146" customWidth="1"/>
    <col min="515" max="515" width="9.375" style="146" bestFit="1" customWidth="1"/>
    <col min="516" max="516" width="3.625" style="146" customWidth="1"/>
    <col min="517" max="517" width="9.375" style="146" customWidth="1"/>
    <col min="518" max="518" width="6.375" style="146" customWidth="1"/>
    <col min="519" max="519" width="22.625" style="146" customWidth="1"/>
    <col min="520" max="768" width="9" style="146"/>
    <col min="769" max="769" width="25.625" style="146" customWidth="1"/>
    <col min="770" max="770" width="12.625" style="146" customWidth="1"/>
    <col min="771" max="771" width="9.375" style="146" bestFit="1" customWidth="1"/>
    <col min="772" max="772" width="3.625" style="146" customWidth="1"/>
    <col min="773" max="773" width="9.375" style="146" customWidth="1"/>
    <col min="774" max="774" width="6.375" style="146" customWidth="1"/>
    <col min="775" max="775" width="22.625" style="146" customWidth="1"/>
    <col min="776" max="1024" width="9" style="146"/>
    <col min="1025" max="1025" width="25.625" style="146" customWidth="1"/>
    <col min="1026" max="1026" width="12.625" style="146" customWidth="1"/>
    <col min="1027" max="1027" width="9.375" style="146" bestFit="1" customWidth="1"/>
    <col min="1028" max="1028" width="3.625" style="146" customWidth="1"/>
    <col min="1029" max="1029" width="9.375" style="146" customWidth="1"/>
    <col min="1030" max="1030" width="6.375" style="146" customWidth="1"/>
    <col min="1031" max="1031" width="22.625" style="146" customWidth="1"/>
    <col min="1032" max="1280" width="9" style="146"/>
    <col min="1281" max="1281" width="25.625" style="146" customWidth="1"/>
    <col min="1282" max="1282" width="12.625" style="146" customWidth="1"/>
    <col min="1283" max="1283" width="9.375" style="146" bestFit="1" customWidth="1"/>
    <col min="1284" max="1284" width="3.625" style="146" customWidth="1"/>
    <col min="1285" max="1285" width="9.375" style="146" customWidth="1"/>
    <col min="1286" max="1286" width="6.375" style="146" customWidth="1"/>
    <col min="1287" max="1287" width="22.625" style="146" customWidth="1"/>
    <col min="1288" max="1536" width="9" style="146"/>
    <col min="1537" max="1537" width="25.625" style="146" customWidth="1"/>
    <col min="1538" max="1538" width="12.625" style="146" customWidth="1"/>
    <col min="1539" max="1539" width="9.375" style="146" bestFit="1" customWidth="1"/>
    <col min="1540" max="1540" width="3.625" style="146" customWidth="1"/>
    <col min="1541" max="1541" width="9.375" style="146" customWidth="1"/>
    <col min="1542" max="1542" width="6.375" style="146" customWidth="1"/>
    <col min="1543" max="1543" width="22.625" style="146" customWidth="1"/>
    <col min="1544" max="1792" width="9" style="146"/>
    <col min="1793" max="1793" width="25.625" style="146" customWidth="1"/>
    <col min="1794" max="1794" width="12.625" style="146" customWidth="1"/>
    <col min="1795" max="1795" width="9.375" style="146" bestFit="1" customWidth="1"/>
    <col min="1796" max="1796" width="3.625" style="146" customWidth="1"/>
    <col min="1797" max="1797" width="9.375" style="146" customWidth="1"/>
    <col min="1798" max="1798" width="6.375" style="146" customWidth="1"/>
    <col min="1799" max="1799" width="22.625" style="146" customWidth="1"/>
    <col min="1800" max="2048" width="9" style="146"/>
    <col min="2049" max="2049" width="25.625" style="146" customWidth="1"/>
    <col min="2050" max="2050" width="12.625" style="146" customWidth="1"/>
    <col min="2051" max="2051" width="9.375" style="146" bestFit="1" customWidth="1"/>
    <col min="2052" max="2052" width="3.625" style="146" customWidth="1"/>
    <col min="2053" max="2053" width="9.375" style="146" customWidth="1"/>
    <col min="2054" max="2054" width="6.375" style="146" customWidth="1"/>
    <col min="2055" max="2055" width="22.625" style="146" customWidth="1"/>
    <col min="2056" max="2304" width="9" style="146"/>
    <col min="2305" max="2305" width="25.625" style="146" customWidth="1"/>
    <col min="2306" max="2306" width="12.625" style="146" customWidth="1"/>
    <col min="2307" max="2307" width="9.375" style="146" bestFit="1" customWidth="1"/>
    <col min="2308" max="2308" width="3.625" style="146" customWidth="1"/>
    <col min="2309" max="2309" width="9.375" style="146" customWidth="1"/>
    <col min="2310" max="2310" width="6.375" style="146" customWidth="1"/>
    <col min="2311" max="2311" width="22.625" style="146" customWidth="1"/>
    <col min="2312" max="2560" width="9" style="146"/>
    <col min="2561" max="2561" width="25.625" style="146" customWidth="1"/>
    <col min="2562" max="2562" width="12.625" style="146" customWidth="1"/>
    <col min="2563" max="2563" width="9.375" style="146" bestFit="1" customWidth="1"/>
    <col min="2564" max="2564" width="3.625" style="146" customWidth="1"/>
    <col min="2565" max="2565" width="9.375" style="146" customWidth="1"/>
    <col min="2566" max="2566" width="6.375" style="146" customWidth="1"/>
    <col min="2567" max="2567" width="22.625" style="146" customWidth="1"/>
    <col min="2568" max="2816" width="9" style="146"/>
    <col min="2817" max="2817" width="25.625" style="146" customWidth="1"/>
    <col min="2818" max="2818" width="12.625" style="146" customWidth="1"/>
    <col min="2819" max="2819" width="9.375" style="146" bestFit="1" customWidth="1"/>
    <col min="2820" max="2820" width="3.625" style="146" customWidth="1"/>
    <col min="2821" max="2821" width="9.375" style="146" customWidth="1"/>
    <col min="2822" max="2822" width="6.375" style="146" customWidth="1"/>
    <col min="2823" max="2823" width="22.625" style="146" customWidth="1"/>
    <col min="2824" max="3072" width="9" style="146"/>
    <col min="3073" max="3073" width="25.625" style="146" customWidth="1"/>
    <col min="3074" max="3074" width="12.625" style="146" customWidth="1"/>
    <col min="3075" max="3075" width="9.375" style="146" bestFit="1" customWidth="1"/>
    <col min="3076" max="3076" width="3.625" style="146" customWidth="1"/>
    <col min="3077" max="3077" width="9.375" style="146" customWidth="1"/>
    <col min="3078" max="3078" width="6.375" style="146" customWidth="1"/>
    <col min="3079" max="3079" width="22.625" style="146" customWidth="1"/>
    <col min="3080" max="3328" width="9" style="146"/>
    <col min="3329" max="3329" width="25.625" style="146" customWidth="1"/>
    <col min="3330" max="3330" width="12.625" style="146" customWidth="1"/>
    <col min="3331" max="3331" width="9.375" style="146" bestFit="1" customWidth="1"/>
    <col min="3332" max="3332" width="3.625" style="146" customWidth="1"/>
    <col min="3333" max="3333" width="9.375" style="146" customWidth="1"/>
    <col min="3334" max="3334" width="6.375" style="146" customWidth="1"/>
    <col min="3335" max="3335" width="22.625" style="146" customWidth="1"/>
    <col min="3336" max="3584" width="9" style="146"/>
    <col min="3585" max="3585" width="25.625" style="146" customWidth="1"/>
    <col min="3586" max="3586" width="12.625" style="146" customWidth="1"/>
    <col min="3587" max="3587" width="9.375" style="146" bestFit="1" customWidth="1"/>
    <col min="3588" max="3588" width="3.625" style="146" customWidth="1"/>
    <col min="3589" max="3589" width="9.375" style="146" customWidth="1"/>
    <col min="3590" max="3590" width="6.375" style="146" customWidth="1"/>
    <col min="3591" max="3591" width="22.625" style="146" customWidth="1"/>
    <col min="3592" max="3840" width="9" style="146"/>
    <col min="3841" max="3841" width="25.625" style="146" customWidth="1"/>
    <col min="3842" max="3842" width="12.625" style="146" customWidth="1"/>
    <col min="3843" max="3843" width="9.375" style="146" bestFit="1" customWidth="1"/>
    <col min="3844" max="3844" width="3.625" style="146" customWidth="1"/>
    <col min="3845" max="3845" width="9.375" style="146" customWidth="1"/>
    <col min="3846" max="3846" width="6.375" style="146" customWidth="1"/>
    <col min="3847" max="3847" width="22.625" style="146" customWidth="1"/>
    <col min="3848" max="4096" width="9" style="146"/>
    <col min="4097" max="4097" width="25.625" style="146" customWidth="1"/>
    <col min="4098" max="4098" width="12.625" style="146" customWidth="1"/>
    <col min="4099" max="4099" width="9.375" style="146" bestFit="1" customWidth="1"/>
    <col min="4100" max="4100" width="3.625" style="146" customWidth="1"/>
    <col min="4101" max="4101" width="9.375" style="146" customWidth="1"/>
    <col min="4102" max="4102" width="6.375" style="146" customWidth="1"/>
    <col min="4103" max="4103" width="22.625" style="146" customWidth="1"/>
    <col min="4104" max="4352" width="9" style="146"/>
    <col min="4353" max="4353" width="25.625" style="146" customWidth="1"/>
    <col min="4354" max="4354" width="12.625" style="146" customWidth="1"/>
    <col min="4355" max="4355" width="9.375" style="146" bestFit="1" customWidth="1"/>
    <col min="4356" max="4356" width="3.625" style="146" customWidth="1"/>
    <col min="4357" max="4357" width="9.375" style="146" customWidth="1"/>
    <col min="4358" max="4358" width="6.375" style="146" customWidth="1"/>
    <col min="4359" max="4359" width="22.625" style="146" customWidth="1"/>
    <col min="4360" max="4608" width="9" style="146"/>
    <col min="4609" max="4609" width="25.625" style="146" customWidth="1"/>
    <col min="4610" max="4610" width="12.625" style="146" customWidth="1"/>
    <col min="4611" max="4611" width="9.375" style="146" bestFit="1" customWidth="1"/>
    <col min="4612" max="4612" width="3.625" style="146" customWidth="1"/>
    <col min="4613" max="4613" width="9.375" style="146" customWidth="1"/>
    <col min="4614" max="4614" width="6.375" style="146" customWidth="1"/>
    <col min="4615" max="4615" width="22.625" style="146" customWidth="1"/>
    <col min="4616" max="4864" width="9" style="146"/>
    <col min="4865" max="4865" width="25.625" style="146" customWidth="1"/>
    <col min="4866" max="4866" width="12.625" style="146" customWidth="1"/>
    <col min="4867" max="4867" width="9.375" style="146" bestFit="1" customWidth="1"/>
    <col min="4868" max="4868" width="3.625" style="146" customWidth="1"/>
    <col min="4869" max="4869" width="9.375" style="146" customWidth="1"/>
    <col min="4870" max="4870" width="6.375" style="146" customWidth="1"/>
    <col min="4871" max="4871" width="22.625" style="146" customWidth="1"/>
    <col min="4872" max="5120" width="9" style="146"/>
    <col min="5121" max="5121" width="25.625" style="146" customWidth="1"/>
    <col min="5122" max="5122" width="12.625" style="146" customWidth="1"/>
    <col min="5123" max="5123" width="9.375" style="146" bestFit="1" customWidth="1"/>
    <col min="5124" max="5124" width="3.625" style="146" customWidth="1"/>
    <col min="5125" max="5125" width="9.375" style="146" customWidth="1"/>
    <col min="5126" max="5126" width="6.375" style="146" customWidth="1"/>
    <col min="5127" max="5127" width="22.625" style="146" customWidth="1"/>
    <col min="5128" max="5376" width="9" style="146"/>
    <col min="5377" max="5377" width="25.625" style="146" customWidth="1"/>
    <col min="5378" max="5378" width="12.625" style="146" customWidth="1"/>
    <col min="5379" max="5379" width="9.375" style="146" bestFit="1" customWidth="1"/>
    <col min="5380" max="5380" width="3.625" style="146" customWidth="1"/>
    <col min="5381" max="5381" width="9.375" style="146" customWidth="1"/>
    <col min="5382" max="5382" width="6.375" style="146" customWidth="1"/>
    <col min="5383" max="5383" width="22.625" style="146" customWidth="1"/>
    <col min="5384" max="5632" width="9" style="146"/>
    <col min="5633" max="5633" width="25.625" style="146" customWidth="1"/>
    <col min="5634" max="5634" width="12.625" style="146" customWidth="1"/>
    <col min="5635" max="5635" width="9.375" style="146" bestFit="1" customWidth="1"/>
    <col min="5636" max="5636" width="3.625" style="146" customWidth="1"/>
    <col min="5637" max="5637" width="9.375" style="146" customWidth="1"/>
    <col min="5638" max="5638" width="6.375" style="146" customWidth="1"/>
    <col min="5639" max="5639" width="22.625" style="146" customWidth="1"/>
    <col min="5640" max="5888" width="9" style="146"/>
    <col min="5889" max="5889" width="25.625" style="146" customWidth="1"/>
    <col min="5890" max="5890" width="12.625" style="146" customWidth="1"/>
    <col min="5891" max="5891" width="9.375" style="146" bestFit="1" customWidth="1"/>
    <col min="5892" max="5892" width="3.625" style="146" customWidth="1"/>
    <col min="5893" max="5893" width="9.375" style="146" customWidth="1"/>
    <col min="5894" max="5894" width="6.375" style="146" customWidth="1"/>
    <col min="5895" max="5895" width="22.625" style="146" customWidth="1"/>
    <col min="5896" max="6144" width="9" style="146"/>
    <col min="6145" max="6145" width="25.625" style="146" customWidth="1"/>
    <col min="6146" max="6146" width="12.625" style="146" customWidth="1"/>
    <col min="6147" max="6147" width="9.375" style="146" bestFit="1" customWidth="1"/>
    <col min="6148" max="6148" width="3.625" style="146" customWidth="1"/>
    <col min="6149" max="6149" width="9.375" style="146" customWidth="1"/>
    <col min="6150" max="6150" width="6.375" style="146" customWidth="1"/>
    <col min="6151" max="6151" width="22.625" style="146" customWidth="1"/>
    <col min="6152" max="6400" width="9" style="146"/>
    <col min="6401" max="6401" width="25.625" style="146" customWidth="1"/>
    <col min="6402" max="6402" width="12.625" style="146" customWidth="1"/>
    <col min="6403" max="6403" width="9.375" style="146" bestFit="1" customWidth="1"/>
    <col min="6404" max="6404" width="3.625" style="146" customWidth="1"/>
    <col min="6405" max="6405" width="9.375" style="146" customWidth="1"/>
    <col min="6406" max="6406" width="6.375" style="146" customWidth="1"/>
    <col min="6407" max="6407" width="22.625" style="146" customWidth="1"/>
    <col min="6408" max="6656" width="9" style="146"/>
    <col min="6657" max="6657" width="25.625" style="146" customWidth="1"/>
    <col min="6658" max="6658" width="12.625" style="146" customWidth="1"/>
    <col min="6659" max="6659" width="9.375" style="146" bestFit="1" customWidth="1"/>
    <col min="6660" max="6660" width="3.625" style="146" customWidth="1"/>
    <col min="6661" max="6661" width="9.375" style="146" customWidth="1"/>
    <col min="6662" max="6662" width="6.375" style="146" customWidth="1"/>
    <col min="6663" max="6663" width="22.625" style="146" customWidth="1"/>
    <col min="6664" max="6912" width="9" style="146"/>
    <col min="6913" max="6913" width="25.625" style="146" customWidth="1"/>
    <col min="6914" max="6914" width="12.625" style="146" customWidth="1"/>
    <col min="6915" max="6915" width="9.375" style="146" bestFit="1" customWidth="1"/>
    <col min="6916" max="6916" width="3.625" style="146" customWidth="1"/>
    <col min="6917" max="6917" width="9.375" style="146" customWidth="1"/>
    <col min="6918" max="6918" width="6.375" style="146" customWidth="1"/>
    <col min="6919" max="6919" width="22.625" style="146" customWidth="1"/>
    <col min="6920" max="7168" width="9" style="146"/>
    <col min="7169" max="7169" width="25.625" style="146" customWidth="1"/>
    <col min="7170" max="7170" width="12.625" style="146" customWidth="1"/>
    <col min="7171" max="7171" width="9.375" style="146" bestFit="1" customWidth="1"/>
    <col min="7172" max="7172" width="3.625" style="146" customWidth="1"/>
    <col min="7173" max="7173" width="9.375" style="146" customWidth="1"/>
    <col min="7174" max="7174" width="6.375" style="146" customWidth="1"/>
    <col min="7175" max="7175" width="22.625" style="146" customWidth="1"/>
    <col min="7176" max="7424" width="9" style="146"/>
    <col min="7425" max="7425" width="25.625" style="146" customWidth="1"/>
    <col min="7426" max="7426" width="12.625" style="146" customWidth="1"/>
    <col min="7427" max="7427" width="9.375" style="146" bestFit="1" customWidth="1"/>
    <col min="7428" max="7428" width="3.625" style="146" customWidth="1"/>
    <col min="7429" max="7429" width="9.375" style="146" customWidth="1"/>
    <col min="7430" max="7430" width="6.375" style="146" customWidth="1"/>
    <col min="7431" max="7431" width="22.625" style="146" customWidth="1"/>
    <col min="7432" max="7680" width="9" style="146"/>
    <col min="7681" max="7681" width="25.625" style="146" customWidth="1"/>
    <col min="7682" max="7682" width="12.625" style="146" customWidth="1"/>
    <col min="7683" max="7683" width="9.375" style="146" bestFit="1" customWidth="1"/>
    <col min="7684" max="7684" width="3.625" style="146" customWidth="1"/>
    <col min="7685" max="7685" width="9.375" style="146" customWidth="1"/>
    <col min="7686" max="7686" width="6.375" style="146" customWidth="1"/>
    <col min="7687" max="7687" width="22.625" style="146" customWidth="1"/>
    <col min="7688" max="7936" width="9" style="146"/>
    <col min="7937" max="7937" width="25.625" style="146" customWidth="1"/>
    <col min="7938" max="7938" width="12.625" style="146" customWidth="1"/>
    <col min="7939" max="7939" width="9.375" style="146" bestFit="1" customWidth="1"/>
    <col min="7940" max="7940" width="3.625" style="146" customWidth="1"/>
    <col min="7941" max="7941" width="9.375" style="146" customWidth="1"/>
    <col min="7942" max="7942" width="6.375" style="146" customWidth="1"/>
    <col min="7943" max="7943" width="22.625" style="146" customWidth="1"/>
    <col min="7944" max="8192" width="9" style="146"/>
    <col min="8193" max="8193" width="25.625" style="146" customWidth="1"/>
    <col min="8194" max="8194" width="12.625" style="146" customWidth="1"/>
    <col min="8195" max="8195" width="9.375" style="146" bestFit="1" customWidth="1"/>
    <col min="8196" max="8196" width="3.625" style="146" customWidth="1"/>
    <col min="8197" max="8197" width="9.375" style="146" customWidth="1"/>
    <col min="8198" max="8198" width="6.375" style="146" customWidth="1"/>
    <col min="8199" max="8199" width="22.625" style="146" customWidth="1"/>
    <col min="8200" max="8448" width="9" style="146"/>
    <col min="8449" max="8449" width="25.625" style="146" customWidth="1"/>
    <col min="8450" max="8450" width="12.625" style="146" customWidth="1"/>
    <col min="8451" max="8451" width="9.375" style="146" bestFit="1" customWidth="1"/>
    <col min="8452" max="8452" width="3.625" style="146" customWidth="1"/>
    <col min="8453" max="8453" width="9.375" style="146" customWidth="1"/>
    <col min="8454" max="8454" width="6.375" style="146" customWidth="1"/>
    <col min="8455" max="8455" width="22.625" style="146" customWidth="1"/>
    <col min="8456" max="8704" width="9" style="146"/>
    <col min="8705" max="8705" width="25.625" style="146" customWidth="1"/>
    <col min="8706" max="8706" width="12.625" style="146" customWidth="1"/>
    <col min="8707" max="8707" width="9.375" style="146" bestFit="1" customWidth="1"/>
    <col min="8708" max="8708" width="3.625" style="146" customWidth="1"/>
    <col min="8709" max="8709" width="9.375" style="146" customWidth="1"/>
    <col min="8710" max="8710" width="6.375" style="146" customWidth="1"/>
    <col min="8711" max="8711" width="22.625" style="146" customWidth="1"/>
    <col min="8712" max="8960" width="9" style="146"/>
    <col min="8961" max="8961" width="25.625" style="146" customWidth="1"/>
    <col min="8962" max="8962" width="12.625" style="146" customWidth="1"/>
    <col min="8963" max="8963" width="9.375" style="146" bestFit="1" customWidth="1"/>
    <col min="8964" max="8964" width="3.625" style="146" customWidth="1"/>
    <col min="8965" max="8965" width="9.375" style="146" customWidth="1"/>
    <col min="8966" max="8966" width="6.375" style="146" customWidth="1"/>
    <col min="8967" max="8967" width="22.625" style="146" customWidth="1"/>
    <col min="8968" max="9216" width="9" style="146"/>
    <col min="9217" max="9217" width="25.625" style="146" customWidth="1"/>
    <col min="9218" max="9218" width="12.625" style="146" customWidth="1"/>
    <col min="9219" max="9219" width="9.375" style="146" bestFit="1" customWidth="1"/>
    <col min="9220" max="9220" width="3.625" style="146" customWidth="1"/>
    <col min="9221" max="9221" width="9.375" style="146" customWidth="1"/>
    <col min="9222" max="9222" width="6.375" style="146" customWidth="1"/>
    <col min="9223" max="9223" width="22.625" style="146" customWidth="1"/>
    <col min="9224" max="9472" width="9" style="146"/>
    <col min="9473" max="9473" width="25.625" style="146" customWidth="1"/>
    <col min="9474" max="9474" width="12.625" style="146" customWidth="1"/>
    <col min="9475" max="9475" width="9.375" style="146" bestFit="1" customWidth="1"/>
    <col min="9476" max="9476" width="3.625" style="146" customWidth="1"/>
    <col min="9477" max="9477" width="9.375" style="146" customWidth="1"/>
    <col min="9478" max="9478" width="6.375" style="146" customWidth="1"/>
    <col min="9479" max="9479" width="22.625" style="146" customWidth="1"/>
    <col min="9480" max="9728" width="9" style="146"/>
    <col min="9729" max="9729" width="25.625" style="146" customWidth="1"/>
    <col min="9730" max="9730" width="12.625" style="146" customWidth="1"/>
    <col min="9731" max="9731" width="9.375" style="146" bestFit="1" customWidth="1"/>
    <col min="9732" max="9732" width="3.625" style="146" customWidth="1"/>
    <col min="9733" max="9733" width="9.375" style="146" customWidth="1"/>
    <col min="9734" max="9734" width="6.375" style="146" customWidth="1"/>
    <col min="9735" max="9735" width="22.625" style="146" customWidth="1"/>
    <col min="9736" max="9984" width="9" style="146"/>
    <col min="9985" max="9985" width="25.625" style="146" customWidth="1"/>
    <col min="9986" max="9986" width="12.625" style="146" customWidth="1"/>
    <col min="9987" max="9987" width="9.375" style="146" bestFit="1" customWidth="1"/>
    <col min="9988" max="9988" width="3.625" style="146" customWidth="1"/>
    <col min="9989" max="9989" width="9.375" style="146" customWidth="1"/>
    <col min="9990" max="9990" width="6.375" style="146" customWidth="1"/>
    <col min="9991" max="9991" width="22.625" style="146" customWidth="1"/>
    <col min="9992" max="10240" width="9" style="146"/>
    <col min="10241" max="10241" width="25.625" style="146" customWidth="1"/>
    <col min="10242" max="10242" width="12.625" style="146" customWidth="1"/>
    <col min="10243" max="10243" width="9.375" style="146" bestFit="1" customWidth="1"/>
    <col min="10244" max="10244" width="3.625" style="146" customWidth="1"/>
    <col min="10245" max="10245" width="9.375" style="146" customWidth="1"/>
    <col min="10246" max="10246" width="6.375" style="146" customWidth="1"/>
    <col min="10247" max="10247" width="22.625" style="146" customWidth="1"/>
    <col min="10248" max="10496" width="9" style="146"/>
    <col min="10497" max="10497" width="25.625" style="146" customWidth="1"/>
    <col min="10498" max="10498" width="12.625" style="146" customWidth="1"/>
    <col min="10499" max="10499" width="9.375" style="146" bestFit="1" customWidth="1"/>
    <col min="10500" max="10500" width="3.625" style="146" customWidth="1"/>
    <col min="10501" max="10501" width="9.375" style="146" customWidth="1"/>
    <col min="10502" max="10502" width="6.375" style="146" customWidth="1"/>
    <col min="10503" max="10503" width="22.625" style="146" customWidth="1"/>
    <col min="10504" max="10752" width="9" style="146"/>
    <col min="10753" max="10753" width="25.625" style="146" customWidth="1"/>
    <col min="10754" max="10754" width="12.625" style="146" customWidth="1"/>
    <col min="10755" max="10755" width="9.375" style="146" bestFit="1" customWidth="1"/>
    <col min="10756" max="10756" width="3.625" style="146" customWidth="1"/>
    <col min="10757" max="10757" width="9.375" style="146" customWidth="1"/>
    <col min="10758" max="10758" width="6.375" style="146" customWidth="1"/>
    <col min="10759" max="10759" width="22.625" style="146" customWidth="1"/>
    <col min="10760" max="11008" width="9" style="146"/>
    <col min="11009" max="11009" width="25.625" style="146" customWidth="1"/>
    <col min="11010" max="11010" width="12.625" style="146" customWidth="1"/>
    <col min="11011" max="11011" width="9.375" style="146" bestFit="1" customWidth="1"/>
    <col min="11012" max="11012" width="3.625" style="146" customWidth="1"/>
    <col min="11013" max="11013" width="9.375" style="146" customWidth="1"/>
    <col min="11014" max="11014" width="6.375" style="146" customWidth="1"/>
    <col min="11015" max="11015" width="22.625" style="146" customWidth="1"/>
    <col min="11016" max="11264" width="9" style="146"/>
    <col min="11265" max="11265" width="25.625" style="146" customWidth="1"/>
    <col min="11266" max="11266" width="12.625" style="146" customWidth="1"/>
    <col min="11267" max="11267" width="9.375" style="146" bestFit="1" customWidth="1"/>
    <col min="11268" max="11268" width="3.625" style="146" customWidth="1"/>
    <col min="11269" max="11269" width="9.375" style="146" customWidth="1"/>
    <col min="11270" max="11270" width="6.375" style="146" customWidth="1"/>
    <col min="11271" max="11271" width="22.625" style="146" customWidth="1"/>
    <col min="11272" max="11520" width="9" style="146"/>
    <col min="11521" max="11521" width="25.625" style="146" customWidth="1"/>
    <col min="11522" max="11522" width="12.625" style="146" customWidth="1"/>
    <col min="11523" max="11523" width="9.375" style="146" bestFit="1" customWidth="1"/>
    <col min="11524" max="11524" width="3.625" style="146" customWidth="1"/>
    <col min="11525" max="11525" width="9.375" style="146" customWidth="1"/>
    <col min="11526" max="11526" width="6.375" style="146" customWidth="1"/>
    <col min="11527" max="11527" width="22.625" style="146" customWidth="1"/>
    <col min="11528" max="11776" width="9" style="146"/>
    <col min="11777" max="11777" width="25.625" style="146" customWidth="1"/>
    <col min="11778" max="11778" width="12.625" style="146" customWidth="1"/>
    <col min="11779" max="11779" width="9.375" style="146" bestFit="1" customWidth="1"/>
    <col min="11780" max="11780" width="3.625" style="146" customWidth="1"/>
    <col min="11781" max="11781" width="9.375" style="146" customWidth="1"/>
    <col min="11782" max="11782" width="6.375" style="146" customWidth="1"/>
    <col min="11783" max="11783" width="22.625" style="146" customWidth="1"/>
    <col min="11784" max="12032" width="9" style="146"/>
    <col min="12033" max="12033" width="25.625" style="146" customWidth="1"/>
    <col min="12034" max="12034" width="12.625" style="146" customWidth="1"/>
    <col min="12035" max="12035" width="9.375" style="146" bestFit="1" customWidth="1"/>
    <col min="12036" max="12036" width="3.625" style="146" customWidth="1"/>
    <col min="12037" max="12037" width="9.375" style="146" customWidth="1"/>
    <col min="12038" max="12038" width="6.375" style="146" customWidth="1"/>
    <col min="12039" max="12039" width="22.625" style="146" customWidth="1"/>
    <col min="12040" max="12288" width="9" style="146"/>
    <col min="12289" max="12289" width="25.625" style="146" customWidth="1"/>
    <col min="12290" max="12290" width="12.625" style="146" customWidth="1"/>
    <col min="12291" max="12291" width="9.375" style="146" bestFit="1" customWidth="1"/>
    <col min="12292" max="12292" width="3.625" style="146" customWidth="1"/>
    <col min="12293" max="12293" width="9.375" style="146" customWidth="1"/>
    <col min="12294" max="12294" width="6.375" style="146" customWidth="1"/>
    <col min="12295" max="12295" width="22.625" style="146" customWidth="1"/>
    <col min="12296" max="12544" width="9" style="146"/>
    <col min="12545" max="12545" width="25.625" style="146" customWidth="1"/>
    <col min="12546" max="12546" width="12.625" style="146" customWidth="1"/>
    <col min="12547" max="12547" width="9.375" style="146" bestFit="1" customWidth="1"/>
    <col min="12548" max="12548" width="3.625" style="146" customWidth="1"/>
    <col min="12549" max="12549" width="9.375" style="146" customWidth="1"/>
    <col min="12550" max="12550" width="6.375" style="146" customWidth="1"/>
    <col min="12551" max="12551" width="22.625" style="146" customWidth="1"/>
    <col min="12552" max="12800" width="9" style="146"/>
    <col min="12801" max="12801" width="25.625" style="146" customWidth="1"/>
    <col min="12802" max="12802" width="12.625" style="146" customWidth="1"/>
    <col min="12803" max="12803" width="9.375" style="146" bestFit="1" customWidth="1"/>
    <col min="12804" max="12804" width="3.625" style="146" customWidth="1"/>
    <col min="12805" max="12805" width="9.375" style="146" customWidth="1"/>
    <col min="12806" max="12806" width="6.375" style="146" customWidth="1"/>
    <col min="12807" max="12807" width="22.625" style="146" customWidth="1"/>
    <col min="12808" max="13056" width="9" style="146"/>
    <col min="13057" max="13057" width="25.625" style="146" customWidth="1"/>
    <col min="13058" max="13058" width="12.625" style="146" customWidth="1"/>
    <col min="13059" max="13059" width="9.375" style="146" bestFit="1" customWidth="1"/>
    <col min="13060" max="13060" width="3.625" style="146" customWidth="1"/>
    <col min="13061" max="13061" width="9.375" style="146" customWidth="1"/>
    <col min="13062" max="13062" width="6.375" style="146" customWidth="1"/>
    <col min="13063" max="13063" width="22.625" style="146" customWidth="1"/>
    <col min="13064" max="13312" width="9" style="146"/>
    <col min="13313" max="13313" width="25.625" style="146" customWidth="1"/>
    <col min="13314" max="13314" width="12.625" style="146" customWidth="1"/>
    <col min="13315" max="13315" width="9.375" style="146" bestFit="1" customWidth="1"/>
    <col min="13316" max="13316" width="3.625" style="146" customWidth="1"/>
    <col min="13317" max="13317" width="9.375" style="146" customWidth="1"/>
    <col min="13318" max="13318" width="6.375" style="146" customWidth="1"/>
    <col min="13319" max="13319" width="22.625" style="146" customWidth="1"/>
    <col min="13320" max="13568" width="9" style="146"/>
    <col min="13569" max="13569" width="25.625" style="146" customWidth="1"/>
    <col min="13570" max="13570" width="12.625" style="146" customWidth="1"/>
    <col min="13571" max="13571" width="9.375" style="146" bestFit="1" customWidth="1"/>
    <col min="13572" max="13572" width="3.625" style="146" customWidth="1"/>
    <col min="13573" max="13573" width="9.375" style="146" customWidth="1"/>
    <col min="13574" max="13574" width="6.375" style="146" customWidth="1"/>
    <col min="13575" max="13575" width="22.625" style="146" customWidth="1"/>
    <col min="13576" max="13824" width="9" style="146"/>
    <col min="13825" max="13825" width="25.625" style="146" customWidth="1"/>
    <col min="13826" max="13826" width="12.625" style="146" customWidth="1"/>
    <col min="13827" max="13827" width="9.375" style="146" bestFit="1" customWidth="1"/>
    <col min="13828" max="13828" width="3.625" style="146" customWidth="1"/>
    <col min="13829" max="13829" width="9.375" style="146" customWidth="1"/>
    <col min="13830" max="13830" width="6.375" style="146" customWidth="1"/>
    <col min="13831" max="13831" width="22.625" style="146" customWidth="1"/>
    <col min="13832" max="14080" width="9" style="146"/>
    <col min="14081" max="14081" width="25.625" style="146" customWidth="1"/>
    <col min="14082" max="14082" width="12.625" style="146" customWidth="1"/>
    <col min="14083" max="14083" width="9.375" style="146" bestFit="1" customWidth="1"/>
    <col min="14084" max="14084" width="3.625" style="146" customWidth="1"/>
    <col min="14085" max="14085" width="9.375" style="146" customWidth="1"/>
    <col min="14086" max="14086" width="6.375" style="146" customWidth="1"/>
    <col min="14087" max="14087" width="22.625" style="146" customWidth="1"/>
    <col min="14088" max="14336" width="9" style="146"/>
    <col min="14337" max="14337" width="25.625" style="146" customWidth="1"/>
    <col min="14338" max="14338" width="12.625" style="146" customWidth="1"/>
    <col min="14339" max="14339" width="9.375" style="146" bestFit="1" customWidth="1"/>
    <col min="14340" max="14340" width="3.625" style="146" customWidth="1"/>
    <col min="14341" max="14341" width="9.375" style="146" customWidth="1"/>
    <col min="14342" max="14342" width="6.375" style="146" customWidth="1"/>
    <col min="14343" max="14343" width="22.625" style="146" customWidth="1"/>
    <col min="14344" max="14592" width="9" style="146"/>
    <col min="14593" max="14593" width="25.625" style="146" customWidth="1"/>
    <col min="14594" max="14594" width="12.625" style="146" customWidth="1"/>
    <col min="14595" max="14595" width="9.375" style="146" bestFit="1" customWidth="1"/>
    <col min="14596" max="14596" width="3.625" style="146" customWidth="1"/>
    <col min="14597" max="14597" width="9.375" style="146" customWidth="1"/>
    <col min="14598" max="14598" width="6.375" style="146" customWidth="1"/>
    <col min="14599" max="14599" width="22.625" style="146" customWidth="1"/>
    <col min="14600" max="14848" width="9" style="146"/>
    <col min="14849" max="14849" width="25.625" style="146" customWidth="1"/>
    <col min="14850" max="14850" width="12.625" style="146" customWidth="1"/>
    <col min="14851" max="14851" width="9.375" style="146" bestFit="1" customWidth="1"/>
    <col min="14852" max="14852" width="3.625" style="146" customWidth="1"/>
    <col min="14853" max="14853" width="9.375" style="146" customWidth="1"/>
    <col min="14854" max="14854" width="6.375" style="146" customWidth="1"/>
    <col min="14855" max="14855" width="22.625" style="146" customWidth="1"/>
    <col min="14856" max="15104" width="9" style="146"/>
    <col min="15105" max="15105" width="25.625" style="146" customWidth="1"/>
    <col min="15106" max="15106" width="12.625" style="146" customWidth="1"/>
    <col min="15107" max="15107" width="9.375" style="146" bestFit="1" customWidth="1"/>
    <col min="15108" max="15108" width="3.625" style="146" customWidth="1"/>
    <col min="15109" max="15109" width="9.375" style="146" customWidth="1"/>
    <col min="15110" max="15110" width="6.375" style="146" customWidth="1"/>
    <col min="15111" max="15111" width="22.625" style="146" customWidth="1"/>
    <col min="15112" max="15360" width="9" style="146"/>
    <col min="15361" max="15361" width="25.625" style="146" customWidth="1"/>
    <col min="15362" max="15362" width="12.625" style="146" customWidth="1"/>
    <col min="15363" max="15363" width="9.375" style="146" bestFit="1" customWidth="1"/>
    <col min="15364" max="15364" width="3.625" style="146" customWidth="1"/>
    <col min="15365" max="15365" width="9.375" style="146" customWidth="1"/>
    <col min="15366" max="15366" width="6.375" style="146" customWidth="1"/>
    <col min="15367" max="15367" width="22.625" style="146" customWidth="1"/>
    <col min="15368" max="15616" width="9" style="146"/>
    <col min="15617" max="15617" width="25.625" style="146" customWidth="1"/>
    <col min="15618" max="15618" width="12.625" style="146" customWidth="1"/>
    <col min="15619" max="15619" width="9.375" style="146" bestFit="1" customWidth="1"/>
    <col min="15620" max="15620" width="3.625" style="146" customWidth="1"/>
    <col min="15621" max="15621" width="9.375" style="146" customWidth="1"/>
    <col min="15622" max="15622" width="6.375" style="146" customWidth="1"/>
    <col min="15623" max="15623" width="22.625" style="146" customWidth="1"/>
    <col min="15624" max="15872" width="9" style="146"/>
    <col min="15873" max="15873" width="25.625" style="146" customWidth="1"/>
    <col min="15874" max="15874" width="12.625" style="146" customWidth="1"/>
    <col min="15875" max="15875" width="9.375" style="146" bestFit="1" customWidth="1"/>
    <col min="15876" max="15876" width="3.625" style="146" customWidth="1"/>
    <col min="15877" max="15877" width="9.375" style="146" customWidth="1"/>
    <col min="15878" max="15878" width="6.375" style="146" customWidth="1"/>
    <col min="15879" max="15879" width="22.625" style="146" customWidth="1"/>
    <col min="15880" max="16128" width="9" style="146"/>
    <col min="16129" max="16129" width="25.625" style="146" customWidth="1"/>
    <col min="16130" max="16130" width="12.625" style="146" customWidth="1"/>
    <col min="16131" max="16131" width="9.375" style="146" bestFit="1" customWidth="1"/>
    <col min="16132" max="16132" width="3.625" style="146" customWidth="1"/>
    <col min="16133" max="16133" width="9.375" style="146" customWidth="1"/>
    <col min="16134" max="16134" width="6.375" style="146" customWidth="1"/>
    <col min="16135" max="16135" width="22.625" style="146" customWidth="1"/>
    <col min="16136" max="16384" width="9" style="146"/>
  </cols>
  <sheetData>
    <row r="1" spans="1:7" ht="15" customHeight="1">
      <c r="A1" s="796" t="s">
        <v>603</v>
      </c>
      <c r="B1" s="797"/>
      <c r="C1" s="796"/>
      <c r="D1" s="796"/>
    </row>
    <row r="2" spans="1:7" ht="15" customHeight="1">
      <c r="A2" s="500"/>
      <c r="B2" s="501"/>
      <c r="C2" s="500"/>
      <c r="D2" s="500"/>
    </row>
    <row r="3" spans="1:7" ht="15" customHeight="1">
      <c r="A3" s="157" t="s">
        <v>141</v>
      </c>
      <c r="B3" s="450"/>
    </row>
    <row r="5" spans="1:7" ht="17.25">
      <c r="B5" s="143"/>
      <c r="C5" s="143"/>
      <c r="D5" s="143"/>
      <c r="E5" s="143"/>
      <c r="F5" s="143"/>
      <c r="G5" s="144"/>
    </row>
    <row r="6" spans="1:7" ht="15" customHeight="1">
      <c r="A6" s="145"/>
      <c r="D6" s="145"/>
    </row>
    <row r="8" spans="1:7" ht="15" customHeight="1">
      <c r="A8" s="147" t="s">
        <v>142</v>
      </c>
      <c r="B8" s="147" t="s">
        <v>143</v>
      </c>
      <c r="C8" s="834" t="s">
        <v>5</v>
      </c>
      <c r="D8" s="987"/>
      <c r="E8" s="988"/>
      <c r="F8" s="148" t="s">
        <v>166</v>
      </c>
      <c r="G8" s="147" t="s">
        <v>6</v>
      </c>
    </row>
    <row r="9" spans="1:7" ht="15" customHeight="1">
      <c r="A9" s="149"/>
      <c r="B9" s="166"/>
      <c r="C9" s="141"/>
      <c r="D9" s="150"/>
      <c r="E9" s="151"/>
      <c r="F9" s="166"/>
      <c r="G9" s="149"/>
    </row>
    <row r="10" spans="1:7" ht="15" customHeight="1">
      <c r="A10" s="152"/>
      <c r="B10" s="167"/>
      <c r="C10" s="153"/>
      <c r="D10" s="154"/>
      <c r="E10" s="155"/>
      <c r="F10" s="167"/>
      <c r="G10" s="152"/>
    </row>
    <row r="11" spans="1:7" ht="15" customHeight="1">
      <c r="A11" s="152"/>
      <c r="B11" s="167"/>
      <c r="C11" s="142"/>
      <c r="D11" s="154"/>
      <c r="E11" s="156"/>
      <c r="F11" s="167"/>
      <c r="G11" s="152"/>
    </row>
    <row r="12" spans="1:7" ht="15" customHeight="1">
      <c r="A12" s="152"/>
      <c r="B12" s="167"/>
      <c r="C12" s="153"/>
      <c r="D12" s="154"/>
      <c r="E12" s="155"/>
      <c r="F12" s="167"/>
      <c r="G12" s="152"/>
    </row>
    <row r="13" spans="1:7" ht="15" customHeight="1">
      <c r="A13" s="152"/>
      <c r="B13" s="167"/>
      <c r="C13" s="412"/>
      <c r="D13" s="154"/>
      <c r="E13" s="413"/>
      <c r="F13" s="167"/>
      <c r="G13" s="152"/>
    </row>
    <row r="14" spans="1:7" ht="15" customHeight="1">
      <c r="A14" s="152"/>
      <c r="B14" s="167"/>
      <c r="C14" s="153"/>
      <c r="D14" s="154"/>
      <c r="E14" s="155"/>
      <c r="F14" s="167"/>
      <c r="G14" s="152"/>
    </row>
    <row r="15" spans="1:7" ht="15" customHeight="1">
      <c r="A15" s="152"/>
      <c r="B15" s="167"/>
      <c r="C15" s="142"/>
      <c r="D15" s="154"/>
      <c r="E15" s="156"/>
      <c r="F15" s="167"/>
      <c r="G15" s="152"/>
    </row>
    <row r="16" spans="1:7" ht="15" customHeight="1">
      <c r="A16" s="152"/>
      <c r="B16" s="167"/>
      <c r="C16" s="142"/>
      <c r="D16" s="154"/>
      <c r="E16" s="156"/>
      <c r="F16" s="167"/>
      <c r="G16" s="152"/>
    </row>
    <row r="17" spans="1:7" ht="15" customHeight="1">
      <c r="A17" s="152"/>
      <c r="B17" s="167"/>
      <c r="C17" s="142"/>
      <c r="D17" s="154"/>
      <c r="E17" s="156"/>
      <c r="F17" s="167"/>
      <c r="G17" s="152"/>
    </row>
    <row r="18" spans="1:7" ht="15" customHeight="1">
      <c r="A18" s="152"/>
      <c r="B18" s="167"/>
      <c r="C18" s="142"/>
      <c r="D18" s="154"/>
      <c r="E18" s="156"/>
      <c r="F18" s="167"/>
      <c r="G18" s="152"/>
    </row>
    <row r="19" spans="1:7" ht="15" customHeight="1">
      <c r="A19" s="152"/>
      <c r="B19" s="167"/>
      <c r="C19" s="142"/>
      <c r="D19" s="154"/>
      <c r="E19" s="156"/>
      <c r="F19" s="167"/>
      <c r="G19" s="152"/>
    </row>
    <row r="20" spans="1:7" ht="15" customHeight="1">
      <c r="A20" s="152"/>
      <c r="B20" s="167"/>
      <c r="C20" s="142"/>
      <c r="D20" s="154"/>
      <c r="E20" s="156"/>
      <c r="F20" s="167"/>
      <c r="G20" s="152"/>
    </row>
    <row r="21" spans="1:7" ht="15" customHeight="1">
      <c r="A21" s="152"/>
      <c r="B21" s="167"/>
      <c r="C21" s="142"/>
      <c r="D21" s="154"/>
      <c r="E21" s="156"/>
      <c r="F21" s="167"/>
      <c r="G21" s="152"/>
    </row>
    <row r="22" spans="1:7" ht="15" customHeight="1">
      <c r="A22" s="152"/>
      <c r="B22" s="167"/>
      <c r="C22" s="142"/>
      <c r="D22" s="154"/>
      <c r="E22" s="156"/>
      <c r="F22" s="167"/>
      <c r="G22" s="152"/>
    </row>
    <row r="23" spans="1:7" ht="15" customHeight="1">
      <c r="A23" s="152"/>
      <c r="B23" s="167"/>
      <c r="C23" s="142"/>
      <c r="D23" s="154"/>
      <c r="E23" s="156"/>
      <c r="F23" s="167"/>
      <c r="G23" s="152"/>
    </row>
    <row r="24" spans="1:7" ht="15" customHeight="1">
      <c r="A24" s="152"/>
      <c r="B24" s="167"/>
      <c r="C24" s="142"/>
      <c r="D24" s="154"/>
      <c r="E24" s="156"/>
      <c r="F24" s="167"/>
      <c r="G24" s="152"/>
    </row>
    <row r="25" spans="1:7" ht="15" customHeight="1">
      <c r="A25" s="152"/>
      <c r="B25" s="167"/>
      <c r="C25" s="142"/>
      <c r="D25" s="154"/>
      <c r="E25" s="156"/>
      <c r="F25" s="167"/>
      <c r="G25" s="152"/>
    </row>
    <row r="26" spans="1:7" ht="15" customHeight="1">
      <c r="A26" s="152"/>
      <c r="B26" s="167"/>
      <c r="C26" s="142"/>
      <c r="D26" s="154"/>
      <c r="E26" s="156"/>
      <c r="F26" s="167"/>
      <c r="G26" s="152"/>
    </row>
    <row r="27" spans="1:7" ht="15" customHeight="1">
      <c r="A27" s="152"/>
      <c r="B27" s="167"/>
      <c r="C27" s="142"/>
      <c r="D27" s="154"/>
      <c r="E27" s="156"/>
      <c r="F27" s="167"/>
      <c r="G27" s="152"/>
    </row>
    <row r="28" spans="1:7" ht="15" customHeight="1">
      <c r="A28" s="152"/>
      <c r="B28" s="167"/>
      <c r="C28" s="142"/>
      <c r="D28" s="154"/>
      <c r="E28" s="156"/>
      <c r="F28" s="167"/>
      <c r="G28" s="152"/>
    </row>
    <row r="29" spans="1:7" ht="15" customHeight="1">
      <c r="A29" s="152"/>
      <c r="B29" s="167"/>
      <c r="C29" s="142"/>
      <c r="D29" s="154"/>
      <c r="E29" s="156"/>
      <c r="F29" s="167"/>
      <c r="G29" s="152"/>
    </row>
    <row r="30" spans="1:7" ht="15" customHeight="1">
      <c r="A30" s="152"/>
      <c r="B30" s="167"/>
      <c r="C30" s="142"/>
      <c r="D30" s="154"/>
      <c r="E30" s="156"/>
      <c r="F30" s="167"/>
      <c r="G30" s="152"/>
    </row>
    <row r="31" spans="1:7" ht="15" customHeight="1">
      <c r="A31" s="152"/>
      <c r="B31" s="167"/>
      <c r="C31" s="142"/>
      <c r="D31" s="154"/>
      <c r="E31" s="156"/>
      <c r="F31" s="167"/>
      <c r="G31" s="152"/>
    </row>
    <row r="32" spans="1:7" ht="15" customHeight="1">
      <c r="A32" s="152"/>
      <c r="B32" s="167"/>
      <c r="C32" s="142"/>
      <c r="D32" s="154"/>
      <c r="E32" s="156"/>
      <c r="F32" s="167"/>
      <c r="G32" s="152"/>
    </row>
    <row r="33" spans="1:7" ht="15" customHeight="1">
      <c r="A33" s="152"/>
      <c r="B33" s="167"/>
      <c r="C33" s="142"/>
      <c r="D33" s="154"/>
      <c r="E33" s="156"/>
      <c r="F33" s="167"/>
      <c r="G33" s="152"/>
    </row>
    <row r="34" spans="1:7" ht="15" customHeight="1">
      <c r="A34" s="152"/>
      <c r="B34" s="167"/>
      <c r="C34" s="142"/>
      <c r="D34" s="154"/>
      <c r="E34" s="156"/>
      <c r="F34" s="167"/>
      <c r="G34" s="152"/>
    </row>
    <row r="35" spans="1:7" ht="15" customHeight="1" thickBot="1">
      <c r="A35" s="152"/>
      <c r="B35" s="167"/>
      <c r="C35" s="142"/>
      <c r="D35" s="154"/>
      <c r="E35" s="156"/>
      <c r="F35" s="167"/>
      <c r="G35" s="414"/>
    </row>
    <row r="36" spans="1:7" ht="15" customHeight="1" thickTop="1">
      <c r="A36" s="415"/>
      <c r="B36" s="416" t="s">
        <v>144</v>
      </c>
      <c r="C36" s="416"/>
      <c r="D36" s="417"/>
      <c r="E36" s="418"/>
      <c r="F36" s="419">
        <f>SUM(F9:F35)</f>
        <v>0</v>
      </c>
      <c r="G36" s="403"/>
    </row>
    <row r="37" spans="1:7" ht="15" customHeight="1">
      <c r="A37" s="146" t="s">
        <v>145</v>
      </c>
    </row>
  </sheetData>
  <mergeCells count="2">
    <mergeCell ref="C8:E8"/>
    <mergeCell ref="A1:D1"/>
  </mergeCells>
  <phoneticPr fontId="4"/>
  <printOptions horizontalCentered="1"/>
  <pageMargins left="0.78740157480314965" right="0.59055118110236227" top="0.98425196850393704" bottom="0.78740157480314965" header="0.51181102362204722" footer="0.51181102362204722"/>
  <pageSetup paperSize="9" scale="9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3">
    <tabColor rgb="FF00B0F0"/>
  </sheetPr>
  <dimension ref="A1:G28"/>
  <sheetViews>
    <sheetView view="pageBreakPreview" zoomScale="85" zoomScaleNormal="100" zoomScaleSheetLayoutView="85" workbookViewId="0">
      <selection activeCell="H27" sqref="H27"/>
    </sheetView>
  </sheetViews>
  <sheetFormatPr defaultRowHeight="14.25"/>
  <cols>
    <col min="1" max="1" width="25.5" style="407" customWidth="1"/>
    <col min="2" max="2" width="14" style="407" customWidth="1"/>
    <col min="3" max="3" width="12.125" style="407" customWidth="1"/>
    <col min="4" max="4" width="19.25" style="407" customWidth="1"/>
    <col min="5" max="5" width="17.375" style="407" customWidth="1"/>
    <col min="6" max="6" width="28.5" style="407" customWidth="1"/>
    <col min="7" max="7" width="36" style="407" customWidth="1"/>
    <col min="8" max="256" width="9" style="407"/>
    <col min="257" max="257" width="25.5" style="407" customWidth="1"/>
    <col min="258" max="258" width="14" style="407" customWidth="1"/>
    <col min="259" max="259" width="12.125" style="407" customWidth="1"/>
    <col min="260" max="260" width="19.25" style="407" customWidth="1"/>
    <col min="261" max="261" width="17.375" style="407" customWidth="1"/>
    <col min="262" max="262" width="28.5" style="407" customWidth="1"/>
    <col min="263" max="263" width="53.5" style="407" customWidth="1"/>
    <col min="264" max="512" width="9" style="407"/>
    <col min="513" max="513" width="25.5" style="407" customWidth="1"/>
    <col min="514" max="514" width="14" style="407" customWidth="1"/>
    <col min="515" max="515" width="12.125" style="407" customWidth="1"/>
    <col min="516" max="516" width="19.25" style="407" customWidth="1"/>
    <col min="517" max="517" width="17.375" style="407" customWidth="1"/>
    <col min="518" max="518" width="28.5" style="407" customWidth="1"/>
    <col min="519" max="519" width="53.5" style="407" customWidth="1"/>
    <col min="520" max="768" width="9" style="407"/>
    <col min="769" max="769" width="25.5" style="407" customWidth="1"/>
    <col min="770" max="770" width="14" style="407" customWidth="1"/>
    <col min="771" max="771" width="12.125" style="407" customWidth="1"/>
    <col min="772" max="772" width="19.25" style="407" customWidth="1"/>
    <col min="773" max="773" width="17.375" style="407" customWidth="1"/>
    <col min="774" max="774" width="28.5" style="407" customWidth="1"/>
    <col min="775" max="775" width="53.5" style="407" customWidth="1"/>
    <col min="776" max="1024" width="9" style="407"/>
    <col min="1025" max="1025" width="25.5" style="407" customWidth="1"/>
    <col min="1026" max="1026" width="14" style="407" customWidth="1"/>
    <col min="1027" max="1027" width="12.125" style="407" customWidth="1"/>
    <col min="1028" max="1028" width="19.25" style="407" customWidth="1"/>
    <col min="1029" max="1029" width="17.375" style="407" customWidth="1"/>
    <col min="1030" max="1030" width="28.5" style="407" customWidth="1"/>
    <col min="1031" max="1031" width="53.5" style="407" customWidth="1"/>
    <col min="1032" max="1280" width="9" style="407"/>
    <col min="1281" max="1281" width="25.5" style="407" customWidth="1"/>
    <col min="1282" max="1282" width="14" style="407" customWidth="1"/>
    <col min="1283" max="1283" width="12.125" style="407" customWidth="1"/>
    <col min="1284" max="1284" width="19.25" style="407" customWidth="1"/>
    <col min="1285" max="1285" width="17.375" style="407" customWidth="1"/>
    <col min="1286" max="1286" width="28.5" style="407" customWidth="1"/>
    <col min="1287" max="1287" width="53.5" style="407" customWidth="1"/>
    <col min="1288" max="1536" width="9" style="407"/>
    <col min="1537" max="1537" width="25.5" style="407" customWidth="1"/>
    <col min="1538" max="1538" width="14" style="407" customWidth="1"/>
    <col min="1539" max="1539" width="12.125" style="407" customWidth="1"/>
    <col min="1540" max="1540" width="19.25" style="407" customWidth="1"/>
    <col min="1541" max="1541" width="17.375" style="407" customWidth="1"/>
    <col min="1542" max="1542" width="28.5" style="407" customWidth="1"/>
    <col min="1543" max="1543" width="53.5" style="407" customWidth="1"/>
    <col min="1544" max="1792" width="9" style="407"/>
    <col min="1793" max="1793" width="25.5" style="407" customWidth="1"/>
    <col min="1794" max="1794" width="14" style="407" customWidth="1"/>
    <col min="1795" max="1795" width="12.125" style="407" customWidth="1"/>
    <col min="1796" max="1796" width="19.25" style="407" customWidth="1"/>
    <col min="1797" max="1797" width="17.375" style="407" customWidth="1"/>
    <col min="1798" max="1798" width="28.5" style="407" customWidth="1"/>
    <col min="1799" max="1799" width="53.5" style="407" customWidth="1"/>
    <col min="1800" max="2048" width="9" style="407"/>
    <col min="2049" max="2049" width="25.5" style="407" customWidth="1"/>
    <col min="2050" max="2050" width="14" style="407" customWidth="1"/>
    <col min="2051" max="2051" width="12.125" style="407" customWidth="1"/>
    <col min="2052" max="2052" width="19.25" style="407" customWidth="1"/>
    <col min="2053" max="2053" width="17.375" style="407" customWidth="1"/>
    <col min="2054" max="2054" width="28.5" style="407" customWidth="1"/>
    <col min="2055" max="2055" width="53.5" style="407" customWidth="1"/>
    <col min="2056" max="2304" width="9" style="407"/>
    <col min="2305" max="2305" width="25.5" style="407" customWidth="1"/>
    <col min="2306" max="2306" width="14" style="407" customWidth="1"/>
    <col min="2307" max="2307" width="12.125" style="407" customWidth="1"/>
    <col min="2308" max="2308" width="19.25" style="407" customWidth="1"/>
    <col min="2309" max="2309" width="17.375" style="407" customWidth="1"/>
    <col min="2310" max="2310" width="28.5" style="407" customWidth="1"/>
    <col min="2311" max="2311" width="53.5" style="407" customWidth="1"/>
    <col min="2312" max="2560" width="9" style="407"/>
    <col min="2561" max="2561" width="25.5" style="407" customWidth="1"/>
    <col min="2562" max="2562" width="14" style="407" customWidth="1"/>
    <col min="2563" max="2563" width="12.125" style="407" customWidth="1"/>
    <col min="2564" max="2564" width="19.25" style="407" customWidth="1"/>
    <col min="2565" max="2565" width="17.375" style="407" customWidth="1"/>
    <col min="2566" max="2566" width="28.5" style="407" customWidth="1"/>
    <col min="2567" max="2567" width="53.5" style="407" customWidth="1"/>
    <col min="2568" max="2816" width="9" style="407"/>
    <col min="2817" max="2817" width="25.5" style="407" customWidth="1"/>
    <col min="2818" max="2818" width="14" style="407" customWidth="1"/>
    <col min="2819" max="2819" width="12.125" style="407" customWidth="1"/>
    <col min="2820" max="2820" width="19.25" style="407" customWidth="1"/>
    <col min="2821" max="2821" width="17.375" style="407" customWidth="1"/>
    <col min="2822" max="2822" width="28.5" style="407" customWidth="1"/>
    <col min="2823" max="2823" width="53.5" style="407" customWidth="1"/>
    <col min="2824" max="3072" width="9" style="407"/>
    <col min="3073" max="3073" width="25.5" style="407" customWidth="1"/>
    <col min="3074" max="3074" width="14" style="407" customWidth="1"/>
    <col min="3075" max="3075" width="12.125" style="407" customWidth="1"/>
    <col min="3076" max="3076" width="19.25" style="407" customWidth="1"/>
    <col min="3077" max="3077" width="17.375" style="407" customWidth="1"/>
    <col min="3078" max="3078" width="28.5" style="407" customWidth="1"/>
    <col min="3079" max="3079" width="53.5" style="407" customWidth="1"/>
    <col min="3080" max="3328" width="9" style="407"/>
    <col min="3329" max="3329" width="25.5" style="407" customWidth="1"/>
    <col min="3330" max="3330" width="14" style="407" customWidth="1"/>
    <col min="3331" max="3331" width="12.125" style="407" customWidth="1"/>
    <col min="3332" max="3332" width="19.25" style="407" customWidth="1"/>
    <col min="3333" max="3333" width="17.375" style="407" customWidth="1"/>
    <col min="3334" max="3334" width="28.5" style="407" customWidth="1"/>
    <col min="3335" max="3335" width="53.5" style="407" customWidth="1"/>
    <col min="3336" max="3584" width="9" style="407"/>
    <col min="3585" max="3585" width="25.5" style="407" customWidth="1"/>
    <col min="3586" max="3586" width="14" style="407" customWidth="1"/>
    <col min="3587" max="3587" width="12.125" style="407" customWidth="1"/>
    <col min="3588" max="3588" width="19.25" style="407" customWidth="1"/>
    <col min="3589" max="3589" width="17.375" style="407" customWidth="1"/>
    <col min="3590" max="3590" width="28.5" style="407" customWidth="1"/>
    <col min="3591" max="3591" width="53.5" style="407" customWidth="1"/>
    <col min="3592" max="3840" width="9" style="407"/>
    <col min="3841" max="3841" width="25.5" style="407" customWidth="1"/>
    <col min="3842" max="3842" width="14" style="407" customWidth="1"/>
    <col min="3843" max="3843" width="12.125" style="407" customWidth="1"/>
    <col min="3844" max="3844" width="19.25" style="407" customWidth="1"/>
    <col min="3845" max="3845" width="17.375" style="407" customWidth="1"/>
    <col min="3846" max="3846" width="28.5" style="407" customWidth="1"/>
    <col min="3847" max="3847" width="53.5" style="407" customWidth="1"/>
    <col min="3848" max="4096" width="9" style="407"/>
    <col min="4097" max="4097" width="25.5" style="407" customWidth="1"/>
    <col min="4098" max="4098" width="14" style="407" customWidth="1"/>
    <col min="4099" max="4099" width="12.125" style="407" customWidth="1"/>
    <col min="4100" max="4100" width="19.25" style="407" customWidth="1"/>
    <col min="4101" max="4101" width="17.375" style="407" customWidth="1"/>
    <col min="4102" max="4102" width="28.5" style="407" customWidth="1"/>
    <col min="4103" max="4103" width="53.5" style="407" customWidth="1"/>
    <col min="4104" max="4352" width="9" style="407"/>
    <col min="4353" max="4353" width="25.5" style="407" customWidth="1"/>
    <col min="4354" max="4354" width="14" style="407" customWidth="1"/>
    <col min="4355" max="4355" width="12.125" style="407" customWidth="1"/>
    <col min="4356" max="4356" width="19.25" style="407" customWidth="1"/>
    <col min="4357" max="4357" width="17.375" style="407" customWidth="1"/>
    <col min="4358" max="4358" width="28.5" style="407" customWidth="1"/>
    <col min="4359" max="4359" width="53.5" style="407" customWidth="1"/>
    <col min="4360" max="4608" width="9" style="407"/>
    <col min="4609" max="4609" width="25.5" style="407" customWidth="1"/>
    <col min="4610" max="4610" width="14" style="407" customWidth="1"/>
    <col min="4611" max="4611" width="12.125" style="407" customWidth="1"/>
    <col min="4612" max="4612" width="19.25" style="407" customWidth="1"/>
    <col min="4613" max="4613" width="17.375" style="407" customWidth="1"/>
    <col min="4614" max="4614" width="28.5" style="407" customWidth="1"/>
    <col min="4615" max="4615" width="53.5" style="407" customWidth="1"/>
    <col min="4616" max="4864" width="9" style="407"/>
    <col min="4865" max="4865" width="25.5" style="407" customWidth="1"/>
    <col min="4866" max="4866" width="14" style="407" customWidth="1"/>
    <col min="4867" max="4867" width="12.125" style="407" customWidth="1"/>
    <col min="4868" max="4868" width="19.25" style="407" customWidth="1"/>
    <col min="4869" max="4869" width="17.375" style="407" customWidth="1"/>
    <col min="4870" max="4870" width="28.5" style="407" customWidth="1"/>
    <col min="4871" max="4871" width="53.5" style="407" customWidth="1"/>
    <col min="4872" max="5120" width="9" style="407"/>
    <col min="5121" max="5121" width="25.5" style="407" customWidth="1"/>
    <col min="5122" max="5122" width="14" style="407" customWidth="1"/>
    <col min="5123" max="5123" width="12.125" style="407" customWidth="1"/>
    <col min="5124" max="5124" width="19.25" style="407" customWidth="1"/>
    <col min="5125" max="5125" width="17.375" style="407" customWidth="1"/>
    <col min="5126" max="5126" width="28.5" style="407" customWidth="1"/>
    <col min="5127" max="5127" width="53.5" style="407" customWidth="1"/>
    <col min="5128" max="5376" width="9" style="407"/>
    <col min="5377" max="5377" width="25.5" style="407" customWidth="1"/>
    <col min="5378" max="5378" width="14" style="407" customWidth="1"/>
    <col min="5379" max="5379" width="12.125" style="407" customWidth="1"/>
    <col min="5380" max="5380" width="19.25" style="407" customWidth="1"/>
    <col min="5381" max="5381" width="17.375" style="407" customWidth="1"/>
    <col min="5382" max="5382" width="28.5" style="407" customWidth="1"/>
    <col min="5383" max="5383" width="53.5" style="407" customWidth="1"/>
    <col min="5384" max="5632" width="9" style="407"/>
    <col min="5633" max="5633" width="25.5" style="407" customWidth="1"/>
    <col min="5634" max="5634" width="14" style="407" customWidth="1"/>
    <col min="5635" max="5635" width="12.125" style="407" customWidth="1"/>
    <col min="5636" max="5636" width="19.25" style="407" customWidth="1"/>
    <col min="5637" max="5637" width="17.375" style="407" customWidth="1"/>
    <col min="5638" max="5638" width="28.5" style="407" customWidth="1"/>
    <col min="5639" max="5639" width="53.5" style="407" customWidth="1"/>
    <col min="5640" max="5888" width="9" style="407"/>
    <col min="5889" max="5889" width="25.5" style="407" customWidth="1"/>
    <col min="5890" max="5890" width="14" style="407" customWidth="1"/>
    <col min="5891" max="5891" width="12.125" style="407" customWidth="1"/>
    <col min="5892" max="5892" width="19.25" style="407" customWidth="1"/>
    <col min="5893" max="5893" width="17.375" style="407" customWidth="1"/>
    <col min="5894" max="5894" width="28.5" style="407" customWidth="1"/>
    <col min="5895" max="5895" width="53.5" style="407" customWidth="1"/>
    <col min="5896" max="6144" width="9" style="407"/>
    <col min="6145" max="6145" width="25.5" style="407" customWidth="1"/>
    <col min="6146" max="6146" width="14" style="407" customWidth="1"/>
    <col min="6147" max="6147" width="12.125" style="407" customWidth="1"/>
    <col min="6148" max="6148" width="19.25" style="407" customWidth="1"/>
    <col min="6149" max="6149" width="17.375" style="407" customWidth="1"/>
    <col min="6150" max="6150" width="28.5" style="407" customWidth="1"/>
    <col min="6151" max="6151" width="53.5" style="407" customWidth="1"/>
    <col min="6152" max="6400" width="9" style="407"/>
    <col min="6401" max="6401" width="25.5" style="407" customWidth="1"/>
    <col min="6402" max="6402" width="14" style="407" customWidth="1"/>
    <col min="6403" max="6403" width="12.125" style="407" customWidth="1"/>
    <col min="6404" max="6404" width="19.25" style="407" customWidth="1"/>
    <col min="6405" max="6405" width="17.375" style="407" customWidth="1"/>
    <col min="6406" max="6406" width="28.5" style="407" customWidth="1"/>
    <col min="6407" max="6407" width="53.5" style="407" customWidth="1"/>
    <col min="6408" max="6656" width="9" style="407"/>
    <col min="6657" max="6657" width="25.5" style="407" customWidth="1"/>
    <col min="6658" max="6658" width="14" style="407" customWidth="1"/>
    <col min="6659" max="6659" width="12.125" style="407" customWidth="1"/>
    <col min="6660" max="6660" width="19.25" style="407" customWidth="1"/>
    <col min="6661" max="6661" width="17.375" style="407" customWidth="1"/>
    <col min="6662" max="6662" width="28.5" style="407" customWidth="1"/>
    <col min="6663" max="6663" width="53.5" style="407" customWidth="1"/>
    <col min="6664" max="6912" width="9" style="407"/>
    <col min="6913" max="6913" width="25.5" style="407" customWidth="1"/>
    <col min="6914" max="6914" width="14" style="407" customWidth="1"/>
    <col min="6915" max="6915" width="12.125" style="407" customWidth="1"/>
    <col min="6916" max="6916" width="19.25" style="407" customWidth="1"/>
    <col min="6917" max="6917" width="17.375" style="407" customWidth="1"/>
    <col min="6918" max="6918" width="28.5" style="407" customWidth="1"/>
    <col min="6919" max="6919" width="53.5" style="407" customWidth="1"/>
    <col min="6920" max="7168" width="9" style="407"/>
    <col min="7169" max="7169" width="25.5" style="407" customWidth="1"/>
    <col min="7170" max="7170" width="14" style="407" customWidth="1"/>
    <col min="7171" max="7171" width="12.125" style="407" customWidth="1"/>
    <col min="7172" max="7172" width="19.25" style="407" customWidth="1"/>
    <col min="7173" max="7173" width="17.375" style="407" customWidth="1"/>
    <col min="7174" max="7174" width="28.5" style="407" customWidth="1"/>
    <col min="7175" max="7175" width="53.5" style="407" customWidth="1"/>
    <col min="7176" max="7424" width="9" style="407"/>
    <col min="7425" max="7425" width="25.5" style="407" customWidth="1"/>
    <col min="7426" max="7426" width="14" style="407" customWidth="1"/>
    <col min="7427" max="7427" width="12.125" style="407" customWidth="1"/>
    <col min="7428" max="7428" width="19.25" style="407" customWidth="1"/>
    <col min="7429" max="7429" width="17.375" style="407" customWidth="1"/>
    <col min="7430" max="7430" width="28.5" style="407" customWidth="1"/>
    <col min="7431" max="7431" width="53.5" style="407" customWidth="1"/>
    <col min="7432" max="7680" width="9" style="407"/>
    <col min="7681" max="7681" width="25.5" style="407" customWidth="1"/>
    <col min="7682" max="7682" width="14" style="407" customWidth="1"/>
    <col min="7683" max="7683" width="12.125" style="407" customWidth="1"/>
    <col min="7684" max="7684" width="19.25" style="407" customWidth="1"/>
    <col min="7685" max="7685" width="17.375" style="407" customWidth="1"/>
    <col min="7686" max="7686" width="28.5" style="407" customWidth="1"/>
    <col min="7687" max="7687" width="53.5" style="407" customWidth="1"/>
    <col min="7688" max="7936" width="9" style="407"/>
    <col min="7937" max="7937" width="25.5" style="407" customWidth="1"/>
    <col min="7938" max="7938" width="14" style="407" customWidth="1"/>
    <col min="7939" max="7939" width="12.125" style="407" customWidth="1"/>
    <col min="7940" max="7940" width="19.25" style="407" customWidth="1"/>
    <col min="7941" max="7941" width="17.375" style="407" customWidth="1"/>
    <col min="7942" max="7942" width="28.5" style="407" customWidth="1"/>
    <col min="7943" max="7943" width="53.5" style="407" customWidth="1"/>
    <col min="7944" max="8192" width="9" style="407"/>
    <col min="8193" max="8193" width="25.5" style="407" customWidth="1"/>
    <col min="8194" max="8194" width="14" style="407" customWidth="1"/>
    <col min="8195" max="8195" width="12.125" style="407" customWidth="1"/>
    <col min="8196" max="8196" width="19.25" style="407" customWidth="1"/>
    <col min="8197" max="8197" width="17.375" style="407" customWidth="1"/>
    <col min="8198" max="8198" width="28.5" style="407" customWidth="1"/>
    <col min="8199" max="8199" width="53.5" style="407" customWidth="1"/>
    <col min="8200" max="8448" width="9" style="407"/>
    <col min="8449" max="8449" width="25.5" style="407" customWidth="1"/>
    <col min="8450" max="8450" width="14" style="407" customWidth="1"/>
    <col min="8451" max="8451" width="12.125" style="407" customWidth="1"/>
    <col min="8452" max="8452" width="19.25" style="407" customWidth="1"/>
    <col min="8453" max="8453" width="17.375" style="407" customWidth="1"/>
    <col min="8454" max="8454" width="28.5" style="407" customWidth="1"/>
    <col min="8455" max="8455" width="53.5" style="407" customWidth="1"/>
    <col min="8456" max="8704" width="9" style="407"/>
    <col min="8705" max="8705" width="25.5" style="407" customWidth="1"/>
    <col min="8706" max="8706" width="14" style="407" customWidth="1"/>
    <col min="8707" max="8707" width="12.125" style="407" customWidth="1"/>
    <col min="8708" max="8708" width="19.25" style="407" customWidth="1"/>
    <col min="8709" max="8709" width="17.375" style="407" customWidth="1"/>
    <col min="8710" max="8710" width="28.5" style="407" customWidth="1"/>
    <col min="8711" max="8711" width="53.5" style="407" customWidth="1"/>
    <col min="8712" max="8960" width="9" style="407"/>
    <col min="8961" max="8961" width="25.5" style="407" customWidth="1"/>
    <col min="8962" max="8962" width="14" style="407" customWidth="1"/>
    <col min="8963" max="8963" width="12.125" style="407" customWidth="1"/>
    <col min="8964" max="8964" width="19.25" style="407" customWidth="1"/>
    <col min="8965" max="8965" width="17.375" style="407" customWidth="1"/>
    <col min="8966" max="8966" width="28.5" style="407" customWidth="1"/>
    <col min="8967" max="8967" width="53.5" style="407" customWidth="1"/>
    <col min="8968" max="9216" width="9" style="407"/>
    <col min="9217" max="9217" width="25.5" style="407" customWidth="1"/>
    <col min="9218" max="9218" width="14" style="407" customWidth="1"/>
    <col min="9219" max="9219" width="12.125" style="407" customWidth="1"/>
    <col min="9220" max="9220" width="19.25" style="407" customWidth="1"/>
    <col min="9221" max="9221" width="17.375" style="407" customWidth="1"/>
    <col min="9222" max="9222" width="28.5" style="407" customWidth="1"/>
    <col min="9223" max="9223" width="53.5" style="407" customWidth="1"/>
    <col min="9224" max="9472" width="9" style="407"/>
    <col min="9473" max="9473" width="25.5" style="407" customWidth="1"/>
    <col min="9474" max="9474" width="14" style="407" customWidth="1"/>
    <col min="9475" max="9475" width="12.125" style="407" customWidth="1"/>
    <col min="9476" max="9476" width="19.25" style="407" customWidth="1"/>
    <col min="9477" max="9477" width="17.375" style="407" customWidth="1"/>
    <col min="9478" max="9478" width="28.5" style="407" customWidth="1"/>
    <col min="9479" max="9479" width="53.5" style="407" customWidth="1"/>
    <col min="9480" max="9728" width="9" style="407"/>
    <col min="9729" max="9729" width="25.5" style="407" customWidth="1"/>
    <col min="9730" max="9730" width="14" style="407" customWidth="1"/>
    <col min="9731" max="9731" width="12.125" style="407" customWidth="1"/>
    <col min="9732" max="9732" width="19.25" style="407" customWidth="1"/>
    <col min="9733" max="9733" width="17.375" style="407" customWidth="1"/>
    <col min="9734" max="9734" width="28.5" style="407" customWidth="1"/>
    <col min="9735" max="9735" width="53.5" style="407" customWidth="1"/>
    <col min="9736" max="9984" width="9" style="407"/>
    <col min="9985" max="9985" width="25.5" style="407" customWidth="1"/>
    <col min="9986" max="9986" width="14" style="407" customWidth="1"/>
    <col min="9987" max="9987" width="12.125" style="407" customWidth="1"/>
    <col min="9988" max="9988" width="19.25" style="407" customWidth="1"/>
    <col min="9989" max="9989" width="17.375" style="407" customWidth="1"/>
    <col min="9990" max="9990" width="28.5" style="407" customWidth="1"/>
    <col min="9991" max="9991" width="53.5" style="407" customWidth="1"/>
    <col min="9992" max="10240" width="9" style="407"/>
    <col min="10241" max="10241" width="25.5" style="407" customWidth="1"/>
    <col min="10242" max="10242" width="14" style="407" customWidth="1"/>
    <col min="10243" max="10243" width="12.125" style="407" customWidth="1"/>
    <col min="10244" max="10244" width="19.25" style="407" customWidth="1"/>
    <col min="10245" max="10245" width="17.375" style="407" customWidth="1"/>
    <col min="10246" max="10246" width="28.5" style="407" customWidth="1"/>
    <col min="10247" max="10247" width="53.5" style="407" customWidth="1"/>
    <col min="10248" max="10496" width="9" style="407"/>
    <col min="10497" max="10497" width="25.5" style="407" customWidth="1"/>
    <col min="10498" max="10498" width="14" style="407" customWidth="1"/>
    <col min="10499" max="10499" width="12.125" style="407" customWidth="1"/>
    <col min="10500" max="10500" width="19.25" style="407" customWidth="1"/>
    <col min="10501" max="10501" width="17.375" style="407" customWidth="1"/>
    <col min="10502" max="10502" width="28.5" style="407" customWidth="1"/>
    <col min="10503" max="10503" width="53.5" style="407" customWidth="1"/>
    <col min="10504" max="10752" width="9" style="407"/>
    <col min="10753" max="10753" width="25.5" style="407" customWidth="1"/>
    <col min="10754" max="10754" width="14" style="407" customWidth="1"/>
    <col min="10755" max="10755" width="12.125" style="407" customWidth="1"/>
    <col min="10756" max="10756" width="19.25" style="407" customWidth="1"/>
    <col min="10757" max="10757" width="17.375" style="407" customWidth="1"/>
    <col min="10758" max="10758" width="28.5" style="407" customWidth="1"/>
    <col min="10759" max="10759" width="53.5" style="407" customWidth="1"/>
    <col min="10760" max="11008" width="9" style="407"/>
    <col min="11009" max="11009" width="25.5" style="407" customWidth="1"/>
    <col min="11010" max="11010" width="14" style="407" customWidth="1"/>
    <col min="11011" max="11011" width="12.125" style="407" customWidth="1"/>
    <col min="11012" max="11012" width="19.25" style="407" customWidth="1"/>
    <col min="11013" max="11013" width="17.375" style="407" customWidth="1"/>
    <col min="11014" max="11014" width="28.5" style="407" customWidth="1"/>
    <col min="11015" max="11015" width="53.5" style="407" customWidth="1"/>
    <col min="11016" max="11264" width="9" style="407"/>
    <col min="11265" max="11265" width="25.5" style="407" customWidth="1"/>
    <col min="11266" max="11266" width="14" style="407" customWidth="1"/>
    <col min="11267" max="11267" width="12.125" style="407" customWidth="1"/>
    <col min="11268" max="11268" width="19.25" style="407" customWidth="1"/>
    <col min="11269" max="11269" width="17.375" style="407" customWidth="1"/>
    <col min="11270" max="11270" width="28.5" style="407" customWidth="1"/>
    <col min="11271" max="11271" width="53.5" style="407" customWidth="1"/>
    <col min="11272" max="11520" width="9" style="407"/>
    <col min="11521" max="11521" width="25.5" style="407" customWidth="1"/>
    <col min="11522" max="11522" width="14" style="407" customWidth="1"/>
    <col min="11523" max="11523" width="12.125" style="407" customWidth="1"/>
    <col min="11524" max="11524" width="19.25" style="407" customWidth="1"/>
    <col min="11525" max="11525" width="17.375" style="407" customWidth="1"/>
    <col min="11526" max="11526" width="28.5" style="407" customWidth="1"/>
    <col min="11527" max="11527" width="53.5" style="407" customWidth="1"/>
    <col min="11528" max="11776" width="9" style="407"/>
    <col min="11777" max="11777" width="25.5" style="407" customWidth="1"/>
    <col min="11778" max="11778" width="14" style="407" customWidth="1"/>
    <col min="11779" max="11779" width="12.125" style="407" customWidth="1"/>
    <col min="11780" max="11780" width="19.25" style="407" customWidth="1"/>
    <col min="11781" max="11781" width="17.375" style="407" customWidth="1"/>
    <col min="11782" max="11782" width="28.5" style="407" customWidth="1"/>
    <col min="11783" max="11783" width="53.5" style="407" customWidth="1"/>
    <col min="11784" max="12032" width="9" style="407"/>
    <col min="12033" max="12033" width="25.5" style="407" customWidth="1"/>
    <col min="12034" max="12034" width="14" style="407" customWidth="1"/>
    <col min="12035" max="12035" width="12.125" style="407" customWidth="1"/>
    <col min="12036" max="12036" width="19.25" style="407" customWidth="1"/>
    <col min="12037" max="12037" width="17.375" style="407" customWidth="1"/>
    <col min="12038" max="12038" width="28.5" style="407" customWidth="1"/>
    <col min="12039" max="12039" width="53.5" style="407" customWidth="1"/>
    <col min="12040" max="12288" width="9" style="407"/>
    <col min="12289" max="12289" width="25.5" style="407" customWidth="1"/>
    <col min="12290" max="12290" width="14" style="407" customWidth="1"/>
    <col min="12291" max="12291" width="12.125" style="407" customWidth="1"/>
    <col min="12292" max="12292" width="19.25" style="407" customWidth="1"/>
    <col min="12293" max="12293" width="17.375" style="407" customWidth="1"/>
    <col min="12294" max="12294" width="28.5" style="407" customWidth="1"/>
    <col min="12295" max="12295" width="53.5" style="407" customWidth="1"/>
    <col min="12296" max="12544" width="9" style="407"/>
    <col min="12545" max="12545" width="25.5" style="407" customWidth="1"/>
    <col min="12546" max="12546" width="14" style="407" customWidth="1"/>
    <col min="12547" max="12547" width="12.125" style="407" customWidth="1"/>
    <col min="12548" max="12548" width="19.25" style="407" customWidth="1"/>
    <col min="12549" max="12549" width="17.375" style="407" customWidth="1"/>
    <col min="12550" max="12550" width="28.5" style="407" customWidth="1"/>
    <col min="12551" max="12551" width="53.5" style="407" customWidth="1"/>
    <col min="12552" max="12800" width="9" style="407"/>
    <col min="12801" max="12801" width="25.5" style="407" customWidth="1"/>
    <col min="12802" max="12802" width="14" style="407" customWidth="1"/>
    <col min="12803" max="12803" width="12.125" style="407" customWidth="1"/>
    <col min="12804" max="12804" width="19.25" style="407" customWidth="1"/>
    <col min="12805" max="12805" width="17.375" style="407" customWidth="1"/>
    <col min="12806" max="12806" width="28.5" style="407" customWidth="1"/>
    <col min="12807" max="12807" width="53.5" style="407" customWidth="1"/>
    <col min="12808" max="13056" width="9" style="407"/>
    <col min="13057" max="13057" width="25.5" style="407" customWidth="1"/>
    <col min="13058" max="13058" width="14" style="407" customWidth="1"/>
    <col min="13059" max="13059" width="12.125" style="407" customWidth="1"/>
    <col min="13060" max="13060" width="19.25" style="407" customWidth="1"/>
    <col min="13061" max="13061" width="17.375" style="407" customWidth="1"/>
    <col min="13062" max="13062" width="28.5" style="407" customWidth="1"/>
    <col min="13063" max="13063" width="53.5" style="407" customWidth="1"/>
    <col min="13064" max="13312" width="9" style="407"/>
    <col min="13313" max="13313" width="25.5" style="407" customWidth="1"/>
    <col min="13314" max="13314" width="14" style="407" customWidth="1"/>
    <col min="13315" max="13315" width="12.125" style="407" customWidth="1"/>
    <col min="13316" max="13316" width="19.25" style="407" customWidth="1"/>
    <col min="13317" max="13317" width="17.375" style="407" customWidth="1"/>
    <col min="13318" max="13318" width="28.5" style="407" customWidth="1"/>
    <col min="13319" max="13319" width="53.5" style="407" customWidth="1"/>
    <col min="13320" max="13568" width="9" style="407"/>
    <col min="13569" max="13569" width="25.5" style="407" customWidth="1"/>
    <col min="13570" max="13570" width="14" style="407" customWidth="1"/>
    <col min="13571" max="13571" width="12.125" style="407" customWidth="1"/>
    <col min="13572" max="13572" width="19.25" style="407" customWidth="1"/>
    <col min="13573" max="13573" width="17.375" style="407" customWidth="1"/>
    <col min="13574" max="13574" width="28.5" style="407" customWidth="1"/>
    <col min="13575" max="13575" width="53.5" style="407" customWidth="1"/>
    <col min="13576" max="13824" width="9" style="407"/>
    <col min="13825" max="13825" width="25.5" style="407" customWidth="1"/>
    <col min="13826" max="13826" width="14" style="407" customWidth="1"/>
    <col min="13827" max="13827" width="12.125" style="407" customWidth="1"/>
    <col min="13828" max="13828" width="19.25" style="407" customWidth="1"/>
    <col min="13829" max="13829" width="17.375" style="407" customWidth="1"/>
    <col min="13830" max="13830" width="28.5" style="407" customWidth="1"/>
    <col min="13831" max="13831" width="53.5" style="407" customWidth="1"/>
    <col min="13832" max="14080" width="9" style="407"/>
    <col min="14081" max="14081" width="25.5" style="407" customWidth="1"/>
    <col min="14082" max="14082" width="14" style="407" customWidth="1"/>
    <col min="14083" max="14083" width="12.125" style="407" customWidth="1"/>
    <col min="14084" max="14084" width="19.25" style="407" customWidth="1"/>
    <col min="14085" max="14085" width="17.375" style="407" customWidth="1"/>
    <col min="14086" max="14086" width="28.5" style="407" customWidth="1"/>
    <col min="14087" max="14087" width="53.5" style="407" customWidth="1"/>
    <col min="14088" max="14336" width="9" style="407"/>
    <col min="14337" max="14337" width="25.5" style="407" customWidth="1"/>
    <col min="14338" max="14338" width="14" style="407" customWidth="1"/>
    <col min="14339" max="14339" width="12.125" style="407" customWidth="1"/>
    <col min="14340" max="14340" width="19.25" style="407" customWidth="1"/>
    <col min="14341" max="14341" width="17.375" style="407" customWidth="1"/>
    <col min="14342" max="14342" width="28.5" style="407" customWidth="1"/>
    <col min="14343" max="14343" width="53.5" style="407" customWidth="1"/>
    <col min="14344" max="14592" width="9" style="407"/>
    <col min="14593" max="14593" width="25.5" style="407" customWidth="1"/>
    <col min="14594" max="14594" width="14" style="407" customWidth="1"/>
    <col min="14595" max="14595" width="12.125" style="407" customWidth="1"/>
    <col min="14596" max="14596" width="19.25" style="407" customWidth="1"/>
    <col min="14597" max="14597" width="17.375" style="407" customWidth="1"/>
    <col min="14598" max="14598" width="28.5" style="407" customWidth="1"/>
    <col min="14599" max="14599" width="53.5" style="407" customWidth="1"/>
    <col min="14600" max="14848" width="9" style="407"/>
    <col min="14849" max="14849" width="25.5" style="407" customWidth="1"/>
    <col min="14850" max="14850" width="14" style="407" customWidth="1"/>
    <col min="14851" max="14851" width="12.125" style="407" customWidth="1"/>
    <col min="14852" max="14852" width="19.25" style="407" customWidth="1"/>
    <col min="14853" max="14853" width="17.375" style="407" customWidth="1"/>
    <col min="14854" max="14854" width="28.5" style="407" customWidth="1"/>
    <col min="14855" max="14855" width="53.5" style="407" customWidth="1"/>
    <col min="14856" max="15104" width="9" style="407"/>
    <col min="15105" max="15105" width="25.5" style="407" customWidth="1"/>
    <col min="15106" max="15106" width="14" style="407" customWidth="1"/>
    <col min="15107" max="15107" width="12.125" style="407" customWidth="1"/>
    <col min="15108" max="15108" width="19.25" style="407" customWidth="1"/>
    <col min="15109" max="15109" width="17.375" style="407" customWidth="1"/>
    <col min="15110" max="15110" width="28.5" style="407" customWidth="1"/>
    <col min="15111" max="15111" width="53.5" style="407" customWidth="1"/>
    <col min="15112" max="15360" width="9" style="407"/>
    <col min="15361" max="15361" width="25.5" style="407" customWidth="1"/>
    <col min="15362" max="15362" width="14" style="407" customWidth="1"/>
    <col min="15363" max="15363" width="12.125" style="407" customWidth="1"/>
    <col min="15364" max="15364" width="19.25" style="407" customWidth="1"/>
    <col min="15365" max="15365" width="17.375" style="407" customWidth="1"/>
    <col min="15366" max="15366" width="28.5" style="407" customWidth="1"/>
    <col min="15367" max="15367" width="53.5" style="407" customWidth="1"/>
    <col min="15368" max="15616" width="9" style="407"/>
    <col min="15617" max="15617" width="25.5" style="407" customWidth="1"/>
    <col min="15618" max="15618" width="14" style="407" customWidth="1"/>
    <col min="15619" max="15619" width="12.125" style="407" customWidth="1"/>
    <col min="15620" max="15620" width="19.25" style="407" customWidth="1"/>
    <col min="15621" max="15621" width="17.375" style="407" customWidth="1"/>
    <col min="15622" max="15622" width="28.5" style="407" customWidth="1"/>
    <col min="15623" max="15623" width="53.5" style="407" customWidth="1"/>
    <col min="15624" max="15872" width="9" style="407"/>
    <col min="15873" max="15873" width="25.5" style="407" customWidth="1"/>
    <col min="15874" max="15874" width="14" style="407" customWidth="1"/>
    <col min="15875" max="15875" width="12.125" style="407" customWidth="1"/>
    <col min="15876" max="15876" width="19.25" style="407" customWidth="1"/>
    <col min="15877" max="15877" width="17.375" style="407" customWidth="1"/>
    <col min="15878" max="15878" width="28.5" style="407" customWidth="1"/>
    <col min="15879" max="15879" width="53.5" style="407" customWidth="1"/>
    <col min="15880" max="16128" width="9" style="407"/>
    <col min="16129" max="16129" width="25.5" style="407" customWidth="1"/>
    <col min="16130" max="16130" width="14" style="407" customWidth="1"/>
    <col min="16131" max="16131" width="12.125" style="407" customWidth="1"/>
    <col min="16132" max="16132" width="19.25" style="407" customWidth="1"/>
    <col min="16133" max="16133" width="17.375" style="407" customWidth="1"/>
    <col min="16134" max="16134" width="28.5" style="407" customWidth="1"/>
    <col min="16135" max="16135" width="53.5" style="407" customWidth="1"/>
    <col min="16136" max="16384" width="9" style="407"/>
  </cols>
  <sheetData>
    <row r="1" spans="1:7">
      <c r="A1" s="407" t="s">
        <v>605</v>
      </c>
    </row>
    <row r="3" spans="1:7">
      <c r="A3" s="158" t="s">
        <v>486</v>
      </c>
      <c r="B3" s="451"/>
      <c r="C3" s="406"/>
    </row>
    <row r="4" spans="1:7" ht="15" thickBot="1">
      <c r="A4" s="406"/>
      <c r="B4" s="406"/>
      <c r="C4" s="406"/>
      <c r="G4" s="408" t="s">
        <v>146</v>
      </c>
    </row>
    <row r="5" spans="1:7" s="409" customFormat="1" ht="59.25" customHeight="1" thickTop="1" thickBot="1">
      <c r="A5" s="991" t="s">
        <v>352</v>
      </c>
      <c r="B5" s="994" t="s">
        <v>353</v>
      </c>
      <c r="C5" s="994" t="s">
        <v>147</v>
      </c>
      <c r="D5" s="997" t="s">
        <v>159</v>
      </c>
      <c r="E5" s="998"/>
      <c r="F5" s="999"/>
      <c r="G5" s="1000" t="s">
        <v>148</v>
      </c>
    </row>
    <row r="6" spans="1:7" s="409" customFormat="1" ht="24.75" customHeight="1" thickTop="1">
      <c r="A6" s="992"/>
      <c r="B6" s="995"/>
      <c r="C6" s="995"/>
      <c r="D6" s="1005" t="s">
        <v>160</v>
      </c>
      <c r="E6" s="1006"/>
      <c r="F6" s="1006"/>
      <c r="G6" s="1001"/>
    </row>
    <row r="7" spans="1:7" s="409" customFormat="1" ht="24.75" customHeight="1" thickBot="1">
      <c r="A7" s="992"/>
      <c r="B7" s="995"/>
      <c r="C7" s="996"/>
      <c r="D7" s="1007"/>
      <c r="E7" s="1008"/>
      <c r="F7" s="1009"/>
      <c r="G7" s="1002"/>
    </row>
    <row r="8" spans="1:7" s="409" customFormat="1" ht="24.75" customHeight="1" thickTop="1">
      <c r="A8" s="992"/>
      <c r="B8" s="995"/>
      <c r="C8" s="996"/>
      <c r="D8" s="1010" t="s">
        <v>149</v>
      </c>
      <c r="E8" s="1012" t="s">
        <v>150</v>
      </c>
      <c r="F8" s="300" t="s">
        <v>151</v>
      </c>
      <c r="G8" s="1003"/>
    </row>
    <row r="9" spans="1:7" s="409" customFormat="1" ht="24.75" customHeight="1" thickBot="1">
      <c r="A9" s="993"/>
      <c r="B9" s="993"/>
      <c r="C9" s="993"/>
      <c r="D9" s="1011"/>
      <c r="E9" s="1013"/>
      <c r="F9" s="301" t="s">
        <v>354</v>
      </c>
      <c r="G9" s="1004"/>
    </row>
    <row r="10" spans="1:7" s="411" customFormat="1" ht="24.75" customHeight="1" thickTop="1" thickBot="1">
      <c r="A10" s="302"/>
      <c r="B10" s="303"/>
      <c r="C10" s="304"/>
      <c r="D10" s="305"/>
      <c r="E10" s="306"/>
      <c r="F10" s="307"/>
      <c r="G10" s="410"/>
    </row>
    <row r="11" spans="1:7" s="411" customFormat="1" ht="24.75" customHeight="1" thickTop="1">
      <c r="A11" s="308" t="s">
        <v>152</v>
      </c>
      <c r="B11" s="309"/>
      <c r="C11" s="309"/>
      <c r="D11" s="310"/>
      <c r="E11" s="311"/>
      <c r="F11" s="312"/>
    </row>
    <row r="12" spans="1:7" s="411" customFormat="1" ht="24.75" customHeight="1">
      <c r="A12" s="313" t="s">
        <v>524</v>
      </c>
      <c r="B12" s="309"/>
      <c r="C12" s="309"/>
      <c r="D12" s="310"/>
      <c r="E12" s="311"/>
      <c r="F12" s="312"/>
    </row>
    <row r="13" spans="1:7" s="411" customFormat="1" ht="24.75" customHeight="1">
      <c r="A13" s="989" t="s">
        <v>222</v>
      </c>
      <c r="B13" s="989"/>
      <c r="C13" s="989"/>
      <c r="D13" s="989"/>
      <c r="E13" s="989"/>
      <c r="F13" s="989"/>
      <c r="G13" s="989"/>
    </row>
    <row r="14" spans="1:7" s="411" customFormat="1" ht="24.75" customHeight="1">
      <c r="A14" s="989" t="s">
        <v>223</v>
      </c>
      <c r="B14" s="989"/>
      <c r="C14" s="989"/>
      <c r="D14" s="989"/>
      <c r="E14" s="989"/>
      <c r="F14" s="989"/>
      <c r="G14" s="989"/>
    </row>
    <row r="15" spans="1:7" s="411" customFormat="1" ht="24.75" customHeight="1">
      <c r="A15" s="989" t="s">
        <v>224</v>
      </c>
      <c r="B15" s="989"/>
      <c r="C15" s="989"/>
      <c r="D15" s="989"/>
      <c r="E15" s="989"/>
      <c r="F15" s="989"/>
      <c r="G15" s="989"/>
    </row>
    <row r="16" spans="1:7" s="411" customFormat="1" ht="24.75" customHeight="1">
      <c r="A16" s="313" t="s">
        <v>225</v>
      </c>
      <c r="B16" s="309"/>
      <c r="C16" s="309"/>
      <c r="D16" s="310"/>
      <c r="E16" s="311"/>
      <c r="F16" s="312"/>
    </row>
    <row r="17" spans="1:7" s="411" customFormat="1" ht="24.75" customHeight="1">
      <c r="A17" s="314" t="s">
        <v>153</v>
      </c>
      <c r="B17" s="309"/>
      <c r="C17" s="309"/>
      <c r="D17" s="310"/>
      <c r="E17" s="311"/>
      <c r="F17" s="312"/>
    </row>
    <row r="18" spans="1:7" ht="24.75" customHeight="1">
      <c r="A18" s="407" t="s">
        <v>525</v>
      </c>
      <c r="B18" s="315"/>
      <c r="C18" s="315"/>
      <c r="D18" s="316"/>
      <c r="E18" s="317"/>
      <c r="F18" s="317"/>
    </row>
    <row r="19" spans="1:7" ht="24.75" customHeight="1">
      <c r="A19" s="407" t="s">
        <v>355</v>
      </c>
      <c r="B19" s="315"/>
      <c r="C19" s="315"/>
      <c r="D19" s="316"/>
      <c r="E19" s="317"/>
      <c r="F19" s="317"/>
    </row>
    <row r="20" spans="1:7" ht="24.75" customHeight="1">
      <c r="A20" s="407" t="s">
        <v>356</v>
      </c>
      <c r="B20" s="315"/>
      <c r="C20" s="315"/>
      <c r="D20" s="316"/>
      <c r="E20" s="317"/>
      <c r="F20" s="317"/>
    </row>
    <row r="21" spans="1:7" ht="24.75" customHeight="1">
      <c r="B21" s="315"/>
      <c r="C21" s="315"/>
      <c r="D21" s="316"/>
      <c r="E21" s="317"/>
      <c r="F21" s="317"/>
    </row>
    <row r="22" spans="1:7" s="411" customFormat="1" ht="24.75" customHeight="1">
      <c r="A22" s="314" t="s">
        <v>154</v>
      </c>
      <c r="B22" s="309"/>
      <c r="C22" s="309"/>
      <c r="D22" s="310"/>
      <c r="E22" s="311"/>
      <c r="F22" s="312"/>
    </row>
    <row r="23" spans="1:7" ht="24.75" customHeight="1">
      <c r="A23" s="407" t="s">
        <v>155</v>
      </c>
    </row>
    <row r="24" spans="1:7" ht="24.75" customHeight="1"/>
    <row r="25" spans="1:7" ht="24.75" customHeight="1">
      <c r="A25" s="407" t="s">
        <v>156</v>
      </c>
    </row>
    <row r="26" spans="1:7" ht="24.75" customHeight="1">
      <c r="A26" s="407" t="s">
        <v>157</v>
      </c>
    </row>
    <row r="27" spans="1:7" ht="24.75" customHeight="1">
      <c r="A27" s="990" t="s">
        <v>708</v>
      </c>
      <c r="B27" s="990"/>
      <c r="C27" s="990"/>
      <c r="D27" s="990"/>
      <c r="E27" s="990"/>
      <c r="F27" s="990"/>
      <c r="G27" s="990"/>
    </row>
    <row r="28" spans="1:7" ht="24.75" customHeight="1">
      <c r="A28" s="299"/>
    </row>
  </sheetData>
  <mergeCells count="12">
    <mergeCell ref="A13:G13"/>
    <mergeCell ref="A14:G14"/>
    <mergeCell ref="A15:G15"/>
    <mergeCell ref="A27:G27"/>
    <mergeCell ref="A5:A9"/>
    <mergeCell ref="B5:B9"/>
    <mergeCell ref="C5:C9"/>
    <mergeCell ref="D5:F5"/>
    <mergeCell ref="G5:G9"/>
    <mergeCell ref="D6:F7"/>
    <mergeCell ref="D8:D9"/>
    <mergeCell ref="E8:E9"/>
  </mergeCells>
  <phoneticPr fontId="4"/>
  <conditionalFormatting sqref="A10:E10">
    <cfRule type="containsBlanks" dxfId="55" priority="1">
      <formula>LEN(TRIM(A10))=0</formula>
    </cfRule>
  </conditionalFormatting>
  <printOptions horizontalCentered="1"/>
  <pageMargins left="0.70866141732283472" right="0.70866141732283472" top="0.74803149606299213" bottom="0.55118110236220474" header="0.31496062992125984" footer="0.31496062992125984"/>
  <pageSetup paperSize="9" scale="80" fitToHeight="0" orientation="landscape" blackAndWhite="1" r:id="rId1"/>
  <colBreaks count="1" manualBreakCount="1">
    <brk id="7" min="2"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dimension ref="A1:AN168"/>
  <sheetViews>
    <sheetView showZeros="0" view="pageBreakPreview"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0" width="7" style="2" customWidth="1"/>
    <col min="31"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7" ht="18.75" customHeight="1">
      <c r="A1" s="29"/>
      <c r="B1" s="447"/>
      <c r="C1" s="29"/>
      <c r="D1" s="29"/>
      <c r="E1" s="29"/>
      <c r="F1" s="29"/>
      <c r="G1" s="29"/>
      <c r="H1" s="29"/>
      <c r="I1" s="29"/>
      <c r="J1" s="29"/>
      <c r="K1" s="29"/>
      <c r="L1" s="29"/>
      <c r="M1" s="29"/>
      <c r="N1" s="29"/>
      <c r="O1" s="29"/>
      <c r="P1" s="29"/>
      <c r="Q1" s="29"/>
      <c r="R1" s="29"/>
      <c r="S1" s="29"/>
      <c r="T1" s="29"/>
      <c r="U1" s="29"/>
      <c r="V1" s="29"/>
      <c r="W1" s="29"/>
      <c r="X1" s="29"/>
      <c r="Y1" s="29"/>
      <c r="AA1" s="2" t="s">
        <v>227</v>
      </c>
    </row>
    <row r="2" spans="1:27" ht="9" customHeight="1">
      <c r="A2" s="29"/>
      <c r="B2" s="29"/>
      <c r="C2" s="29"/>
      <c r="D2" s="29"/>
      <c r="E2" s="29"/>
      <c r="F2" s="29"/>
      <c r="G2" s="29"/>
      <c r="H2" s="29"/>
      <c r="I2" s="29"/>
      <c r="J2" s="29"/>
      <c r="K2" s="29"/>
      <c r="L2" s="29"/>
      <c r="M2" s="29"/>
      <c r="N2" s="29"/>
      <c r="O2" s="29"/>
      <c r="P2" s="29"/>
      <c r="Q2" s="29"/>
      <c r="R2" s="29"/>
      <c r="S2" s="29"/>
      <c r="T2" s="29"/>
      <c r="U2" s="29"/>
      <c r="V2" s="29"/>
      <c r="W2" s="29"/>
      <c r="X2" s="29"/>
      <c r="Y2" s="29"/>
    </row>
    <row r="3" spans="1:27" ht="18.75" customHeight="1">
      <c r="A3" s="1014" t="s">
        <v>529</v>
      </c>
      <c r="B3" s="1014"/>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AA3" s="2" t="s">
        <v>228</v>
      </c>
    </row>
    <row r="4" spans="1:27" ht="9" customHeight="1">
      <c r="A4" s="29"/>
      <c r="B4" s="29"/>
      <c r="C4" s="29"/>
      <c r="D4" s="29"/>
      <c r="E4" s="29"/>
      <c r="F4" s="29"/>
      <c r="G4" s="29"/>
      <c r="H4" s="29"/>
      <c r="I4" s="29"/>
      <c r="J4" s="29"/>
      <c r="K4" s="29"/>
      <c r="L4" s="29"/>
      <c r="M4" s="29"/>
      <c r="N4" s="29"/>
      <c r="O4" s="29"/>
      <c r="P4" s="29"/>
      <c r="Q4" s="29"/>
      <c r="R4" s="29"/>
      <c r="S4" s="29"/>
      <c r="T4" s="29"/>
      <c r="U4" s="29"/>
      <c r="V4" s="29"/>
      <c r="W4" s="29"/>
      <c r="X4" s="29"/>
      <c r="Y4" s="29"/>
    </row>
    <row r="5" spans="1:27" ht="18.75" customHeight="1">
      <c r="A5" s="29"/>
      <c r="B5" s="29"/>
      <c r="C5" s="29"/>
      <c r="D5" s="29"/>
      <c r="E5" s="29"/>
      <c r="F5" s="29"/>
      <c r="G5" s="29"/>
      <c r="H5" s="29"/>
      <c r="I5" s="29"/>
      <c r="J5" s="29"/>
      <c r="K5" s="29"/>
      <c r="L5" s="183"/>
      <c r="M5" s="29"/>
      <c r="N5" s="99" t="s">
        <v>67</v>
      </c>
      <c r="O5" s="29"/>
      <c r="P5" s="29"/>
      <c r="Q5" s="29"/>
      <c r="R5" s="29"/>
      <c r="S5" s="29"/>
      <c r="T5" s="29"/>
      <c r="U5" s="29"/>
      <c r="V5" s="29"/>
      <c r="W5" s="29"/>
      <c r="X5" s="29"/>
      <c r="Y5" s="29"/>
    </row>
    <row r="6" spans="1:27" ht="18.75" customHeight="1">
      <c r="A6" s="29"/>
      <c r="B6" s="29"/>
      <c r="C6" s="29"/>
      <c r="D6" s="29"/>
      <c r="E6" s="29"/>
      <c r="F6" s="29"/>
      <c r="G6" s="29"/>
      <c r="H6" s="29"/>
      <c r="I6" s="29"/>
      <c r="J6" s="29"/>
      <c r="K6" s="29"/>
      <c r="L6" s="29"/>
      <c r="M6" s="29"/>
      <c r="N6" s="1015"/>
      <c r="O6" s="1015"/>
      <c r="P6" s="1015"/>
      <c r="Q6" s="1015"/>
      <c r="R6" s="1015"/>
      <c r="S6" s="1015"/>
      <c r="T6" s="1015"/>
      <c r="U6" s="1015"/>
      <c r="V6" s="1015"/>
      <c r="W6" s="1015"/>
      <c r="X6" s="1015"/>
      <c r="Y6" s="1015"/>
    </row>
    <row r="7" spans="1:27" ht="18.75" customHeight="1">
      <c r="A7" s="29" t="s">
        <v>68</v>
      </c>
      <c r="B7" s="29"/>
      <c r="C7" s="29"/>
      <c r="D7" s="29"/>
      <c r="E7" s="29"/>
      <c r="F7" s="29"/>
      <c r="G7" s="29"/>
      <c r="H7" s="29"/>
      <c r="I7" s="205"/>
      <c r="J7" s="29" t="s">
        <v>69</v>
      </c>
      <c r="K7" s="29"/>
      <c r="L7" s="29"/>
      <c r="M7" s="29"/>
      <c r="N7" s="30"/>
      <c r="O7" s="30"/>
      <c r="P7" s="30"/>
      <c r="Q7" s="30"/>
      <c r="R7" s="30"/>
      <c r="S7" s="30"/>
      <c r="T7" s="30"/>
      <c r="U7" s="30"/>
      <c r="V7" s="30"/>
      <c r="W7" s="30"/>
      <c r="X7" s="30"/>
      <c r="Y7" s="30"/>
    </row>
    <row r="8" spans="1:27" ht="18.75" customHeight="1">
      <c r="A8" s="29" t="s">
        <v>229</v>
      </c>
      <c r="B8" s="1016" t="s">
        <v>70</v>
      </c>
      <c r="C8" s="1016"/>
      <c r="D8" s="1016"/>
      <c r="E8" s="1016"/>
      <c r="F8" s="1016"/>
      <c r="G8" s="1016"/>
      <c r="H8" s="1016"/>
      <c r="I8" s="1016"/>
      <c r="J8" s="1016"/>
      <c r="K8" s="1016"/>
      <c r="L8" s="1016"/>
      <c r="M8" s="1016"/>
      <c r="N8" s="1016"/>
      <c r="O8" s="1016"/>
      <c r="P8" s="1016"/>
      <c r="Q8" s="1016"/>
      <c r="R8" s="1016"/>
      <c r="S8" s="1016"/>
      <c r="T8" s="1016"/>
      <c r="U8" s="1016"/>
      <c r="V8" s="1016"/>
      <c r="W8" s="1016"/>
      <c r="X8" s="1016"/>
      <c r="Y8" s="1016"/>
    </row>
    <row r="9" spans="1:27" ht="18.75" customHeight="1">
      <c r="A9" s="29"/>
      <c r="B9" s="1016"/>
      <c r="C9" s="1016"/>
      <c r="D9" s="1016"/>
      <c r="E9" s="1016"/>
      <c r="F9" s="1016"/>
      <c r="G9" s="1016"/>
      <c r="H9" s="1016"/>
      <c r="I9" s="1016"/>
      <c r="J9" s="1016"/>
      <c r="K9" s="1016"/>
      <c r="L9" s="1016"/>
      <c r="M9" s="1016"/>
      <c r="N9" s="1016"/>
      <c r="O9" s="1016"/>
      <c r="P9" s="1016"/>
      <c r="Q9" s="1016"/>
      <c r="R9" s="1016"/>
      <c r="S9" s="1016"/>
      <c r="T9" s="1016"/>
      <c r="U9" s="1016"/>
      <c r="V9" s="1016"/>
      <c r="W9" s="1016"/>
      <c r="X9" s="1016"/>
      <c r="Y9" s="1016"/>
    </row>
    <row r="10" spans="1:27" ht="18.75" customHeight="1">
      <c r="A10" s="29"/>
      <c r="B10" s="29"/>
      <c r="C10" s="29"/>
      <c r="D10" s="29"/>
      <c r="E10" s="29"/>
      <c r="F10" s="29"/>
      <c r="G10" s="29"/>
      <c r="H10" s="29"/>
      <c r="I10" s="29"/>
      <c r="J10" s="29"/>
      <c r="K10" s="29"/>
      <c r="L10" s="29"/>
      <c r="M10" s="29"/>
      <c r="N10" s="30"/>
      <c r="O10" s="30"/>
      <c r="P10" s="30"/>
      <c r="Q10" s="30"/>
      <c r="R10" s="30"/>
      <c r="S10" s="30"/>
      <c r="T10" s="30"/>
      <c r="U10" s="30"/>
      <c r="V10" s="30"/>
      <c r="W10" s="30"/>
      <c r="X10" s="30"/>
      <c r="Y10" s="30"/>
    </row>
    <row r="11" spans="1:27" ht="15" customHeight="1">
      <c r="A11" s="29" t="s">
        <v>71</v>
      </c>
      <c r="B11" s="29"/>
      <c r="C11" s="29"/>
      <c r="D11" s="29"/>
      <c r="E11" s="29"/>
      <c r="F11" s="29"/>
      <c r="G11" s="29"/>
      <c r="H11" s="29"/>
      <c r="I11" s="29"/>
      <c r="J11" s="29"/>
      <c r="K11" s="29"/>
      <c r="L11" s="29"/>
      <c r="M11" s="29"/>
      <c r="N11" s="29"/>
      <c r="O11" s="29"/>
      <c r="P11" s="29"/>
      <c r="Q11" s="29"/>
      <c r="R11" s="29"/>
      <c r="S11" s="29"/>
      <c r="T11" s="29"/>
      <c r="U11" s="29"/>
      <c r="V11" s="29"/>
      <c r="W11" s="29"/>
      <c r="X11" s="29"/>
      <c r="Y11" s="29"/>
    </row>
    <row r="12" spans="1:27" ht="15" customHeight="1">
      <c r="A12" s="29" t="s">
        <v>72</v>
      </c>
      <c r="B12" s="29"/>
      <c r="C12" s="29"/>
      <c r="D12" s="29"/>
      <c r="E12" s="29"/>
      <c r="F12" s="29"/>
      <c r="G12" s="29"/>
      <c r="H12" s="29"/>
      <c r="I12" s="29"/>
      <c r="J12" s="29"/>
      <c r="K12" s="29"/>
      <c r="L12" s="29"/>
      <c r="M12" s="29"/>
      <c r="N12" s="29"/>
      <c r="O12" s="29"/>
      <c r="P12" s="29"/>
      <c r="Q12" s="29"/>
      <c r="R12" s="29"/>
      <c r="S12" s="29"/>
      <c r="T12" s="29"/>
      <c r="U12" s="29"/>
      <c r="V12" s="29"/>
      <c r="W12" s="29"/>
      <c r="X12" s="29"/>
      <c r="Y12" s="29"/>
    </row>
    <row r="13" spans="1:27" ht="15" customHeight="1">
      <c r="A13" s="29"/>
      <c r="B13" s="1017" t="s">
        <v>1</v>
      </c>
      <c r="C13" s="1018"/>
      <c r="D13" s="1018"/>
      <c r="E13" s="1018"/>
      <c r="F13" s="1018"/>
      <c r="G13" s="1018"/>
      <c r="H13" s="1018"/>
      <c r="I13" s="1018"/>
      <c r="J13" s="1018"/>
      <c r="K13" s="1018"/>
      <c r="L13" s="1019"/>
      <c r="M13" s="1023" t="s">
        <v>73</v>
      </c>
      <c r="N13" s="1024"/>
      <c r="O13" s="1024"/>
      <c r="P13" s="1024"/>
      <c r="Q13" s="1024"/>
      <c r="R13" s="1024"/>
      <c r="S13" s="1024"/>
      <c r="T13" s="1024"/>
      <c r="U13" s="1024"/>
      <c r="V13" s="1024"/>
      <c r="W13" s="1024"/>
      <c r="X13" s="1024"/>
      <c r="Y13" s="1025"/>
    </row>
    <row r="14" spans="1:27" ht="15" customHeight="1">
      <c r="A14" s="29"/>
      <c r="B14" s="1020"/>
      <c r="C14" s="1021"/>
      <c r="D14" s="1021"/>
      <c r="E14" s="1021"/>
      <c r="F14" s="1021"/>
      <c r="G14" s="1021"/>
      <c r="H14" s="1021"/>
      <c r="I14" s="1021"/>
      <c r="J14" s="1021"/>
      <c r="K14" s="1021"/>
      <c r="L14" s="1022"/>
      <c r="M14" s="1026" t="s">
        <v>74</v>
      </c>
      <c r="N14" s="1027"/>
      <c r="O14" s="1027"/>
      <c r="P14" s="1028"/>
      <c r="Q14" s="1026" t="s">
        <v>75</v>
      </c>
      <c r="R14" s="1027"/>
      <c r="S14" s="1027"/>
      <c r="T14" s="1028"/>
      <c r="U14" s="1026" t="s">
        <v>57</v>
      </c>
      <c r="V14" s="1027"/>
      <c r="W14" s="1027"/>
      <c r="X14" s="1027"/>
      <c r="Y14" s="1028"/>
    </row>
    <row r="15" spans="1:27" ht="15" customHeight="1">
      <c r="A15" s="29"/>
      <c r="B15" s="206" t="s">
        <v>76</v>
      </c>
      <c r="C15" s="207"/>
      <c r="D15" s="207"/>
      <c r="E15" s="207"/>
      <c r="F15" s="207"/>
      <c r="G15" s="207"/>
      <c r="H15" s="207"/>
      <c r="I15" s="207"/>
      <c r="J15" s="207"/>
      <c r="K15" s="207"/>
      <c r="L15" s="207"/>
      <c r="M15" s="1038"/>
      <c r="N15" s="1039"/>
      <c r="O15" s="1039"/>
      <c r="P15" s="208" t="s">
        <v>38</v>
      </c>
      <c r="Q15" s="1038"/>
      <c r="R15" s="1039"/>
      <c r="S15" s="1039"/>
      <c r="T15" s="209" t="s">
        <v>38</v>
      </c>
      <c r="U15" s="210" t="s">
        <v>230</v>
      </c>
      <c r="V15" s="1030">
        <f>SUM(M15+Q15)</f>
        <v>0</v>
      </c>
      <c r="W15" s="1030"/>
      <c r="X15" s="1030"/>
      <c r="Y15" s="209" t="s">
        <v>27</v>
      </c>
    </row>
    <row r="16" spans="1:27" ht="15" customHeight="1">
      <c r="A16" s="29"/>
      <c r="B16" s="206" t="s">
        <v>2</v>
      </c>
      <c r="C16" s="207"/>
      <c r="D16" s="207"/>
      <c r="E16" s="207"/>
      <c r="F16" s="207"/>
      <c r="G16" s="207"/>
      <c r="H16" s="207"/>
      <c r="I16" s="207"/>
      <c r="J16" s="207"/>
      <c r="K16" s="207"/>
      <c r="L16" s="207"/>
      <c r="M16" s="1038"/>
      <c r="N16" s="1039"/>
      <c r="O16" s="1039"/>
      <c r="P16" s="208" t="s">
        <v>38</v>
      </c>
      <c r="Q16" s="1038"/>
      <c r="R16" s="1039"/>
      <c r="S16" s="1039"/>
      <c r="T16" s="209" t="s">
        <v>38</v>
      </c>
      <c r="U16" s="211"/>
      <c r="V16" s="1030">
        <f>SUM(M16+Q16)</f>
        <v>0</v>
      </c>
      <c r="W16" s="1030"/>
      <c r="X16" s="1030"/>
      <c r="Y16" s="209" t="s">
        <v>27</v>
      </c>
    </row>
    <row r="17" spans="1:25" ht="15" customHeight="1">
      <c r="A17" s="29"/>
      <c r="B17" s="206" t="s">
        <v>3</v>
      </c>
      <c r="C17" s="207"/>
      <c r="D17" s="207"/>
      <c r="E17" s="207"/>
      <c r="F17" s="207"/>
      <c r="G17" s="207"/>
      <c r="H17" s="207"/>
      <c r="I17" s="207"/>
      <c r="J17" s="207"/>
      <c r="K17" s="207"/>
      <c r="L17" s="207"/>
      <c r="M17" s="1029">
        <f>SUM(M15:O16)</f>
        <v>0</v>
      </c>
      <c r="N17" s="1030"/>
      <c r="O17" s="1030"/>
      <c r="P17" s="208" t="s">
        <v>38</v>
      </c>
      <c r="Q17" s="1031">
        <f>SUM(Q15:S16)</f>
        <v>0</v>
      </c>
      <c r="R17" s="1032"/>
      <c r="S17" s="1032"/>
      <c r="T17" s="212" t="s">
        <v>38</v>
      </c>
      <c r="U17" s="213" t="s">
        <v>231</v>
      </c>
      <c r="V17" s="1032">
        <f>SUM(V15:X16)</f>
        <v>0</v>
      </c>
      <c r="W17" s="1032"/>
      <c r="X17" s="1032"/>
      <c r="Y17" s="209" t="s">
        <v>27</v>
      </c>
    </row>
    <row r="18" spans="1:25" ht="12" customHeight="1">
      <c r="A18" s="29"/>
      <c r="B18" s="214" t="s">
        <v>232</v>
      </c>
      <c r="C18" s="215"/>
      <c r="D18" s="215"/>
      <c r="E18" s="215"/>
      <c r="F18" s="215"/>
      <c r="G18" s="215"/>
      <c r="H18" s="215"/>
      <c r="I18" s="215"/>
      <c r="J18" s="215"/>
      <c r="K18" s="215"/>
      <c r="L18" s="215"/>
      <c r="M18" s="215"/>
      <c r="N18" s="216"/>
      <c r="O18" s="216"/>
      <c r="P18" s="216"/>
      <c r="Q18" s="216"/>
      <c r="R18" s="216"/>
      <c r="S18" s="216"/>
      <c r="T18" s="216"/>
      <c r="U18" s="216"/>
      <c r="V18" s="216"/>
      <c r="W18" s="216"/>
      <c r="X18" s="216"/>
      <c r="Y18" s="216"/>
    </row>
    <row r="19" spans="1:25" ht="12" customHeight="1">
      <c r="A19" s="29"/>
      <c r="B19" s="1033" t="s">
        <v>77</v>
      </c>
      <c r="C19" s="1034"/>
      <c r="D19" s="1034"/>
      <c r="E19" s="1034"/>
      <c r="F19" s="1034"/>
      <c r="G19" s="1034"/>
      <c r="H19" s="1034"/>
      <c r="I19" s="1034"/>
      <c r="J19" s="1034"/>
      <c r="K19" s="1034"/>
      <c r="L19" s="1034"/>
      <c r="M19" s="1034"/>
      <c r="N19" s="1034"/>
      <c r="O19" s="1034"/>
      <c r="P19" s="1034"/>
      <c r="Q19" s="1034"/>
      <c r="R19" s="1034"/>
      <c r="S19" s="1034"/>
      <c r="T19" s="1034"/>
      <c r="U19" s="1034"/>
      <c r="V19" s="1034"/>
      <c r="W19" s="1034"/>
      <c r="X19" s="1034"/>
      <c r="Y19" s="1034"/>
    </row>
    <row r="20" spans="1:25" ht="12" customHeight="1">
      <c r="A20" s="29"/>
      <c r="B20" s="29"/>
      <c r="C20" s="99" t="s">
        <v>233</v>
      </c>
      <c r="D20" s="29"/>
      <c r="E20" s="29"/>
      <c r="F20" s="29"/>
      <c r="G20" s="29"/>
      <c r="H20" s="29"/>
      <c r="I20" s="29"/>
      <c r="J20" s="29"/>
      <c r="K20" s="29"/>
      <c r="L20" s="29"/>
      <c r="M20" s="29"/>
      <c r="N20" s="29"/>
      <c r="O20" s="29"/>
      <c r="P20" s="29"/>
      <c r="Q20" s="29"/>
      <c r="R20" s="29"/>
      <c r="S20" s="29"/>
      <c r="T20" s="29"/>
      <c r="U20" s="29"/>
      <c r="V20" s="29"/>
      <c r="W20" s="29"/>
      <c r="X20" s="29"/>
      <c r="Y20" s="29"/>
    </row>
    <row r="21" spans="1:25" ht="9"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ht="15" customHeight="1">
      <c r="A22" s="29" t="s">
        <v>234</v>
      </c>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ht="15" customHeight="1">
      <c r="A23" s="29"/>
      <c r="B23" s="29" t="s">
        <v>78</v>
      </c>
      <c r="C23" s="29"/>
      <c r="D23" s="29"/>
      <c r="E23" s="29"/>
      <c r="F23" s="29"/>
      <c r="G23" s="29"/>
      <c r="H23" s="29"/>
      <c r="I23" s="29"/>
      <c r="J23" s="29"/>
      <c r="K23" s="29"/>
      <c r="L23" s="29"/>
      <c r="M23" s="29"/>
      <c r="N23" s="29"/>
      <c r="O23" s="29"/>
      <c r="P23" s="29"/>
      <c r="Q23" s="29"/>
      <c r="R23" s="29"/>
      <c r="S23" s="29"/>
      <c r="T23" s="29"/>
      <c r="U23" s="29"/>
      <c r="V23" s="29"/>
      <c r="W23" s="29"/>
      <c r="X23" s="29"/>
      <c r="Y23" s="29"/>
    </row>
    <row r="24" spans="1:25" ht="15" customHeight="1">
      <c r="A24" s="29"/>
      <c r="B24" s="217" t="s">
        <v>79</v>
      </c>
      <c r="C24" s="218"/>
      <c r="D24" s="218"/>
      <c r="E24" s="218"/>
      <c r="F24" s="218"/>
      <c r="G24" s="218"/>
      <c r="H24" s="218"/>
      <c r="I24" s="219"/>
      <c r="J24" s="1035">
        <f>M17</f>
        <v>0</v>
      </c>
      <c r="K24" s="1036"/>
      <c r="L24" s="1036"/>
      <c r="M24" s="1036"/>
      <c r="N24" s="220" t="s">
        <v>27</v>
      </c>
      <c r="O24" s="217" t="s">
        <v>80</v>
      </c>
      <c r="P24" s="193"/>
      <c r="Q24" s="193"/>
      <c r="R24" s="221"/>
      <c r="S24" s="222" t="s">
        <v>235</v>
      </c>
      <c r="T24" s="1037">
        <f>ROUND(J24/12,3)</f>
        <v>0</v>
      </c>
      <c r="U24" s="1037"/>
      <c r="V24" s="1037"/>
      <c r="W24" s="1037"/>
      <c r="X24" s="1037"/>
      <c r="Y24" s="220" t="s">
        <v>27</v>
      </c>
    </row>
    <row r="25" spans="1:25" ht="15" customHeight="1">
      <c r="A25" s="29"/>
      <c r="B25" s="217" t="s">
        <v>81</v>
      </c>
      <c r="C25" s="218"/>
      <c r="D25" s="218"/>
      <c r="E25" s="218"/>
      <c r="F25" s="218"/>
      <c r="G25" s="218"/>
      <c r="H25" s="218"/>
      <c r="I25" s="219"/>
      <c r="J25" s="1035">
        <f>Q17</f>
        <v>0</v>
      </c>
      <c r="K25" s="1036"/>
      <c r="L25" s="1036"/>
      <c r="M25" s="1036"/>
      <c r="N25" s="220" t="s">
        <v>27</v>
      </c>
      <c r="O25" s="217" t="s">
        <v>80</v>
      </c>
      <c r="P25" s="193"/>
      <c r="Q25" s="193"/>
      <c r="R25" s="221"/>
      <c r="S25" s="222" t="s">
        <v>236</v>
      </c>
      <c r="T25" s="1037">
        <f>ROUND(J25/12,3)</f>
        <v>0</v>
      </c>
      <c r="U25" s="1037"/>
      <c r="V25" s="1037"/>
      <c r="W25" s="1037"/>
      <c r="X25" s="1037"/>
      <c r="Y25" s="220" t="s">
        <v>27</v>
      </c>
    </row>
    <row r="26" spans="1:25" ht="15" customHeight="1">
      <c r="A26" s="29"/>
      <c r="B26" s="223"/>
      <c r="C26" s="223"/>
      <c r="D26" s="223"/>
      <c r="E26" s="223"/>
      <c r="F26" s="224"/>
      <c r="G26" s="224"/>
      <c r="H26" s="225"/>
      <c r="I26" s="223"/>
      <c r="J26" s="223"/>
      <c r="K26" s="223"/>
      <c r="L26" s="223"/>
      <c r="M26" s="217"/>
      <c r="N26" s="193"/>
      <c r="O26" s="193"/>
      <c r="P26" s="226" t="s">
        <v>57</v>
      </c>
      <c r="Q26" s="227"/>
      <c r="R26" s="210"/>
      <c r="S26" s="227"/>
      <c r="T26" s="228"/>
      <c r="U26" s="1050">
        <f>SUM(T24:X25)</f>
        <v>0</v>
      </c>
      <c r="V26" s="1051"/>
      <c r="W26" s="1051"/>
      <c r="X26" s="1051"/>
      <c r="Y26" s="220" t="s">
        <v>27</v>
      </c>
    </row>
    <row r="27" spans="1:25" ht="15" customHeight="1">
      <c r="A27" s="29"/>
      <c r="B27" s="229"/>
      <c r="C27" s="229"/>
      <c r="D27" s="229"/>
      <c r="E27" s="229"/>
      <c r="F27" s="230"/>
      <c r="G27" s="230"/>
      <c r="H27" s="41"/>
      <c r="I27" s="229"/>
      <c r="J27" s="229"/>
      <c r="K27" s="229"/>
      <c r="L27" s="229"/>
      <c r="M27" s="217" t="s">
        <v>82</v>
      </c>
      <c r="N27" s="193"/>
      <c r="O27" s="193"/>
      <c r="P27" s="226"/>
      <c r="Q27" s="227"/>
      <c r="R27" s="210"/>
      <c r="S27" s="227"/>
      <c r="T27" s="222" t="s">
        <v>237</v>
      </c>
      <c r="U27" s="1052">
        <f>ROUND(IF(T24=0,IF(J25=0,0,T25),IF(J25=0,T24,(T24+T25)/2)),0)</f>
        <v>0</v>
      </c>
      <c r="V27" s="1041"/>
      <c r="W27" s="1041"/>
      <c r="X27" s="1041"/>
      <c r="Y27" s="220" t="s">
        <v>38</v>
      </c>
    </row>
    <row r="28" spans="1:25" ht="9" customHeight="1">
      <c r="A28" s="29"/>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row>
    <row r="29" spans="1:25" ht="15" customHeight="1">
      <c r="A29" s="29"/>
      <c r="B29" s="41" t="s">
        <v>83</v>
      </c>
      <c r="C29" s="41"/>
      <c r="D29" s="41"/>
      <c r="E29" s="41"/>
      <c r="F29" s="41"/>
      <c r="G29" s="41"/>
      <c r="H29" s="41"/>
      <c r="I29" s="41"/>
      <c r="J29" s="41"/>
      <c r="K29" s="41"/>
      <c r="L29" s="41"/>
      <c r="M29" s="41"/>
      <c r="N29" s="41"/>
      <c r="O29" s="41"/>
      <c r="P29" s="41"/>
      <c r="Q29" s="41"/>
      <c r="R29" s="41"/>
      <c r="S29" s="41"/>
      <c r="T29" s="229"/>
      <c r="U29" s="41"/>
      <c r="V29" s="41"/>
      <c r="W29" s="41"/>
      <c r="X29" s="41"/>
      <c r="Y29" s="41"/>
    </row>
    <row r="30" spans="1:25" ht="15" customHeight="1">
      <c r="A30" s="29"/>
      <c r="B30" s="217" t="s">
        <v>79</v>
      </c>
      <c r="C30" s="218"/>
      <c r="D30" s="218"/>
      <c r="E30" s="218"/>
      <c r="F30" s="218"/>
      <c r="G30" s="218"/>
      <c r="H30" s="218"/>
      <c r="I30" s="219"/>
      <c r="J30" s="1040">
        <f>M15</f>
        <v>0</v>
      </c>
      <c r="K30" s="1041"/>
      <c r="L30" s="1041"/>
      <c r="M30" s="1041"/>
      <c r="N30" s="220" t="s">
        <v>27</v>
      </c>
      <c r="O30" s="217" t="s">
        <v>80</v>
      </c>
      <c r="P30" s="193"/>
      <c r="Q30" s="193"/>
      <c r="R30" s="221"/>
      <c r="S30" s="222" t="s">
        <v>238</v>
      </c>
      <c r="T30" s="1037">
        <f>ROUND(J30/12,3)</f>
        <v>0</v>
      </c>
      <c r="U30" s="1037"/>
      <c r="V30" s="1037"/>
      <c r="W30" s="1037"/>
      <c r="X30" s="1037"/>
      <c r="Y30" s="220" t="s">
        <v>27</v>
      </c>
    </row>
    <row r="31" spans="1:25" ht="15" customHeight="1">
      <c r="A31" s="29"/>
      <c r="B31" s="217" t="s">
        <v>81</v>
      </c>
      <c r="C31" s="218"/>
      <c r="D31" s="218"/>
      <c r="E31" s="218"/>
      <c r="F31" s="218"/>
      <c r="G31" s="218"/>
      <c r="H31" s="218"/>
      <c r="I31" s="219"/>
      <c r="J31" s="1040">
        <f>Q15</f>
        <v>0</v>
      </c>
      <c r="K31" s="1041"/>
      <c r="L31" s="1041"/>
      <c r="M31" s="1041"/>
      <c r="N31" s="220" t="s">
        <v>27</v>
      </c>
      <c r="O31" s="217" t="s">
        <v>80</v>
      </c>
      <c r="P31" s="193"/>
      <c r="Q31" s="193"/>
      <c r="R31" s="221"/>
      <c r="S31" s="222" t="s">
        <v>239</v>
      </c>
      <c r="T31" s="1037">
        <f>ROUND(J31/12,3)</f>
        <v>0</v>
      </c>
      <c r="U31" s="1037"/>
      <c r="V31" s="1037"/>
      <c r="W31" s="1037"/>
      <c r="X31" s="1037"/>
      <c r="Y31" s="220" t="s">
        <v>27</v>
      </c>
    </row>
    <row r="32" spans="1:25" ht="12" customHeight="1">
      <c r="A32" s="29"/>
      <c r="B32" s="1042" t="s">
        <v>84</v>
      </c>
      <c r="C32" s="1042"/>
      <c r="D32" s="1042"/>
      <c r="E32" s="1042"/>
      <c r="F32" s="1042"/>
      <c r="G32" s="1042"/>
      <c r="H32" s="1042"/>
      <c r="I32" s="1042"/>
      <c r="J32" s="1042"/>
      <c r="K32" s="1042"/>
      <c r="L32" s="1042"/>
      <c r="M32" s="1042"/>
      <c r="N32" s="1042"/>
      <c r="O32" s="1042"/>
      <c r="P32" s="1042"/>
      <c r="Q32" s="1042"/>
      <c r="R32" s="1042"/>
      <c r="S32" s="1042"/>
      <c r="T32" s="1042"/>
      <c r="U32" s="1042"/>
      <c r="V32" s="1042"/>
      <c r="W32" s="1042"/>
      <c r="X32" s="1042"/>
      <c r="Y32" s="1042"/>
    </row>
    <row r="33" spans="1:25" ht="12" customHeight="1">
      <c r="A33" s="29"/>
      <c r="B33" s="1043"/>
      <c r="C33" s="1043"/>
      <c r="D33" s="1043"/>
      <c r="E33" s="1043"/>
      <c r="F33" s="1043"/>
      <c r="G33" s="1043"/>
      <c r="H33" s="1043"/>
      <c r="I33" s="1043"/>
      <c r="J33" s="1043"/>
      <c r="K33" s="1043"/>
      <c r="L33" s="1043"/>
      <c r="M33" s="1043"/>
      <c r="N33" s="1043"/>
      <c r="O33" s="1043"/>
      <c r="P33" s="1043"/>
      <c r="Q33" s="1043"/>
      <c r="R33" s="1043"/>
      <c r="S33" s="1043"/>
      <c r="T33" s="1043"/>
      <c r="U33" s="1043"/>
      <c r="V33" s="1043"/>
      <c r="W33" s="1043"/>
      <c r="X33" s="1043"/>
      <c r="Y33" s="1043"/>
    </row>
    <row r="34" spans="1:25" ht="12" customHeight="1">
      <c r="A34" s="29"/>
      <c r="B34" s="1044" t="s">
        <v>85</v>
      </c>
      <c r="C34" s="1044"/>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row>
    <row r="35" spans="1:25" ht="12" customHeight="1">
      <c r="A35" s="29"/>
      <c r="B35" s="1045"/>
      <c r="C35" s="1045"/>
      <c r="D35" s="1045"/>
      <c r="E35" s="1045"/>
      <c r="F35" s="1045"/>
      <c r="G35" s="1045"/>
      <c r="H35" s="1045"/>
      <c r="I35" s="1045"/>
      <c r="J35" s="1045"/>
      <c r="K35" s="1045"/>
      <c r="L35" s="1045"/>
      <c r="M35" s="1045"/>
      <c r="N35" s="1045"/>
      <c r="O35" s="1045"/>
      <c r="P35" s="1045"/>
      <c r="Q35" s="1045"/>
      <c r="R35" s="1045"/>
      <c r="S35" s="1045"/>
      <c r="T35" s="1045"/>
      <c r="U35" s="1045"/>
      <c r="V35" s="1045"/>
      <c r="W35" s="1045"/>
      <c r="X35" s="1045"/>
      <c r="Y35" s="1045"/>
    </row>
    <row r="36" spans="1:25" ht="9" customHeight="1">
      <c r="A36" s="214"/>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1:25" ht="15" customHeight="1">
      <c r="A37" s="1" t="s">
        <v>240</v>
      </c>
      <c r="B37" s="1"/>
      <c r="C37" s="1"/>
      <c r="D37" s="1"/>
      <c r="E37" s="1"/>
      <c r="F37" s="1"/>
      <c r="G37" s="1"/>
      <c r="H37" s="1"/>
      <c r="I37" s="1"/>
      <c r="J37" s="1"/>
      <c r="K37" s="1"/>
      <c r="L37" s="1"/>
      <c r="M37" s="1"/>
      <c r="N37" s="1"/>
      <c r="O37" s="1"/>
      <c r="P37" s="1"/>
      <c r="Q37" s="1"/>
      <c r="R37" s="1"/>
      <c r="S37" s="1"/>
      <c r="T37" s="1"/>
      <c r="U37" s="1"/>
      <c r="V37" s="1"/>
      <c r="W37" s="1"/>
      <c r="X37" s="1"/>
      <c r="Y37" s="1"/>
    </row>
    <row r="38" spans="1:25" ht="15" customHeight="1">
      <c r="A38" s="1"/>
      <c r="B38" s="100" t="s">
        <v>241</v>
      </c>
      <c r="C38" s="101"/>
      <c r="D38" s="101"/>
      <c r="E38" s="101"/>
      <c r="F38" s="101"/>
      <c r="G38" s="101"/>
      <c r="H38" s="101"/>
      <c r="I38" s="102"/>
      <c r="J38" s="1046"/>
      <c r="K38" s="1047"/>
      <c r="L38" s="1047"/>
      <c r="M38" s="1047"/>
      <c r="N38" s="103" t="s">
        <v>27</v>
      </c>
      <c r="O38" s="104" t="s">
        <v>242</v>
      </c>
      <c r="P38" s="69"/>
      <c r="Q38" s="69"/>
      <c r="R38" s="69"/>
      <c r="S38" s="175"/>
      <c r="T38" s="105"/>
      <c r="U38" s="1048"/>
      <c r="V38" s="1049"/>
      <c r="W38" s="1049"/>
      <c r="X38" s="1049"/>
      <c r="Y38" s="103" t="s">
        <v>27</v>
      </c>
    </row>
    <row r="39" spans="1:25" ht="15" customHeight="1">
      <c r="A39" s="1"/>
      <c r="B39" s="100" t="s">
        <v>243</v>
      </c>
      <c r="C39" s="101"/>
      <c r="D39" s="101"/>
      <c r="E39" s="101"/>
      <c r="F39" s="101"/>
      <c r="G39" s="101"/>
      <c r="H39" s="101"/>
      <c r="I39" s="102"/>
      <c r="J39" s="1046"/>
      <c r="K39" s="1047"/>
      <c r="L39" s="1047"/>
      <c r="M39" s="1047"/>
      <c r="N39" s="103" t="s">
        <v>27</v>
      </c>
      <c r="O39" s="104" t="s">
        <v>244</v>
      </c>
      <c r="P39" s="69"/>
      <c r="Q39" s="69"/>
      <c r="R39" s="69"/>
      <c r="S39" s="175"/>
      <c r="T39" s="105"/>
      <c r="U39" s="1048"/>
      <c r="V39" s="1049"/>
      <c r="W39" s="1049"/>
      <c r="X39" s="1049"/>
      <c r="Y39" s="103" t="s">
        <v>27</v>
      </c>
    </row>
    <row r="40" spans="1:25" ht="15" customHeight="1">
      <c r="A40" s="1"/>
      <c r="B40" s="106"/>
      <c r="C40" s="106"/>
      <c r="D40" s="106"/>
      <c r="E40" s="106"/>
      <c r="F40" s="107"/>
      <c r="G40" s="107"/>
      <c r="H40" s="108"/>
      <c r="I40" s="106"/>
      <c r="J40" s="106"/>
      <c r="K40" s="106"/>
      <c r="L40" s="106"/>
      <c r="M40" s="100"/>
      <c r="N40" s="69"/>
      <c r="O40" s="69"/>
      <c r="P40" s="109" t="s">
        <v>57</v>
      </c>
      <c r="Q40" s="174"/>
      <c r="R40" s="67"/>
      <c r="S40" s="174"/>
      <c r="T40" s="110"/>
      <c r="U40" s="1061">
        <f>SUM(U38:X39)</f>
        <v>0</v>
      </c>
      <c r="V40" s="1062"/>
      <c r="W40" s="1062"/>
      <c r="X40" s="1062"/>
      <c r="Y40" s="103" t="s">
        <v>27</v>
      </c>
    </row>
    <row r="41" spans="1:25" ht="15" customHeight="1">
      <c r="A41" s="1"/>
      <c r="B41" s="21"/>
      <c r="C41" s="21"/>
      <c r="D41" s="21"/>
      <c r="E41" s="21"/>
      <c r="F41" s="111"/>
      <c r="G41" s="111"/>
      <c r="H41" s="12"/>
      <c r="I41" s="21"/>
      <c r="J41" s="21"/>
      <c r="K41" s="21"/>
      <c r="L41" s="21"/>
      <c r="M41" s="112" t="s">
        <v>245</v>
      </c>
      <c r="N41" s="69"/>
      <c r="O41" s="69"/>
      <c r="P41" s="109"/>
      <c r="Q41" s="174"/>
      <c r="R41" s="67"/>
      <c r="S41" s="174"/>
      <c r="T41" s="175"/>
      <c r="U41" s="1063" t="e">
        <f>ROUNDDOWN(U40/(J38+J39),3)</f>
        <v>#DIV/0!</v>
      </c>
      <c r="V41" s="1064"/>
      <c r="W41" s="1064"/>
      <c r="X41" s="1064"/>
      <c r="Y41" s="103"/>
    </row>
    <row r="42" spans="1:25" ht="6" customHeight="1">
      <c r="A42" s="1"/>
      <c r="B42" s="21"/>
      <c r="C42" s="21"/>
      <c r="D42" s="21"/>
      <c r="E42" s="21"/>
      <c r="F42" s="111"/>
      <c r="G42" s="111"/>
      <c r="H42" s="12"/>
      <c r="I42" s="21"/>
      <c r="J42" s="21"/>
      <c r="K42" s="21"/>
      <c r="L42" s="21"/>
      <c r="M42" s="113"/>
      <c r="N42" s="197"/>
      <c r="O42" s="197"/>
      <c r="P42" s="12"/>
      <c r="Q42" s="21"/>
      <c r="R42" s="170"/>
      <c r="S42" s="21"/>
      <c r="T42" s="21"/>
      <c r="U42" s="114"/>
      <c r="V42" s="115"/>
      <c r="W42" s="115"/>
      <c r="X42" s="115"/>
      <c r="Y42" s="12"/>
    </row>
    <row r="43" spans="1:25" ht="12" customHeight="1">
      <c r="A43" s="1"/>
      <c r="B43" s="1065" t="s">
        <v>246</v>
      </c>
      <c r="C43" s="1065"/>
      <c r="D43" s="1065"/>
      <c r="E43" s="1065"/>
      <c r="F43" s="1065"/>
      <c r="G43" s="1065"/>
      <c r="H43" s="1065"/>
      <c r="I43" s="1065"/>
      <c r="J43" s="1065"/>
      <c r="K43" s="1065"/>
      <c r="L43" s="1065"/>
      <c r="M43" s="1065"/>
      <c r="N43" s="1065"/>
      <c r="O43" s="1065"/>
      <c r="P43" s="1065"/>
      <c r="Q43" s="1065"/>
      <c r="R43" s="1065"/>
      <c r="S43" s="1065"/>
      <c r="T43" s="1065"/>
      <c r="U43" s="1065"/>
      <c r="V43" s="1065"/>
      <c r="W43" s="1065"/>
      <c r="X43" s="1065"/>
      <c r="Y43" s="1065"/>
    </row>
    <row r="44" spans="1:25" ht="12" customHeight="1">
      <c r="A44" s="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row>
    <row r="45" spans="1:25" ht="15" customHeight="1">
      <c r="A45" s="1" t="s">
        <v>247</v>
      </c>
      <c r="B45" s="1"/>
      <c r="C45" s="1"/>
      <c r="D45" s="1"/>
      <c r="E45" s="1"/>
      <c r="F45" s="1"/>
      <c r="G45" s="1"/>
      <c r="H45" s="1"/>
      <c r="I45" s="1"/>
      <c r="J45" s="1"/>
      <c r="K45" s="1"/>
      <c r="L45" s="1"/>
      <c r="M45" s="1"/>
      <c r="N45" s="1"/>
      <c r="O45" s="1"/>
      <c r="P45" s="1"/>
      <c r="Q45" s="1"/>
      <c r="R45" s="1"/>
      <c r="S45" s="1"/>
      <c r="T45" s="1"/>
      <c r="U45" s="1"/>
      <c r="V45" s="1"/>
      <c r="W45" s="1"/>
      <c r="X45" s="1"/>
      <c r="Y45" s="1"/>
    </row>
    <row r="46" spans="1:25" ht="15" customHeight="1">
      <c r="A46" s="1"/>
      <c r="B46" s="1066" t="s">
        <v>1</v>
      </c>
      <c r="C46" s="1067"/>
      <c r="D46" s="1067"/>
      <c r="E46" s="1067"/>
      <c r="F46" s="1067"/>
      <c r="G46" s="1067"/>
      <c r="H46" s="1067"/>
      <c r="I46" s="1067"/>
      <c r="J46" s="1067"/>
      <c r="K46" s="1067"/>
      <c r="L46" s="1068"/>
      <c r="M46" s="1072" t="s">
        <v>73</v>
      </c>
      <c r="N46" s="1073"/>
      <c r="O46" s="1073"/>
      <c r="P46" s="1073"/>
      <c r="Q46" s="1073"/>
      <c r="R46" s="1073"/>
      <c r="S46" s="1073"/>
      <c r="T46" s="1073"/>
      <c r="U46" s="1073"/>
      <c r="V46" s="1073"/>
      <c r="W46" s="1073"/>
      <c r="X46" s="1073"/>
      <c r="Y46" s="1074"/>
    </row>
    <row r="47" spans="1:25" ht="15" customHeight="1">
      <c r="A47" s="1"/>
      <c r="B47" s="1069"/>
      <c r="C47" s="1070"/>
      <c r="D47" s="1070"/>
      <c r="E47" s="1070"/>
      <c r="F47" s="1070"/>
      <c r="G47" s="1070"/>
      <c r="H47" s="1070"/>
      <c r="I47" s="1070"/>
      <c r="J47" s="1070"/>
      <c r="K47" s="1070"/>
      <c r="L47" s="1071"/>
      <c r="M47" s="1075" t="s">
        <v>74</v>
      </c>
      <c r="N47" s="1076"/>
      <c r="O47" s="1076"/>
      <c r="P47" s="1077"/>
      <c r="Q47" s="1075" t="s">
        <v>75</v>
      </c>
      <c r="R47" s="1076"/>
      <c r="S47" s="1076"/>
      <c r="T47" s="1077"/>
      <c r="U47" s="1075" t="s">
        <v>57</v>
      </c>
      <c r="V47" s="1076"/>
      <c r="W47" s="1076"/>
      <c r="X47" s="1076"/>
      <c r="Y47" s="1077"/>
    </row>
    <row r="48" spans="1:25" ht="15" customHeight="1">
      <c r="A48" s="1"/>
      <c r="B48" s="93" t="s">
        <v>76</v>
      </c>
      <c r="C48" s="94"/>
      <c r="D48" s="94"/>
      <c r="E48" s="94"/>
      <c r="F48" s="94"/>
      <c r="G48" s="94"/>
      <c r="H48" s="94"/>
      <c r="I48" s="94"/>
      <c r="J48" s="94"/>
      <c r="K48" s="94"/>
      <c r="L48" s="94"/>
      <c r="M48" s="1053">
        <f>M15</f>
        <v>0</v>
      </c>
      <c r="N48" s="1054"/>
      <c r="O48" s="1054"/>
      <c r="P48" s="116" t="s">
        <v>38</v>
      </c>
      <c r="Q48" s="1053">
        <f>Q15</f>
        <v>0</v>
      </c>
      <c r="R48" s="1054"/>
      <c r="S48" s="1054"/>
      <c r="T48" s="117" t="s">
        <v>38</v>
      </c>
      <c r="U48" s="118" t="s">
        <v>230</v>
      </c>
      <c r="V48" s="1054">
        <f>V15</f>
        <v>0</v>
      </c>
      <c r="W48" s="1054"/>
      <c r="X48" s="1054"/>
      <c r="Y48" s="117" t="s">
        <v>27</v>
      </c>
    </row>
    <row r="49" spans="1:25" ht="15" customHeight="1">
      <c r="A49" s="1"/>
      <c r="B49" s="1055" t="s">
        <v>248</v>
      </c>
      <c r="C49" s="1056"/>
      <c r="D49" s="1056"/>
      <c r="E49" s="1056"/>
      <c r="F49" s="1056"/>
      <c r="G49" s="1056"/>
      <c r="H49" s="1056"/>
      <c r="I49" s="1056"/>
      <c r="J49" s="1056"/>
      <c r="K49" s="1056"/>
      <c r="L49" s="1057"/>
      <c r="M49" s="1058"/>
      <c r="N49" s="1059"/>
      <c r="O49" s="1059"/>
      <c r="P49" s="119" t="s">
        <v>38</v>
      </c>
      <c r="Q49" s="1058"/>
      <c r="R49" s="1059"/>
      <c r="S49" s="1059"/>
      <c r="T49" s="120" t="s">
        <v>38</v>
      </c>
      <c r="U49" s="121" t="s">
        <v>249</v>
      </c>
      <c r="V49" s="1060">
        <f>M49+Q49</f>
        <v>0</v>
      </c>
      <c r="W49" s="1060"/>
      <c r="X49" s="1060"/>
      <c r="Y49" s="120" t="s">
        <v>38</v>
      </c>
    </row>
    <row r="50" spans="1:25" ht="12" customHeight="1">
      <c r="A50" s="1"/>
      <c r="B50" s="176" t="s">
        <v>232</v>
      </c>
      <c r="C50" s="122"/>
      <c r="D50" s="122"/>
      <c r="E50" s="122"/>
      <c r="F50" s="122"/>
      <c r="G50" s="122"/>
      <c r="H50" s="122"/>
      <c r="I50" s="122"/>
      <c r="J50" s="122"/>
      <c r="K50" s="122"/>
      <c r="L50" s="122"/>
      <c r="M50" s="122"/>
      <c r="N50" s="94"/>
      <c r="O50" s="94"/>
      <c r="P50" s="94"/>
      <c r="Q50" s="94"/>
      <c r="R50" s="94"/>
      <c r="S50" s="94"/>
      <c r="T50" s="94"/>
      <c r="U50" s="94"/>
      <c r="V50" s="94"/>
      <c r="W50" s="94"/>
      <c r="X50" s="94"/>
      <c r="Y50" s="94"/>
    </row>
    <row r="51" spans="1:25" ht="12" customHeight="1">
      <c r="A51" s="1"/>
      <c r="B51" s="1078" t="s">
        <v>77</v>
      </c>
      <c r="C51" s="1079"/>
      <c r="D51" s="1079"/>
      <c r="E51" s="1079"/>
      <c r="F51" s="1079"/>
      <c r="G51" s="1079"/>
      <c r="H51" s="1079"/>
      <c r="I51" s="1079"/>
      <c r="J51" s="1079"/>
      <c r="K51" s="1079"/>
      <c r="L51" s="1079"/>
      <c r="M51" s="1079"/>
      <c r="N51" s="1079"/>
      <c r="O51" s="1079"/>
      <c r="P51" s="1079"/>
      <c r="Q51" s="1079"/>
      <c r="R51" s="1079"/>
      <c r="S51" s="1079"/>
      <c r="T51" s="1079"/>
      <c r="U51" s="1079"/>
      <c r="V51" s="1079"/>
      <c r="W51" s="1079"/>
      <c r="X51" s="1079"/>
      <c r="Y51" s="1079"/>
    </row>
    <row r="52" spans="1:25" ht="12" customHeight="1">
      <c r="A52" s="1"/>
      <c r="B52" s="1"/>
      <c r="C52" s="123" t="s">
        <v>233</v>
      </c>
      <c r="D52" s="1"/>
      <c r="E52" s="1"/>
      <c r="F52" s="1"/>
      <c r="G52" s="1"/>
      <c r="H52" s="1"/>
      <c r="I52" s="1"/>
      <c r="J52" s="1"/>
      <c r="K52" s="1"/>
      <c r="L52" s="1"/>
      <c r="M52" s="1"/>
      <c r="N52" s="1"/>
      <c r="O52" s="1"/>
      <c r="P52" s="1"/>
      <c r="Q52" s="1"/>
      <c r="R52" s="1"/>
      <c r="S52" s="1"/>
      <c r="T52" s="1"/>
      <c r="U52" s="1"/>
      <c r="V52" s="1"/>
      <c r="W52" s="1"/>
      <c r="X52" s="1"/>
      <c r="Y52" s="1"/>
    </row>
    <row r="53" spans="1:25" ht="12" customHeight="1">
      <c r="A53" s="1"/>
      <c r="B53" s="1"/>
      <c r="C53" s="123"/>
      <c r="D53" s="1"/>
      <c r="E53" s="1"/>
      <c r="F53" s="1"/>
      <c r="G53" s="1"/>
      <c r="H53" s="1"/>
      <c r="I53" s="1"/>
      <c r="J53" s="1"/>
      <c r="K53" s="1"/>
      <c r="L53" s="1"/>
      <c r="M53" s="1"/>
      <c r="N53" s="1"/>
      <c r="O53" s="1"/>
      <c r="P53" s="1"/>
      <c r="Q53" s="1"/>
      <c r="R53" s="1"/>
      <c r="S53" s="1"/>
      <c r="T53" s="1"/>
      <c r="U53" s="1"/>
      <c r="V53" s="1"/>
      <c r="W53" s="1"/>
      <c r="X53" s="1"/>
      <c r="Y53" s="1"/>
    </row>
    <row r="54" spans="1:25" ht="15" customHeight="1">
      <c r="A54" s="179" t="s">
        <v>250</v>
      </c>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ht="15" customHeight="1">
      <c r="A55" s="29"/>
      <c r="B55" s="29"/>
      <c r="C55" s="29"/>
      <c r="D55" s="29"/>
      <c r="E55" s="29"/>
      <c r="F55" s="29"/>
      <c r="G55" s="29"/>
      <c r="H55" s="29"/>
      <c r="I55" s="29"/>
      <c r="J55" s="29"/>
      <c r="K55" s="29"/>
      <c r="L55" s="29"/>
      <c r="M55" s="29"/>
      <c r="N55" s="29"/>
      <c r="O55" s="29"/>
      <c r="P55" s="124"/>
      <c r="Q55" s="1080" t="s">
        <v>251</v>
      </c>
      <c r="R55" s="1081"/>
      <c r="S55" s="1082"/>
      <c r="T55" s="125" t="s">
        <v>252</v>
      </c>
      <c r="U55" s="1083"/>
      <c r="V55" s="1083"/>
      <c r="W55" s="1083"/>
      <c r="X55" s="1083"/>
      <c r="Y55" s="126" t="s">
        <v>86</v>
      </c>
    </row>
    <row r="56" spans="1:25" ht="15" customHeight="1">
      <c r="A56" s="29"/>
      <c r="B56" s="29"/>
      <c r="C56" s="29"/>
      <c r="D56" s="29"/>
      <c r="E56" s="29"/>
      <c r="F56" s="29"/>
      <c r="G56" s="29"/>
      <c r="H56" s="29"/>
      <c r="I56" s="29"/>
      <c r="J56" s="29"/>
      <c r="K56" s="29"/>
      <c r="L56" s="29"/>
      <c r="M56" s="29"/>
      <c r="N56" s="29"/>
      <c r="O56" s="29"/>
      <c r="P56" s="29"/>
      <c r="Q56" s="30"/>
      <c r="R56" s="30"/>
      <c r="S56" s="30"/>
      <c r="T56" s="30"/>
      <c r="U56" s="179"/>
      <c r="V56" s="179"/>
      <c r="W56" s="179"/>
      <c r="X56" s="179"/>
      <c r="Y56" s="29"/>
    </row>
    <row r="57" spans="1:25" ht="15" customHeight="1">
      <c r="A57" s="29" t="s">
        <v>253</v>
      </c>
      <c r="B57" s="231"/>
      <c r="C57" s="231"/>
      <c r="D57" s="231"/>
      <c r="E57" s="231"/>
      <c r="F57" s="231"/>
      <c r="G57" s="231"/>
      <c r="H57" s="231"/>
      <c r="I57" s="231"/>
      <c r="J57" s="231"/>
      <c r="K57" s="231"/>
      <c r="L57" s="231"/>
      <c r="M57" s="231"/>
      <c r="N57" s="231"/>
      <c r="O57" s="231"/>
      <c r="P57" s="231"/>
      <c r="Q57" s="231"/>
      <c r="R57" s="231"/>
      <c r="S57" s="231"/>
      <c r="T57" s="231"/>
      <c r="U57" s="231"/>
      <c r="V57" s="1084" t="s">
        <v>87</v>
      </c>
      <c r="W57" s="1084"/>
      <c r="X57" s="1084" t="s">
        <v>88</v>
      </c>
      <c r="Y57" s="1084"/>
    </row>
    <row r="58" spans="1:25" ht="15" customHeight="1">
      <c r="A58" s="29"/>
      <c r="B58" s="29"/>
      <c r="C58" s="29"/>
      <c r="D58" s="29"/>
      <c r="E58" s="29"/>
      <c r="F58" s="29"/>
      <c r="G58" s="29"/>
      <c r="H58" s="29"/>
      <c r="I58" s="29"/>
      <c r="J58" s="29"/>
      <c r="K58" s="29"/>
      <c r="L58" s="29"/>
      <c r="M58" s="29"/>
      <c r="N58" s="29"/>
      <c r="O58" s="29"/>
      <c r="P58" s="29"/>
      <c r="Q58" s="29"/>
      <c r="R58" s="29"/>
      <c r="S58" s="29"/>
      <c r="T58" s="29"/>
      <c r="U58" s="29"/>
      <c r="V58" s="1084"/>
      <c r="W58" s="1084"/>
      <c r="X58" s="1084"/>
      <c r="Y58" s="1084"/>
    </row>
    <row r="59" spans="1:25" ht="12" customHeight="1">
      <c r="A59" s="231"/>
      <c r="B59" s="1085" t="s">
        <v>254</v>
      </c>
      <c r="C59" s="1086" t="s">
        <v>89</v>
      </c>
      <c r="D59" s="1086"/>
      <c r="E59" s="1086"/>
      <c r="F59" s="1086"/>
      <c r="G59" s="1086"/>
      <c r="H59" s="1086"/>
      <c r="I59" s="1086"/>
      <c r="J59" s="1086"/>
      <c r="K59" s="1086"/>
      <c r="L59" s="1086"/>
      <c r="M59" s="1086"/>
      <c r="N59" s="1086"/>
      <c r="O59" s="1086"/>
      <c r="P59" s="1086"/>
      <c r="Q59" s="1086"/>
      <c r="R59" s="1086"/>
      <c r="S59" s="1086"/>
      <c r="T59" s="1086"/>
      <c r="U59" s="1086"/>
      <c r="V59" s="1087"/>
      <c r="W59" s="1088"/>
      <c r="X59" s="1087"/>
      <c r="Y59" s="1088"/>
    </row>
    <row r="60" spans="1:25" ht="12" customHeight="1">
      <c r="A60" s="29"/>
      <c r="B60" s="1085"/>
      <c r="C60" s="1086"/>
      <c r="D60" s="1086"/>
      <c r="E60" s="1086"/>
      <c r="F60" s="1086"/>
      <c r="G60" s="1086"/>
      <c r="H60" s="1086"/>
      <c r="I60" s="1086"/>
      <c r="J60" s="1086"/>
      <c r="K60" s="1086"/>
      <c r="L60" s="1086"/>
      <c r="M60" s="1086"/>
      <c r="N60" s="1086"/>
      <c r="O60" s="1086"/>
      <c r="P60" s="1086"/>
      <c r="Q60" s="1086"/>
      <c r="R60" s="1086"/>
      <c r="S60" s="1086"/>
      <c r="T60" s="1086"/>
      <c r="U60" s="1086"/>
      <c r="V60" s="1089"/>
      <c r="W60" s="1090"/>
      <c r="X60" s="1089"/>
      <c r="Y60" s="1090"/>
    </row>
    <row r="61" spans="1:25" ht="12" customHeight="1">
      <c r="A61" s="29"/>
      <c r="B61" s="1085" t="s">
        <v>255</v>
      </c>
      <c r="C61" s="1102" t="s">
        <v>90</v>
      </c>
      <c r="D61" s="1102"/>
      <c r="E61" s="1102"/>
      <c r="F61" s="1102"/>
      <c r="G61" s="1102"/>
      <c r="H61" s="1102"/>
      <c r="I61" s="1102"/>
      <c r="J61" s="1102"/>
      <c r="K61" s="1102"/>
      <c r="L61" s="1102"/>
      <c r="M61" s="1102"/>
      <c r="N61" s="1102"/>
      <c r="O61" s="1102"/>
      <c r="P61" s="1102"/>
      <c r="Q61" s="1102"/>
      <c r="R61" s="1102"/>
      <c r="S61" s="1102"/>
      <c r="T61" s="1102"/>
      <c r="U61" s="1103"/>
      <c r="V61" s="1087"/>
      <c r="W61" s="1088"/>
      <c r="X61" s="1087"/>
      <c r="Y61" s="1088"/>
    </row>
    <row r="62" spans="1:25" ht="12" customHeight="1">
      <c r="A62" s="29"/>
      <c r="B62" s="1085"/>
      <c r="C62" s="1102"/>
      <c r="D62" s="1102"/>
      <c r="E62" s="1102"/>
      <c r="F62" s="1102"/>
      <c r="G62" s="1102"/>
      <c r="H62" s="1102"/>
      <c r="I62" s="1102"/>
      <c r="J62" s="1102"/>
      <c r="K62" s="1102"/>
      <c r="L62" s="1102"/>
      <c r="M62" s="1102"/>
      <c r="N62" s="1102"/>
      <c r="O62" s="1102"/>
      <c r="P62" s="1102"/>
      <c r="Q62" s="1102"/>
      <c r="R62" s="1102"/>
      <c r="S62" s="1102"/>
      <c r="T62" s="1102"/>
      <c r="U62" s="1103"/>
      <c r="V62" s="1089"/>
      <c r="W62" s="1090"/>
      <c r="X62" s="1089"/>
      <c r="Y62" s="1090"/>
    </row>
    <row r="63" spans="1:25" ht="15" customHeight="1">
      <c r="A63" s="29"/>
      <c r="B63" s="29"/>
      <c r="C63" s="29"/>
      <c r="D63" s="29"/>
      <c r="E63" s="29"/>
      <c r="F63" s="29"/>
      <c r="G63" s="29"/>
      <c r="H63" s="29"/>
      <c r="I63" s="29"/>
      <c r="J63" s="29"/>
      <c r="K63" s="29"/>
      <c r="L63" s="29"/>
      <c r="M63" s="29"/>
      <c r="N63" s="29"/>
      <c r="O63" s="29"/>
      <c r="P63" s="29"/>
      <c r="Q63" s="30"/>
      <c r="R63" s="30"/>
      <c r="S63" s="30"/>
      <c r="T63" s="30"/>
      <c r="U63" s="179"/>
      <c r="V63" s="179"/>
      <c r="W63" s="179"/>
      <c r="X63" s="179"/>
      <c r="Y63" s="29"/>
    </row>
    <row r="64" spans="1:25" ht="12" customHeight="1">
      <c r="A64" s="29"/>
      <c r="B64" s="232"/>
      <c r="C64" s="41"/>
      <c r="D64" s="41"/>
      <c r="E64" s="41"/>
      <c r="F64" s="41"/>
      <c r="G64" s="41"/>
      <c r="H64" s="41"/>
      <c r="I64" s="41"/>
      <c r="J64" s="41"/>
      <c r="K64" s="41"/>
      <c r="L64" s="41"/>
      <c r="M64" s="41"/>
      <c r="N64" s="233"/>
      <c r="O64" s="233"/>
      <c r="P64" s="233"/>
      <c r="Q64" s="234"/>
      <c r="R64" s="229"/>
      <c r="S64" s="229"/>
      <c r="T64" s="235"/>
      <c r="U64" s="236"/>
      <c r="V64" s="236"/>
      <c r="W64" s="236"/>
      <c r="X64" s="236"/>
      <c r="Y64" s="41"/>
    </row>
    <row r="65" spans="1:40" ht="24.95" customHeight="1">
      <c r="A65" s="1091" t="s">
        <v>256</v>
      </c>
      <c r="B65" s="1091"/>
      <c r="C65" s="1091"/>
      <c r="D65" s="1091"/>
      <c r="E65" s="1091"/>
      <c r="F65" s="1091"/>
      <c r="G65" s="1091"/>
      <c r="H65" s="1091"/>
      <c r="I65" s="1091"/>
      <c r="J65" s="1091"/>
      <c r="K65" s="1091"/>
      <c r="L65" s="1091"/>
      <c r="M65" s="1091"/>
      <c r="N65" s="1104" t="s">
        <v>92</v>
      </c>
      <c r="O65" s="1105"/>
      <c r="P65" s="1096" t="s">
        <v>530</v>
      </c>
      <c r="Q65" s="1097"/>
      <c r="R65" s="1097"/>
      <c r="S65" s="1098"/>
      <c r="T65" s="211" t="s">
        <v>257</v>
      </c>
      <c r="U65" s="1099"/>
      <c r="V65" s="1100"/>
      <c r="W65" s="1100"/>
      <c r="X65" s="1101"/>
      <c r="Y65" s="220" t="s">
        <v>91</v>
      </c>
    </row>
    <row r="66" spans="1:40" ht="24.95" customHeight="1">
      <c r="A66" s="1091"/>
      <c r="B66" s="1091"/>
      <c r="C66" s="1091"/>
      <c r="D66" s="1091"/>
      <c r="E66" s="1091"/>
      <c r="F66" s="1091"/>
      <c r="G66" s="1091"/>
      <c r="H66" s="1091"/>
      <c r="I66" s="1091"/>
      <c r="J66" s="1091"/>
      <c r="K66" s="1091"/>
      <c r="L66" s="1091"/>
      <c r="M66" s="1091"/>
      <c r="N66" s="1106"/>
      <c r="O66" s="1107"/>
      <c r="P66" s="1096" t="s">
        <v>531</v>
      </c>
      <c r="Q66" s="1097"/>
      <c r="R66" s="1097"/>
      <c r="S66" s="1098"/>
      <c r="T66" s="211" t="s">
        <v>258</v>
      </c>
      <c r="U66" s="1099"/>
      <c r="V66" s="1100"/>
      <c r="W66" s="1100"/>
      <c r="X66" s="1101"/>
      <c r="Y66" s="220" t="s">
        <v>86</v>
      </c>
      <c r="AM66" s="237"/>
      <c r="AN66" s="237"/>
    </row>
    <row r="67" spans="1:40" ht="24.95" customHeight="1">
      <c r="A67" s="1091" t="s">
        <v>201</v>
      </c>
      <c r="B67" s="1091"/>
      <c r="C67" s="1091"/>
      <c r="D67" s="1091"/>
      <c r="E67" s="1091"/>
      <c r="F67" s="1091"/>
      <c r="G67" s="1091"/>
      <c r="H67" s="1091"/>
      <c r="I67" s="1091"/>
      <c r="J67" s="1091"/>
      <c r="K67" s="1091"/>
      <c r="L67" s="1091"/>
      <c r="M67" s="1091"/>
      <c r="N67" s="1092" t="s">
        <v>93</v>
      </c>
      <c r="O67" s="1093"/>
      <c r="P67" s="1096" t="s">
        <v>530</v>
      </c>
      <c r="Q67" s="1097"/>
      <c r="R67" s="1097"/>
      <c r="S67" s="1098"/>
      <c r="T67" s="211" t="s">
        <v>259</v>
      </c>
      <c r="U67" s="1099"/>
      <c r="V67" s="1100"/>
      <c r="W67" s="1100"/>
      <c r="X67" s="1101"/>
      <c r="Y67" s="220" t="s">
        <v>91</v>
      </c>
      <c r="AM67" s="237">
        <v>1</v>
      </c>
      <c r="AN67" s="237">
        <v>2</v>
      </c>
    </row>
    <row r="68" spans="1:40" ht="24.95" customHeight="1">
      <c r="A68" s="1091"/>
      <c r="B68" s="1091"/>
      <c r="C68" s="1091"/>
      <c r="D68" s="1091"/>
      <c r="E68" s="1091"/>
      <c r="F68" s="1091"/>
      <c r="G68" s="1091"/>
      <c r="H68" s="1091"/>
      <c r="I68" s="1091"/>
      <c r="J68" s="1091"/>
      <c r="K68" s="1091"/>
      <c r="L68" s="1091"/>
      <c r="M68" s="1091"/>
      <c r="N68" s="1094"/>
      <c r="O68" s="1095"/>
      <c r="P68" s="1096" t="s">
        <v>531</v>
      </c>
      <c r="Q68" s="1097"/>
      <c r="R68" s="1097"/>
      <c r="S68" s="1098"/>
      <c r="T68" s="211" t="s">
        <v>260</v>
      </c>
      <c r="U68" s="1099"/>
      <c r="V68" s="1100"/>
      <c r="W68" s="1100"/>
      <c r="X68" s="1101"/>
      <c r="Y68" s="220" t="s">
        <v>86</v>
      </c>
      <c r="AM68" s="237">
        <v>2</v>
      </c>
      <c r="AN68" s="237">
        <v>3</v>
      </c>
    </row>
    <row r="69" spans="1:40" ht="13.5" customHeight="1">
      <c r="A69" s="238"/>
      <c r="B69" s="238"/>
      <c r="C69" s="238"/>
      <c r="D69" s="238"/>
      <c r="E69" s="238"/>
      <c r="F69" s="238"/>
      <c r="G69" s="238"/>
      <c r="H69" s="238"/>
      <c r="I69" s="238"/>
      <c r="J69" s="238"/>
      <c r="K69" s="238"/>
      <c r="L69" s="238"/>
      <c r="M69" s="238"/>
      <c r="N69" s="234"/>
      <c r="O69" s="234"/>
      <c r="P69" s="234"/>
      <c r="Q69" s="234"/>
      <c r="R69" s="234"/>
      <c r="S69" s="234"/>
      <c r="T69" s="235"/>
      <c r="U69" s="236"/>
      <c r="V69" s="236"/>
      <c r="W69" s="236"/>
      <c r="X69" s="236"/>
      <c r="Y69" s="41"/>
      <c r="AM69" s="237">
        <v>3</v>
      </c>
      <c r="AN69" s="1"/>
    </row>
    <row r="70" spans="1:40" ht="24.95" customHeight="1">
      <c r="A70" s="1091" t="s">
        <v>261</v>
      </c>
      <c r="B70" s="1091"/>
      <c r="C70" s="1091"/>
      <c r="D70" s="1091"/>
      <c r="E70" s="1091"/>
      <c r="F70" s="1091"/>
      <c r="G70" s="1091"/>
      <c r="H70" s="1091"/>
      <c r="I70" s="1091"/>
      <c r="J70" s="1091"/>
      <c r="K70" s="1091"/>
      <c r="L70" s="1091"/>
      <c r="M70" s="1091"/>
      <c r="N70" s="1117" t="s">
        <v>92</v>
      </c>
      <c r="O70" s="1118"/>
      <c r="P70" s="1121" t="s">
        <v>530</v>
      </c>
      <c r="Q70" s="1122"/>
      <c r="R70" s="1122"/>
      <c r="S70" s="1123"/>
      <c r="T70" s="239" t="s">
        <v>262</v>
      </c>
      <c r="U70" s="1124"/>
      <c r="V70" s="1125"/>
      <c r="W70" s="1125"/>
      <c r="X70" s="1126"/>
      <c r="Y70" s="240" t="s">
        <v>91</v>
      </c>
      <c r="AM70" s="237">
        <v>4</v>
      </c>
      <c r="AN70" s="1"/>
    </row>
    <row r="71" spans="1:40" ht="24.95" customHeight="1">
      <c r="A71" s="1091"/>
      <c r="B71" s="1091"/>
      <c r="C71" s="1091"/>
      <c r="D71" s="1091"/>
      <c r="E71" s="1091"/>
      <c r="F71" s="1091"/>
      <c r="G71" s="1091"/>
      <c r="H71" s="1091"/>
      <c r="I71" s="1091"/>
      <c r="J71" s="1091"/>
      <c r="K71" s="1091"/>
      <c r="L71" s="1091"/>
      <c r="M71" s="1091"/>
      <c r="N71" s="1119"/>
      <c r="O71" s="1120"/>
      <c r="P71" s="1096" t="s">
        <v>531</v>
      </c>
      <c r="Q71" s="1097"/>
      <c r="R71" s="1097"/>
      <c r="S71" s="1098"/>
      <c r="T71" s="211" t="s">
        <v>263</v>
      </c>
      <c r="U71" s="1099"/>
      <c r="V71" s="1100"/>
      <c r="W71" s="1100"/>
      <c r="X71" s="1101"/>
      <c r="Y71" s="241" t="s">
        <v>86</v>
      </c>
      <c r="AM71" s="237">
        <v>5</v>
      </c>
      <c r="AN71" s="1"/>
    </row>
    <row r="72" spans="1:40" ht="24.95" customHeight="1">
      <c r="A72" s="1091" t="s">
        <v>202</v>
      </c>
      <c r="B72" s="1091"/>
      <c r="C72" s="1091"/>
      <c r="D72" s="1091"/>
      <c r="E72" s="1091"/>
      <c r="F72" s="1091"/>
      <c r="G72" s="1091"/>
      <c r="H72" s="1091"/>
      <c r="I72" s="1091"/>
      <c r="J72" s="1091"/>
      <c r="K72" s="1091"/>
      <c r="L72" s="1091"/>
      <c r="M72" s="1091"/>
      <c r="N72" s="1108" t="s">
        <v>93</v>
      </c>
      <c r="O72" s="1093"/>
      <c r="P72" s="1096" t="s">
        <v>530</v>
      </c>
      <c r="Q72" s="1097"/>
      <c r="R72" s="1097"/>
      <c r="S72" s="1098"/>
      <c r="T72" s="211" t="s">
        <v>264</v>
      </c>
      <c r="U72" s="1099"/>
      <c r="V72" s="1100"/>
      <c r="W72" s="1100"/>
      <c r="X72" s="1101"/>
      <c r="Y72" s="241" t="s">
        <v>91</v>
      </c>
    </row>
    <row r="73" spans="1:40" ht="24.95" customHeight="1">
      <c r="A73" s="1091"/>
      <c r="B73" s="1091"/>
      <c r="C73" s="1091"/>
      <c r="D73" s="1091"/>
      <c r="E73" s="1091"/>
      <c r="F73" s="1091"/>
      <c r="G73" s="1091"/>
      <c r="H73" s="1091"/>
      <c r="I73" s="1091"/>
      <c r="J73" s="1091"/>
      <c r="K73" s="1091"/>
      <c r="L73" s="1091"/>
      <c r="M73" s="1091"/>
      <c r="N73" s="1109"/>
      <c r="O73" s="1110"/>
      <c r="P73" s="1111" t="s">
        <v>531</v>
      </c>
      <c r="Q73" s="1112"/>
      <c r="R73" s="1112"/>
      <c r="S73" s="1113"/>
      <c r="T73" s="242" t="s">
        <v>265</v>
      </c>
      <c r="U73" s="1114"/>
      <c r="V73" s="1115"/>
      <c r="W73" s="1115"/>
      <c r="X73" s="1116"/>
      <c r="Y73" s="243" t="s">
        <v>86</v>
      </c>
    </row>
    <row r="74" spans="1:40" s="81" customFormat="1" ht="15" customHeight="1">
      <c r="A74" s="29" t="s">
        <v>266</v>
      </c>
      <c r="B74" s="29"/>
      <c r="C74" s="29"/>
      <c r="D74" s="29"/>
      <c r="E74" s="29"/>
      <c r="F74" s="29"/>
      <c r="G74" s="29"/>
      <c r="H74" s="29"/>
      <c r="I74" s="29"/>
      <c r="J74" s="29"/>
      <c r="K74" s="29"/>
      <c r="L74" s="29"/>
      <c r="M74" s="29"/>
      <c r="N74" s="29"/>
      <c r="O74" s="29"/>
      <c r="P74" s="29"/>
      <c r="Q74" s="29"/>
      <c r="R74" s="29"/>
      <c r="S74" s="29"/>
      <c r="T74" s="29"/>
      <c r="U74" s="29"/>
      <c r="V74" s="29"/>
      <c r="W74" s="29"/>
      <c r="X74" s="29"/>
      <c r="Y74" s="29"/>
    </row>
    <row r="75" spans="1:40" s="81" customFormat="1" ht="9" customHeight="1">
      <c r="A75" s="231"/>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row>
    <row r="76" spans="1:40" s="81" customFormat="1" ht="8.25" customHeight="1">
      <c r="A76" s="231"/>
      <c r="B76" s="244"/>
      <c r="C76" s="245"/>
      <c r="D76" s="245"/>
      <c r="E76" s="245"/>
      <c r="F76" s="245"/>
      <c r="G76" s="245"/>
      <c r="H76" s="245"/>
      <c r="I76" s="245"/>
      <c r="J76" s="245"/>
      <c r="K76" s="245"/>
      <c r="L76" s="245"/>
      <c r="M76" s="245"/>
      <c r="N76" s="245"/>
      <c r="O76" s="245"/>
      <c r="P76" s="245"/>
      <c r="Q76" s="245"/>
      <c r="R76" s="245"/>
      <c r="S76" s="246"/>
      <c r="T76" s="244"/>
      <c r="U76" s="245"/>
      <c r="V76" s="245"/>
      <c r="W76" s="245"/>
      <c r="X76" s="245"/>
      <c r="Y76" s="246"/>
    </row>
    <row r="77" spans="1:40" s="81" customFormat="1" ht="15" customHeight="1">
      <c r="A77" s="231"/>
      <c r="B77" s="247"/>
      <c r="C77" s="29" t="s">
        <v>94</v>
      </c>
      <c r="D77" s="29"/>
      <c r="E77" s="29"/>
      <c r="F77" s="29"/>
      <c r="G77" s="29"/>
      <c r="H77" s="1033" t="s">
        <v>95</v>
      </c>
      <c r="I77" s="1033"/>
      <c r="J77" s="1033"/>
      <c r="K77" s="1033"/>
      <c r="L77" s="1033"/>
      <c r="M77" s="1033"/>
      <c r="N77" s="1033"/>
      <c r="O77" s="1033"/>
      <c r="P77" s="1033"/>
      <c r="Q77" s="1033"/>
      <c r="R77" s="1033"/>
      <c r="S77" s="1033"/>
      <c r="T77" s="1033"/>
      <c r="U77" s="1033"/>
      <c r="V77" s="1033"/>
      <c r="W77" s="1033"/>
      <c r="X77" s="1033"/>
      <c r="Y77" s="1127"/>
    </row>
    <row r="78" spans="1:40" s="81" customFormat="1" ht="15" customHeight="1">
      <c r="A78" s="231"/>
      <c r="B78" s="247"/>
      <c r="C78" s="29" t="s">
        <v>96</v>
      </c>
      <c r="D78" s="29"/>
      <c r="E78" s="29"/>
      <c r="F78" s="29"/>
      <c r="G78" s="29"/>
      <c r="H78" s="41"/>
      <c r="I78" s="1128" t="s">
        <v>97</v>
      </c>
      <c r="J78" s="1129"/>
      <c r="K78" s="248"/>
      <c r="L78" s="29" t="s">
        <v>98</v>
      </c>
      <c r="M78" s="29"/>
      <c r="N78" s="248"/>
      <c r="O78" s="29" t="s">
        <v>99</v>
      </c>
      <c r="P78" s="29"/>
      <c r="Q78" s="29"/>
      <c r="R78" s="29"/>
      <c r="S78" s="29"/>
      <c r="T78" s="249" t="s">
        <v>267</v>
      </c>
      <c r="U78" s="1130" t="str">
        <f>IFERROR(U79+U114,"")</f>
        <v/>
      </c>
      <c r="V78" s="1130"/>
      <c r="W78" s="1130"/>
      <c r="X78" s="1130"/>
      <c r="Y78" s="250" t="s">
        <v>100</v>
      </c>
      <c r="Z78" s="251" t="str">
        <f>IF(AB80="未入力","※先に163行目の当該年度４月１日現在の１年次研修医受入数を入力してください","")</f>
        <v>※先に163行目の当該年度４月１日現在の１年次研修医受入数を入力してください</v>
      </c>
    </row>
    <row r="79" spans="1:40" s="81" customFormat="1" ht="15" customHeight="1">
      <c r="A79" s="231"/>
      <c r="B79" s="247" t="s">
        <v>161</v>
      </c>
      <c r="C79" s="29"/>
      <c r="D79" s="29"/>
      <c r="E79" s="29"/>
      <c r="F79" s="29"/>
      <c r="G79" s="29"/>
      <c r="H79" s="29"/>
      <c r="I79" s="30"/>
      <c r="J79" s="30"/>
      <c r="K79" s="29"/>
      <c r="L79" s="29"/>
      <c r="M79" s="29"/>
      <c r="N79" s="29"/>
      <c r="O79" s="29"/>
      <c r="P79" s="29"/>
      <c r="Q79" s="29"/>
      <c r="R79" s="29"/>
      <c r="S79" s="29"/>
      <c r="T79" s="249" t="s">
        <v>268</v>
      </c>
      <c r="U79" s="1130" t="str">
        <f>IFERROR(IF(OR(AB80="20人未満",$C$123=1),(E81*Q81)+(E83*Q83)+(E85*Q85)+(E87*Q87)+(E89*Q89)+(E92*Q92)+(E95*0.5*Q95),(E98*Q98)+(E100*Q100)+(E102*Q102)+(E104*Q104)+(E106*Q106)+(E109*Q109)+(E112*0.5*Q112)),"")</f>
        <v/>
      </c>
      <c r="V79" s="1130"/>
      <c r="W79" s="1130"/>
      <c r="X79" s="1130"/>
      <c r="Y79" s="250" t="s">
        <v>101</v>
      </c>
    </row>
    <row r="80" spans="1:40" s="81" customFormat="1" ht="30" customHeight="1">
      <c r="A80" s="231"/>
      <c r="B80" s="1131" t="s">
        <v>162</v>
      </c>
      <c r="C80" s="1016"/>
      <c r="D80" s="1016"/>
      <c r="E80" s="1016"/>
      <c r="F80" s="1016"/>
      <c r="G80" s="1016"/>
      <c r="H80" s="1016"/>
      <c r="I80" s="1016"/>
      <c r="J80" s="1016"/>
      <c r="K80" s="1016"/>
      <c r="L80" s="1016"/>
      <c r="M80" s="1016"/>
      <c r="N80" s="1016"/>
      <c r="O80" s="1016"/>
      <c r="P80" s="1016"/>
      <c r="Q80" s="1016"/>
      <c r="R80" s="1016"/>
      <c r="S80" s="1132"/>
      <c r="T80" s="249"/>
      <c r="U80" s="252"/>
      <c r="V80" s="252"/>
      <c r="W80" s="252"/>
      <c r="X80" s="252"/>
      <c r="Y80" s="250"/>
      <c r="AB80" s="253" t="str">
        <f>IF(N163="","未入力",IF(N163&gt;=20,"20人以上","20人未満"))</f>
        <v>未入力</v>
      </c>
    </row>
    <row r="81" spans="1:31" s="81" customFormat="1" ht="32.25" customHeight="1">
      <c r="A81" s="231"/>
      <c r="B81" s="1133" t="s">
        <v>102</v>
      </c>
      <c r="C81" s="1134"/>
      <c r="D81" s="28" t="s">
        <v>269</v>
      </c>
      <c r="E81" s="1135"/>
      <c r="F81" s="1136"/>
      <c r="G81" s="1136"/>
      <c r="H81" s="29" t="s">
        <v>29</v>
      </c>
      <c r="I81" s="29"/>
      <c r="J81" s="29"/>
      <c r="K81" s="30" t="s">
        <v>26</v>
      </c>
      <c r="L81" s="29"/>
      <c r="M81" s="1137" t="s">
        <v>270</v>
      </c>
      <c r="N81" s="1137"/>
      <c r="O81" s="1137"/>
      <c r="P81" s="1137"/>
      <c r="Q81" s="1138" t="str">
        <f>IF(OR($AB$80="20人未満",$C$123=1),IF($K$78=1,$V$15,0)+IF($K$78=2,$V$15,0),"")</f>
        <v/>
      </c>
      <c r="R81" s="1138"/>
      <c r="S81" s="29" t="s">
        <v>27</v>
      </c>
      <c r="T81" s="249"/>
      <c r="U81" s="252"/>
      <c r="V81" s="252"/>
      <c r="W81" s="252"/>
      <c r="X81" s="252"/>
      <c r="Y81" s="250"/>
    </row>
    <row r="82" spans="1:31" s="81" customFormat="1" ht="9" customHeight="1">
      <c r="A82" s="231"/>
      <c r="B82" s="31"/>
      <c r="C82" s="32"/>
      <c r="D82" s="28"/>
      <c r="E82" s="178"/>
      <c r="F82" s="178"/>
      <c r="G82" s="178"/>
      <c r="H82" s="29"/>
      <c r="I82" s="29"/>
      <c r="J82" s="29"/>
      <c r="K82" s="30"/>
      <c r="L82" s="29"/>
      <c r="M82" s="33"/>
      <c r="N82" s="33"/>
      <c r="O82" s="33"/>
      <c r="P82" s="33"/>
      <c r="Q82" s="254"/>
      <c r="R82" s="254"/>
      <c r="S82" s="29"/>
      <c r="T82" s="249"/>
      <c r="U82" s="252"/>
      <c r="V82" s="252"/>
      <c r="W82" s="252"/>
      <c r="X82" s="252"/>
      <c r="Y82" s="250"/>
    </row>
    <row r="83" spans="1:31" s="81" customFormat="1" ht="27.75" customHeight="1">
      <c r="A83" s="231"/>
      <c r="B83" s="1139" t="s">
        <v>103</v>
      </c>
      <c r="C83" s="1134"/>
      <c r="D83" s="28" t="s">
        <v>271</v>
      </c>
      <c r="E83" s="1135"/>
      <c r="F83" s="1136"/>
      <c r="G83" s="1136"/>
      <c r="H83" s="29" t="s">
        <v>29</v>
      </c>
      <c r="I83" s="29"/>
      <c r="J83" s="29"/>
      <c r="K83" s="30" t="s">
        <v>26</v>
      </c>
      <c r="L83" s="29"/>
      <c r="M83" s="1137" t="s">
        <v>272</v>
      </c>
      <c r="N83" s="1137"/>
      <c r="O83" s="1137"/>
      <c r="P83" s="1137"/>
      <c r="Q83" s="1138" t="str">
        <f>IF(OR($AB$80="20人未満",$C$123=1),IF($K$78=3,$V$15,0),"")</f>
        <v/>
      </c>
      <c r="R83" s="1138"/>
      <c r="S83" s="29" t="s">
        <v>27</v>
      </c>
      <c r="T83" s="249"/>
      <c r="U83" s="252"/>
      <c r="V83" s="252"/>
      <c r="W83" s="252"/>
      <c r="X83" s="252"/>
      <c r="Y83" s="250"/>
    </row>
    <row r="84" spans="1:31" s="81" customFormat="1" ht="18" customHeight="1">
      <c r="A84" s="231"/>
      <c r="B84" s="34"/>
      <c r="C84" s="35"/>
      <c r="D84" s="28"/>
      <c r="E84" s="177"/>
      <c r="F84" s="178"/>
      <c r="G84" s="178"/>
      <c r="H84" s="29"/>
      <c r="I84" s="29"/>
      <c r="J84" s="29"/>
      <c r="K84" s="30"/>
      <c r="L84" s="29"/>
      <c r="M84" s="179"/>
      <c r="N84" s="179"/>
      <c r="O84" s="179"/>
      <c r="P84" s="179"/>
      <c r="Q84" s="188"/>
      <c r="R84" s="188"/>
      <c r="S84" s="29"/>
      <c r="T84" s="249"/>
      <c r="U84" s="252"/>
      <c r="V84" s="252"/>
      <c r="W84" s="252"/>
      <c r="X84" s="252"/>
      <c r="Y84" s="250"/>
    </row>
    <row r="85" spans="1:31" s="81" customFormat="1" ht="18" customHeight="1">
      <c r="A85" s="231"/>
      <c r="B85" s="1139" t="s">
        <v>104</v>
      </c>
      <c r="C85" s="1134"/>
      <c r="D85" s="28" t="s">
        <v>271</v>
      </c>
      <c r="E85" s="1136"/>
      <c r="F85" s="1136"/>
      <c r="G85" s="1136"/>
      <c r="H85" s="29" t="s">
        <v>29</v>
      </c>
      <c r="I85" s="29"/>
      <c r="J85" s="29"/>
      <c r="K85" s="30" t="s">
        <v>26</v>
      </c>
      <c r="L85" s="29"/>
      <c r="M85" s="1137" t="s">
        <v>272</v>
      </c>
      <c r="N85" s="1137"/>
      <c r="O85" s="1137"/>
      <c r="P85" s="1137"/>
      <c r="Q85" s="1138" t="str">
        <f>IF(OR($AB$80="20人未満",$C$123=1),IF($K$78=4,$V$15,0),"")</f>
        <v/>
      </c>
      <c r="R85" s="1138"/>
      <c r="S85" s="29" t="s">
        <v>27</v>
      </c>
      <c r="T85" s="249"/>
      <c r="U85" s="252"/>
      <c r="V85" s="252"/>
      <c r="W85" s="252"/>
      <c r="X85" s="252"/>
      <c r="Y85" s="250"/>
    </row>
    <row r="86" spans="1:31" s="81" customFormat="1" ht="18" customHeight="1">
      <c r="A86" s="231"/>
      <c r="B86" s="34"/>
      <c r="C86" s="35"/>
      <c r="D86" s="28"/>
      <c r="E86" s="1136"/>
      <c r="F86" s="1136"/>
      <c r="G86" s="1136"/>
      <c r="H86" s="29"/>
      <c r="I86" s="29"/>
      <c r="J86" s="29"/>
      <c r="K86" s="30"/>
      <c r="L86" s="29"/>
      <c r="M86" s="179"/>
      <c r="N86" s="179"/>
      <c r="O86" s="179"/>
      <c r="P86" s="179"/>
      <c r="Q86" s="188"/>
      <c r="R86" s="188"/>
      <c r="S86" s="29"/>
      <c r="T86" s="249"/>
      <c r="U86" s="252"/>
      <c r="V86" s="252"/>
      <c r="W86" s="252"/>
      <c r="X86" s="252"/>
      <c r="Y86" s="250"/>
    </row>
    <row r="87" spans="1:31" s="81" customFormat="1" ht="18" customHeight="1">
      <c r="A87" s="231"/>
      <c r="B87" s="1139" t="s">
        <v>105</v>
      </c>
      <c r="C87" s="1134"/>
      <c r="D87" s="28" t="s">
        <v>271</v>
      </c>
      <c r="E87" s="1136"/>
      <c r="F87" s="1136"/>
      <c r="G87" s="1136"/>
      <c r="H87" s="29" t="s">
        <v>29</v>
      </c>
      <c r="I87" s="29"/>
      <c r="J87" s="29"/>
      <c r="K87" s="30" t="s">
        <v>26</v>
      </c>
      <c r="L87" s="29"/>
      <c r="M87" s="1137" t="s">
        <v>272</v>
      </c>
      <c r="N87" s="1137"/>
      <c r="O87" s="1137"/>
      <c r="P87" s="1137"/>
      <c r="Q87" s="1138" t="str">
        <f>IF(OR($AB$80="20人未満",$C123=1),IF($K$78=5,$V$15,0),"")</f>
        <v/>
      </c>
      <c r="R87" s="1138"/>
      <c r="S87" s="29" t="s">
        <v>27</v>
      </c>
      <c r="T87" s="249"/>
      <c r="U87" s="252"/>
      <c r="V87" s="252"/>
      <c r="W87" s="252"/>
      <c r="X87" s="252"/>
      <c r="Y87" s="250"/>
    </row>
    <row r="88" spans="1:31" s="81" customFormat="1" ht="18" customHeight="1">
      <c r="A88" s="231"/>
      <c r="B88" s="34"/>
      <c r="C88" s="35"/>
      <c r="D88" s="28"/>
      <c r="E88" s="1136"/>
      <c r="F88" s="1136"/>
      <c r="G88" s="1136"/>
      <c r="H88" s="29"/>
      <c r="I88" s="29"/>
      <c r="J88" s="29"/>
      <c r="K88" s="30"/>
      <c r="L88" s="29"/>
      <c r="M88" s="179"/>
      <c r="N88" s="179"/>
      <c r="O88" s="179"/>
      <c r="P88" s="179"/>
      <c r="Q88" s="188"/>
      <c r="R88" s="188"/>
      <c r="S88" s="29"/>
      <c r="T88" s="249"/>
      <c r="U88" s="252"/>
      <c r="V88" s="252"/>
      <c r="W88" s="252"/>
      <c r="X88" s="252"/>
      <c r="Y88" s="250"/>
    </row>
    <row r="89" spans="1:31" s="81" customFormat="1" ht="33.75" customHeight="1">
      <c r="A89" s="231"/>
      <c r="B89" s="1140" t="s">
        <v>106</v>
      </c>
      <c r="C89" s="1141"/>
      <c r="D89" s="36" t="s">
        <v>271</v>
      </c>
      <c r="E89" s="1142"/>
      <c r="F89" s="1142"/>
      <c r="G89" s="1142"/>
      <c r="H89" s="183" t="s">
        <v>29</v>
      </c>
      <c r="I89" s="183"/>
      <c r="J89" s="183"/>
      <c r="K89" s="37" t="s">
        <v>26</v>
      </c>
      <c r="L89" s="183"/>
      <c r="M89" s="1143" t="s">
        <v>272</v>
      </c>
      <c r="N89" s="1143"/>
      <c r="O89" s="1143"/>
      <c r="P89" s="1143"/>
      <c r="Q89" s="1144" t="str">
        <f>IF(OR($AB$80="20人未満",$C123=1),IF($N$78=2,$V$15,0)+IF($N$78=3,$V$15,0),"")</f>
        <v/>
      </c>
      <c r="R89" s="1144"/>
      <c r="S89" s="183" t="s">
        <v>27</v>
      </c>
      <c r="T89" s="249"/>
      <c r="U89" s="252"/>
      <c r="V89" s="252"/>
      <c r="W89" s="252"/>
      <c r="X89" s="252"/>
      <c r="Y89" s="250"/>
    </row>
    <row r="90" spans="1:31" s="81" customFormat="1" ht="9" customHeight="1">
      <c r="A90" s="231"/>
      <c r="B90" s="180"/>
      <c r="C90" s="181"/>
      <c r="D90" s="36"/>
      <c r="E90" s="182"/>
      <c r="F90" s="182"/>
      <c r="G90" s="182"/>
      <c r="H90" s="183"/>
      <c r="I90" s="183"/>
      <c r="J90" s="183"/>
      <c r="K90" s="37"/>
      <c r="L90" s="183"/>
      <c r="M90" s="183"/>
      <c r="N90" s="183"/>
      <c r="O90" s="183"/>
      <c r="P90" s="183"/>
      <c r="Q90" s="38"/>
      <c r="R90" s="38"/>
      <c r="S90" s="183"/>
      <c r="T90" s="249"/>
      <c r="U90" s="252"/>
      <c r="V90" s="252"/>
      <c r="W90" s="252"/>
      <c r="X90" s="252"/>
      <c r="Y90" s="250"/>
    </row>
    <row r="91" spans="1:31" s="81" customFormat="1" ht="22.5" customHeight="1">
      <c r="A91" s="2"/>
      <c r="B91" s="1145" t="s">
        <v>527</v>
      </c>
      <c r="C91" s="1146"/>
      <c r="D91" s="1146"/>
      <c r="E91" s="1146"/>
      <c r="F91" s="1146"/>
      <c r="G91" s="1146"/>
      <c r="H91" s="1146"/>
      <c r="I91" s="1146"/>
      <c r="J91" s="1146"/>
      <c r="K91" s="1146"/>
      <c r="L91" s="1146"/>
      <c r="M91" s="1146"/>
      <c r="N91" s="1146"/>
      <c r="O91" s="1146"/>
      <c r="P91" s="1146"/>
      <c r="Q91" s="1146"/>
      <c r="R91" s="1146"/>
      <c r="S91" s="1147"/>
      <c r="T91" s="9"/>
      <c r="U91" s="189"/>
      <c r="V91" s="189"/>
      <c r="W91" s="189"/>
      <c r="X91" s="189"/>
      <c r="Y91" s="10"/>
    </row>
    <row r="92" spans="1:31" s="81" customFormat="1" ht="33.75" customHeight="1">
      <c r="A92" s="2"/>
      <c r="B92" s="1148" t="s">
        <v>273</v>
      </c>
      <c r="C92" s="1149"/>
      <c r="D92" s="127" t="s">
        <v>271</v>
      </c>
      <c r="E92" s="1150"/>
      <c r="F92" s="1150"/>
      <c r="G92" s="1150"/>
      <c r="H92" s="97" t="s">
        <v>29</v>
      </c>
      <c r="I92" s="97"/>
      <c r="J92" s="97"/>
      <c r="K92" s="95" t="s">
        <v>26</v>
      </c>
      <c r="L92" s="97"/>
      <c r="M92" s="1151" t="s">
        <v>274</v>
      </c>
      <c r="N92" s="1151"/>
      <c r="O92" s="1151"/>
      <c r="P92" s="1151"/>
      <c r="Q92" s="1152" t="str">
        <f>IF(OR($AB$80="20人未満",$C$123=1),IF(AC92="",0,AC92),"")</f>
        <v/>
      </c>
      <c r="R92" s="1152"/>
      <c r="S92" s="97" t="s">
        <v>27</v>
      </c>
      <c r="T92" s="9"/>
      <c r="U92" s="189"/>
      <c r="V92" s="189"/>
      <c r="W92" s="189"/>
      <c r="X92" s="189"/>
      <c r="Y92" s="10"/>
      <c r="AB92" s="404" t="e">
        <f>IF($U$41&gt;=0.5,"50％以上","50％未満")</f>
        <v>#DIV/0!</v>
      </c>
      <c r="AC92" s="405" t="e">
        <f>IF(AB92="50％以上",IF(OR(K78=1,K78=2),V49,""),"")</f>
        <v>#DIV/0!</v>
      </c>
      <c r="AD92" s="405" t="e">
        <f>IF(AB92="50％未満",IF(OR(K78=2,K78=1),U40,""),"")</f>
        <v>#DIV/0!</v>
      </c>
      <c r="AE92" s="405"/>
    </row>
    <row r="93" spans="1:31" s="81" customFormat="1" ht="9" customHeight="1">
      <c r="A93" s="2"/>
      <c r="B93" s="184"/>
      <c r="C93" s="185"/>
      <c r="D93" s="127"/>
      <c r="E93" s="186"/>
      <c r="F93" s="186"/>
      <c r="G93" s="186"/>
      <c r="H93" s="97"/>
      <c r="I93" s="97"/>
      <c r="J93" s="97"/>
      <c r="K93" s="95"/>
      <c r="L93" s="97"/>
      <c r="M93" s="97"/>
      <c r="N93" s="97"/>
      <c r="O93" s="97"/>
      <c r="P93" s="97"/>
      <c r="Q93" s="128"/>
      <c r="R93" s="128"/>
      <c r="S93" s="97"/>
      <c r="T93" s="9"/>
      <c r="U93" s="189"/>
      <c r="V93" s="189"/>
      <c r="W93" s="189"/>
      <c r="X93" s="189"/>
      <c r="Y93" s="10"/>
    </row>
    <row r="94" spans="1:31" s="81" customFormat="1" ht="22.5" customHeight="1">
      <c r="A94" s="2"/>
      <c r="B94" s="1145" t="s">
        <v>528</v>
      </c>
      <c r="C94" s="1146"/>
      <c r="D94" s="1146"/>
      <c r="E94" s="1146"/>
      <c r="F94" s="1146"/>
      <c r="G94" s="1146"/>
      <c r="H94" s="1146"/>
      <c r="I94" s="1146"/>
      <c r="J94" s="1146"/>
      <c r="K94" s="1146"/>
      <c r="L94" s="1146"/>
      <c r="M94" s="1146"/>
      <c r="N94" s="1146"/>
      <c r="O94" s="1146"/>
      <c r="P94" s="1146"/>
      <c r="Q94" s="1146"/>
      <c r="R94" s="1146"/>
      <c r="S94" s="1147"/>
      <c r="T94" s="9"/>
      <c r="U94" s="189"/>
      <c r="V94" s="189"/>
      <c r="W94" s="189"/>
      <c r="X94" s="189"/>
      <c r="Y94" s="10"/>
    </row>
    <row r="95" spans="1:31" s="81" customFormat="1" ht="33.75" customHeight="1">
      <c r="A95" s="2"/>
      <c r="B95" s="1148" t="s">
        <v>273</v>
      </c>
      <c r="C95" s="1149"/>
      <c r="D95" s="127" t="s">
        <v>269</v>
      </c>
      <c r="E95" s="1150"/>
      <c r="F95" s="1150"/>
      <c r="G95" s="1150"/>
      <c r="H95" s="129" t="s">
        <v>275</v>
      </c>
      <c r="I95" s="97"/>
      <c r="J95" s="97"/>
      <c r="K95" s="95" t="s">
        <v>26</v>
      </c>
      <c r="L95" s="97"/>
      <c r="M95" s="1151" t="s">
        <v>276</v>
      </c>
      <c r="N95" s="1151"/>
      <c r="O95" s="1151"/>
      <c r="P95" s="1151"/>
      <c r="Q95" s="1152" t="str">
        <f>IF(OR($AB$80="20人未満",$C$123=1),IF(AD92="",0,AD92),"")</f>
        <v/>
      </c>
      <c r="R95" s="1152"/>
      <c r="S95" s="97" t="s">
        <v>27</v>
      </c>
      <c r="T95" s="9"/>
      <c r="U95" s="189"/>
      <c r="V95" s="189"/>
      <c r="W95" s="189"/>
      <c r="X95" s="189"/>
      <c r="Y95" s="10"/>
    </row>
    <row r="96" spans="1:31" s="81" customFormat="1" ht="9" customHeight="1">
      <c r="A96" s="2"/>
      <c r="B96" s="184"/>
      <c r="C96" s="185"/>
      <c r="D96" s="127"/>
      <c r="E96" s="186"/>
      <c r="F96" s="186"/>
      <c r="G96" s="186"/>
      <c r="H96" s="129"/>
      <c r="I96" s="97"/>
      <c r="J96" s="97"/>
      <c r="K96" s="95"/>
      <c r="L96" s="97"/>
      <c r="M96" s="187"/>
      <c r="N96" s="187"/>
      <c r="O96" s="187"/>
      <c r="P96" s="187"/>
      <c r="Q96" s="128"/>
      <c r="R96" s="128"/>
      <c r="S96" s="97"/>
      <c r="T96" s="9"/>
      <c r="U96" s="189"/>
      <c r="V96" s="189"/>
      <c r="W96" s="189"/>
      <c r="X96" s="189"/>
      <c r="Y96" s="10"/>
    </row>
    <row r="97" spans="1:25" s="81" customFormat="1" ht="30" customHeight="1">
      <c r="A97" s="231"/>
      <c r="B97" s="1131" t="s">
        <v>163</v>
      </c>
      <c r="C97" s="1016"/>
      <c r="D97" s="1016"/>
      <c r="E97" s="1016"/>
      <c r="F97" s="1016"/>
      <c r="G97" s="1016"/>
      <c r="H97" s="1016"/>
      <c r="I97" s="1016"/>
      <c r="J97" s="1016"/>
      <c r="K97" s="1016"/>
      <c r="L97" s="1016"/>
      <c r="M97" s="1016"/>
      <c r="N97" s="1016"/>
      <c r="O97" s="1016"/>
      <c r="P97" s="1016"/>
      <c r="Q97" s="1016"/>
      <c r="R97" s="1016"/>
      <c r="S97" s="1132"/>
      <c r="T97" s="249"/>
      <c r="U97" s="252"/>
      <c r="V97" s="252"/>
      <c r="W97" s="252"/>
      <c r="X97" s="252"/>
      <c r="Y97" s="250"/>
    </row>
    <row r="98" spans="1:25" s="81" customFormat="1" ht="32.25" customHeight="1">
      <c r="A98" s="231"/>
      <c r="B98" s="1133" t="s">
        <v>102</v>
      </c>
      <c r="C98" s="1134"/>
      <c r="D98" s="28" t="s">
        <v>271</v>
      </c>
      <c r="E98" s="1135"/>
      <c r="F98" s="1136"/>
      <c r="G98" s="1136"/>
      <c r="H98" s="29" t="s">
        <v>29</v>
      </c>
      <c r="I98" s="29"/>
      <c r="J98" s="29"/>
      <c r="K98" s="30" t="s">
        <v>26</v>
      </c>
      <c r="L98" s="29"/>
      <c r="M98" s="1137" t="s">
        <v>272</v>
      </c>
      <c r="N98" s="1137"/>
      <c r="O98" s="1137"/>
      <c r="P98" s="1137"/>
      <c r="Q98" s="1153" t="str">
        <f>IF(AND($AB$80="20人以上",$C$123=""),IF($K$78=1,$V$15,0)+IF($K$78=2,$V$15,0),"")</f>
        <v/>
      </c>
      <c r="R98" s="1153"/>
      <c r="S98" s="29" t="s">
        <v>27</v>
      </c>
      <c r="T98" s="249"/>
      <c r="U98" s="252"/>
      <c r="V98" s="252"/>
      <c r="W98" s="252"/>
      <c r="X98" s="252"/>
      <c r="Y98" s="250"/>
    </row>
    <row r="99" spans="1:25" s="81" customFormat="1" ht="9" customHeight="1">
      <c r="A99" s="231"/>
      <c r="B99" s="31"/>
      <c r="C99" s="32"/>
      <c r="D99" s="28"/>
      <c r="E99" s="178"/>
      <c r="F99" s="178"/>
      <c r="G99" s="178"/>
      <c r="H99" s="29"/>
      <c r="I99" s="29"/>
      <c r="J99" s="29"/>
      <c r="K99" s="30"/>
      <c r="L99" s="29"/>
      <c r="M99" s="33"/>
      <c r="N99" s="33"/>
      <c r="O99" s="33"/>
      <c r="P99" s="33"/>
      <c r="Q99" s="254"/>
      <c r="R99" s="254"/>
      <c r="S99" s="29"/>
      <c r="T99" s="249"/>
      <c r="U99" s="252"/>
      <c r="V99" s="252"/>
      <c r="W99" s="252"/>
      <c r="X99" s="252"/>
      <c r="Y99" s="250"/>
    </row>
    <row r="100" spans="1:25" s="81" customFormat="1" ht="27.75" customHeight="1">
      <c r="A100" s="231"/>
      <c r="B100" s="1139" t="s">
        <v>103</v>
      </c>
      <c r="C100" s="1134"/>
      <c r="D100" s="28" t="s">
        <v>271</v>
      </c>
      <c r="E100" s="1135"/>
      <c r="F100" s="1136"/>
      <c r="G100" s="1136"/>
      <c r="H100" s="29" t="s">
        <v>29</v>
      </c>
      <c r="I100" s="29"/>
      <c r="J100" s="29"/>
      <c r="K100" s="30" t="s">
        <v>26</v>
      </c>
      <c r="L100" s="29"/>
      <c r="M100" s="1137" t="s">
        <v>272</v>
      </c>
      <c r="N100" s="1137"/>
      <c r="O100" s="1137"/>
      <c r="P100" s="1137"/>
      <c r="Q100" s="1153" t="str">
        <f>IF(AND($AB$80="20人以上",$C$123=""),IF($K$78=3,$V$15,0),"")</f>
        <v/>
      </c>
      <c r="R100" s="1153"/>
      <c r="S100" s="29" t="s">
        <v>27</v>
      </c>
      <c r="T100" s="249"/>
      <c r="U100" s="252"/>
      <c r="V100" s="252"/>
      <c r="W100" s="252"/>
      <c r="X100" s="252"/>
      <c r="Y100" s="250"/>
    </row>
    <row r="101" spans="1:25" s="81" customFormat="1" ht="18" customHeight="1">
      <c r="A101" s="231"/>
      <c r="B101" s="34"/>
      <c r="C101" s="35"/>
      <c r="D101" s="28"/>
      <c r="E101" s="177"/>
      <c r="F101" s="178"/>
      <c r="G101" s="178"/>
      <c r="H101" s="29"/>
      <c r="I101" s="29"/>
      <c r="J101" s="29"/>
      <c r="K101" s="30"/>
      <c r="L101" s="29"/>
      <c r="M101" s="179"/>
      <c r="N101" s="179"/>
      <c r="O101" s="179"/>
      <c r="P101" s="179"/>
      <c r="Q101" s="188"/>
      <c r="R101" s="188"/>
      <c r="S101" s="29"/>
      <c r="T101" s="249"/>
      <c r="U101" s="252"/>
      <c r="V101" s="252"/>
      <c r="W101" s="252"/>
      <c r="X101" s="252"/>
      <c r="Y101" s="250"/>
    </row>
    <row r="102" spans="1:25" s="81" customFormat="1" ht="18" customHeight="1">
      <c r="A102" s="231"/>
      <c r="B102" s="1139" t="s">
        <v>104</v>
      </c>
      <c r="C102" s="1134"/>
      <c r="D102" s="28" t="s">
        <v>271</v>
      </c>
      <c r="E102" s="1136"/>
      <c r="F102" s="1136"/>
      <c r="G102" s="1136"/>
      <c r="H102" s="29" t="s">
        <v>29</v>
      </c>
      <c r="I102" s="29"/>
      <c r="J102" s="29"/>
      <c r="K102" s="30" t="s">
        <v>26</v>
      </c>
      <c r="L102" s="29"/>
      <c r="M102" s="1137" t="s">
        <v>272</v>
      </c>
      <c r="N102" s="1137"/>
      <c r="O102" s="1137"/>
      <c r="P102" s="1137"/>
      <c r="Q102" s="1153" t="str">
        <f>IF(AND($AB$80="20人以上",$C$123=""),IF($K$78=4,$V$15,0),"")</f>
        <v/>
      </c>
      <c r="R102" s="1153"/>
      <c r="S102" s="29" t="s">
        <v>27</v>
      </c>
      <c r="T102" s="249"/>
      <c r="U102" s="252"/>
      <c r="V102" s="252"/>
      <c r="W102" s="252"/>
      <c r="X102" s="252"/>
      <c r="Y102" s="250"/>
    </row>
    <row r="103" spans="1:25" s="81" customFormat="1" ht="18" customHeight="1">
      <c r="A103" s="231"/>
      <c r="B103" s="34"/>
      <c r="C103" s="35"/>
      <c r="D103" s="28"/>
      <c r="E103" s="1136"/>
      <c r="F103" s="1136"/>
      <c r="G103" s="1136"/>
      <c r="H103" s="29"/>
      <c r="I103" s="29"/>
      <c r="J103" s="29"/>
      <c r="K103" s="30"/>
      <c r="L103" s="29"/>
      <c r="M103" s="179"/>
      <c r="N103" s="179"/>
      <c r="O103" s="179"/>
      <c r="P103" s="179"/>
      <c r="Q103" s="188"/>
      <c r="R103" s="188"/>
      <c r="S103" s="29"/>
      <c r="T103" s="249"/>
      <c r="U103" s="252"/>
      <c r="V103" s="252"/>
      <c r="W103" s="252"/>
      <c r="X103" s="252"/>
      <c r="Y103" s="250"/>
    </row>
    <row r="104" spans="1:25" s="81" customFormat="1" ht="18" customHeight="1">
      <c r="A104" s="231"/>
      <c r="B104" s="1139" t="s">
        <v>105</v>
      </c>
      <c r="C104" s="1134"/>
      <c r="D104" s="28" t="s">
        <v>271</v>
      </c>
      <c r="E104" s="1136"/>
      <c r="F104" s="1136"/>
      <c r="G104" s="1136"/>
      <c r="H104" s="29" t="s">
        <v>29</v>
      </c>
      <c r="I104" s="29"/>
      <c r="J104" s="29"/>
      <c r="K104" s="30" t="s">
        <v>26</v>
      </c>
      <c r="L104" s="29"/>
      <c r="M104" s="1137" t="s">
        <v>272</v>
      </c>
      <c r="N104" s="1137"/>
      <c r="O104" s="1137"/>
      <c r="P104" s="1137"/>
      <c r="Q104" s="1153" t="str">
        <f>IF(AND($AB$80="20人以上",$C$123=""),IF($K$78=5,$V$15,0),"")</f>
        <v/>
      </c>
      <c r="R104" s="1153"/>
      <c r="S104" s="29" t="s">
        <v>27</v>
      </c>
      <c r="T104" s="249"/>
      <c r="U104" s="252"/>
      <c r="V104" s="252"/>
      <c r="W104" s="252"/>
      <c r="X104" s="252"/>
      <c r="Y104" s="250"/>
    </row>
    <row r="105" spans="1:25" s="81" customFormat="1" ht="18" customHeight="1">
      <c r="A105" s="231"/>
      <c r="B105" s="34"/>
      <c r="C105" s="35"/>
      <c r="D105" s="28"/>
      <c r="E105" s="1136"/>
      <c r="F105" s="1136"/>
      <c r="G105" s="1136"/>
      <c r="H105" s="29"/>
      <c r="I105" s="29"/>
      <c r="J105" s="29"/>
      <c r="K105" s="30"/>
      <c r="L105" s="29"/>
      <c r="M105" s="179"/>
      <c r="N105" s="179"/>
      <c r="O105" s="179"/>
      <c r="P105" s="179"/>
      <c r="Q105" s="188"/>
      <c r="R105" s="188"/>
      <c r="S105" s="29"/>
      <c r="T105" s="249"/>
      <c r="U105" s="252"/>
      <c r="V105" s="252"/>
      <c r="W105" s="252"/>
      <c r="X105" s="252"/>
      <c r="Y105" s="250"/>
    </row>
    <row r="106" spans="1:25" s="81" customFormat="1" ht="33.75" customHeight="1">
      <c r="A106" s="231"/>
      <c r="B106" s="1140" t="s">
        <v>106</v>
      </c>
      <c r="C106" s="1141"/>
      <c r="D106" s="36" t="s">
        <v>271</v>
      </c>
      <c r="E106" s="1142"/>
      <c r="F106" s="1142"/>
      <c r="G106" s="1142"/>
      <c r="H106" s="183" t="s">
        <v>29</v>
      </c>
      <c r="I106" s="183"/>
      <c r="J106" s="183"/>
      <c r="K106" s="37" t="s">
        <v>26</v>
      </c>
      <c r="L106" s="183"/>
      <c r="M106" s="1143" t="s">
        <v>272</v>
      </c>
      <c r="N106" s="1143"/>
      <c r="O106" s="1143"/>
      <c r="P106" s="1143"/>
      <c r="Q106" s="1154" t="str">
        <f>IF(AND($AB$80="20人以上",$C$123=""),IF($N$78=2,$V$15,0)+IF($N$78=3,$V$15,0),"")</f>
        <v/>
      </c>
      <c r="R106" s="1154"/>
      <c r="S106" s="183" t="s">
        <v>27</v>
      </c>
      <c r="T106" s="249"/>
      <c r="U106" s="257"/>
      <c r="V106" s="257"/>
      <c r="W106" s="257"/>
      <c r="X106" s="257"/>
      <c r="Y106" s="250"/>
    </row>
    <row r="107" spans="1:25" s="81" customFormat="1" ht="9" customHeight="1">
      <c r="A107" s="231"/>
      <c r="B107" s="180"/>
      <c r="C107" s="181"/>
      <c r="D107" s="36"/>
      <c r="E107" s="182"/>
      <c r="F107" s="182"/>
      <c r="G107" s="182"/>
      <c r="H107" s="183"/>
      <c r="I107" s="183"/>
      <c r="J107" s="183"/>
      <c r="K107" s="37"/>
      <c r="L107" s="183"/>
      <c r="M107" s="183"/>
      <c r="N107" s="183"/>
      <c r="O107" s="183"/>
      <c r="P107" s="183"/>
      <c r="Q107" s="38"/>
      <c r="R107" s="38"/>
      <c r="S107" s="183"/>
      <c r="T107" s="249"/>
      <c r="U107" s="252"/>
      <c r="V107" s="252"/>
      <c r="W107" s="252"/>
      <c r="X107" s="252"/>
      <c r="Y107" s="250"/>
    </row>
    <row r="108" spans="1:25" s="81" customFormat="1" ht="22.5" customHeight="1">
      <c r="A108" s="2"/>
      <c r="B108" s="1145" t="s">
        <v>527</v>
      </c>
      <c r="C108" s="1146"/>
      <c r="D108" s="1146"/>
      <c r="E108" s="1146"/>
      <c r="F108" s="1146"/>
      <c r="G108" s="1146"/>
      <c r="H108" s="1146"/>
      <c r="I108" s="1146"/>
      <c r="J108" s="1146"/>
      <c r="K108" s="1146"/>
      <c r="L108" s="1146"/>
      <c r="M108" s="1146"/>
      <c r="N108" s="1146"/>
      <c r="O108" s="1146"/>
      <c r="P108" s="1146"/>
      <c r="Q108" s="1146"/>
      <c r="R108" s="1146"/>
      <c r="S108" s="1147"/>
      <c r="T108" s="9"/>
      <c r="U108" s="189"/>
      <c r="V108" s="189"/>
      <c r="W108" s="189"/>
      <c r="X108" s="189"/>
      <c r="Y108" s="10"/>
    </row>
    <row r="109" spans="1:25" s="81" customFormat="1" ht="33.75" customHeight="1">
      <c r="A109" s="2"/>
      <c r="B109" s="1148" t="s">
        <v>273</v>
      </c>
      <c r="C109" s="1149"/>
      <c r="D109" s="127" t="s">
        <v>271</v>
      </c>
      <c r="E109" s="1150"/>
      <c r="F109" s="1150"/>
      <c r="G109" s="1150"/>
      <c r="H109" s="97" t="s">
        <v>29</v>
      </c>
      <c r="I109" s="97"/>
      <c r="J109" s="97"/>
      <c r="K109" s="95" t="s">
        <v>26</v>
      </c>
      <c r="L109" s="97"/>
      <c r="M109" s="1151" t="s">
        <v>274</v>
      </c>
      <c r="N109" s="1151"/>
      <c r="O109" s="1151"/>
      <c r="P109" s="1151"/>
      <c r="Q109" s="1138" t="str">
        <f>IF(AND($AB$80="20人以上",$C$123=""),IF(AC92="",0,AC92),"")</f>
        <v/>
      </c>
      <c r="R109" s="1138"/>
      <c r="S109" s="97" t="s">
        <v>27</v>
      </c>
      <c r="T109" s="9"/>
      <c r="U109" s="189"/>
      <c r="V109" s="189"/>
      <c r="W109" s="189"/>
      <c r="X109" s="189"/>
      <c r="Y109" s="10"/>
    </row>
    <row r="110" spans="1:25" s="81" customFormat="1" ht="9" customHeight="1">
      <c r="A110" s="2"/>
      <c r="B110" s="184"/>
      <c r="C110" s="185"/>
      <c r="D110" s="127"/>
      <c r="E110" s="186"/>
      <c r="F110" s="186"/>
      <c r="G110" s="186"/>
      <c r="H110" s="97"/>
      <c r="I110" s="97"/>
      <c r="J110" s="97"/>
      <c r="K110" s="95"/>
      <c r="L110" s="97"/>
      <c r="M110" s="97"/>
      <c r="N110" s="97"/>
      <c r="O110" s="97"/>
      <c r="P110" s="97"/>
      <c r="Q110" s="128"/>
      <c r="R110" s="128"/>
      <c r="S110" s="97"/>
      <c r="T110" s="9"/>
      <c r="U110" s="189"/>
      <c r="V110" s="189"/>
      <c r="W110" s="189"/>
      <c r="X110" s="189"/>
      <c r="Y110" s="10"/>
    </row>
    <row r="111" spans="1:25" s="81" customFormat="1" ht="22.5" customHeight="1">
      <c r="A111" s="2"/>
      <c r="B111" s="1145" t="s">
        <v>528</v>
      </c>
      <c r="C111" s="1146"/>
      <c r="D111" s="1146"/>
      <c r="E111" s="1146"/>
      <c r="F111" s="1146"/>
      <c r="G111" s="1146"/>
      <c r="H111" s="1146"/>
      <c r="I111" s="1146"/>
      <c r="J111" s="1146"/>
      <c r="K111" s="1146"/>
      <c r="L111" s="1146"/>
      <c r="M111" s="1146"/>
      <c r="N111" s="1146"/>
      <c r="O111" s="1146"/>
      <c r="P111" s="1146"/>
      <c r="Q111" s="1146"/>
      <c r="R111" s="1146"/>
      <c r="S111" s="1147"/>
      <c r="T111" s="9"/>
      <c r="U111" s="189"/>
      <c r="V111" s="189"/>
      <c r="W111" s="189"/>
      <c r="X111" s="189"/>
      <c r="Y111" s="10"/>
    </row>
    <row r="112" spans="1:25" s="81" customFormat="1" ht="33.75" customHeight="1">
      <c r="A112" s="2"/>
      <c r="B112" s="1148" t="s">
        <v>273</v>
      </c>
      <c r="C112" s="1149"/>
      <c r="D112" s="127" t="s">
        <v>271</v>
      </c>
      <c r="E112" s="1150"/>
      <c r="F112" s="1150"/>
      <c r="G112" s="1150"/>
      <c r="H112" s="129" t="s">
        <v>275</v>
      </c>
      <c r="I112" s="97"/>
      <c r="J112" s="97"/>
      <c r="K112" s="95" t="s">
        <v>26</v>
      </c>
      <c r="L112" s="97"/>
      <c r="M112" s="1151" t="s">
        <v>274</v>
      </c>
      <c r="N112" s="1151"/>
      <c r="O112" s="1151"/>
      <c r="P112" s="1151"/>
      <c r="Q112" s="1138" t="str">
        <f>IF(AND($AB$80="20人以上",$C$123=""),IF(AD92="",0,AD92),"")</f>
        <v/>
      </c>
      <c r="R112" s="1138"/>
      <c r="S112" s="97" t="s">
        <v>27</v>
      </c>
      <c r="T112" s="9"/>
      <c r="U112" s="189"/>
      <c r="V112" s="189"/>
      <c r="W112" s="189"/>
      <c r="X112" s="189"/>
      <c r="Y112" s="10"/>
    </row>
    <row r="113" spans="1:32" s="81" customFormat="1" ht="9" customHeight="1">
      <c r="A113" s="2"/>
      <c r="B113" s="184"/>
      <c r="C113" s="185"/>
      <c r="D113" s="127"/>
      <c r="E113" s="186"/>
      <c r="F113" s="186"/>
      <c r="G113" s="186"/>
      <c r="H113" s="129"/>
      <c r="I113" s="97"/>
      <c r="J113" s="97"/>
      <c r="K113" s="95"/>
      <c r="L113" s="97"/>
      <c r="M113" s="187"/>
      <c r="N113" s="187"/>
      <c r="O113" s="187"/>
      <c r="P113" s="187"/>
      <c r="Q113" s="128"/>
      <c r="R113" s="128"/>
      <c r="S113" s="97"/>
      <c r="T113" s="9"/>
      <c r="U113" s="189"/>
      <c r="V113" s="189"/>
      <c r="W113" s="189"/>
      <c r="X113" s="189"/>
      <c r="Y113" s="10"/>
    </row>
    <row r="114" spans="1:32" s="261" customFormat="1" ht="19.5" customHeight="1">
      <c r="A114" s="258"/>
      <c r="B114" s="39" t="s">
        <v>107</v>
      </c>
      <c r="C114" s="40"/>
      <c r="D114" s="36" t="s">
        <v>277</v>
      </c>
      <c r="E114" s="1142"/>
      <c r="F114" s="1142"/>
      <c r="G114" s="1142"/>
      <c r="H114" s="183" t="s">
        <v>29</v>
      </c>
      <c r="I114" s="183"/>
      <c r="J114" s="183"/>
      <c r="K114" s="37" t="s">
        <v>26</v>
      </c>
      <c r="L114" s="183"/>
      <c r="M114" s="1143" t="s">
        <v>272</v>
      </c>
      <c r="N114" s="1143"/>
      <c r="O114" s="1143"/>
      <c r="P114" s="1143"/>
      <c r="Q114" s="1138">
        <f>V15</f>
        <v>0</v>
      </c>
      <c r="R114" s="1138"/>
      <c r="S114" s="183" t="s">
        <v>38</v>
      </c>
      <c r="T114" s="259" t="s">
        <v>277</v>
      </c>
      <c r="U114" s="1158">
        <f>E114*Q114</f>
        <v>0</v>
      </c>
      <c r="V114" s="1158"/>
      <c r="W114" s="1158"/>
      <c r="X114" s="1158"/>
      <c r="Y114" s="260" t="s">
        <v>101</v>
      </c>
    </row>
    <row r="115" spans="1:32" s="81" customFormat="1" ht="6" customHeight="1">
      <c r="A115" s="231"/>
      <c r="B115" s="262"/>
      <c r="C115" s="263"/>
      <c r="D115" s="28"/>
      <c r="E115" s="178"/>
      <c r="F115" s="178"/>
      <c r="G115" s="178"/>
      <c r="H115" s="29"/>
      <c r="I115" s="29"/>
      <c r="J115" s="29"/>
      <c r="K115" s="30"/>
      <c r="L115" s="29"/>
      <c r="M115" s="179"/>
      <c r="N115" s="179"/>
      <c r="O115" s="179"/>
      <c r="P115" s="179"/>
      <c r="Q115" s="38"/>
      <c r="R115" s="38"/>
      <c r="S115" s="29"/>
      <c r="T115" s="249"/>
      <c r="U115" s="257"/>
      <c r="V115" s="257"/>
      <c r="W115" s="257"/>
      <c r="X115" s="257"/>
      <c r="Y115" s="250"/>
    </row>
    <row r="116" spans="1:32" s="81" customFormat="1" ht="15" customHeight="1" thickBot="1">
      <c r="A116" s="231"/>
      <c r="B116" s="247"/>
      <c r="C116" s="41" t="s">
        <v>108</v>
      </c>
      <c r="D116" s="41"/>
      <c r="E116" s="41"/>
      <c r="F116" s="41"/>
      <c r="G116" s="41"/>
      <c r="H116" s="130" t="s">
        <v>109</v>
      </c>
      <c r="I116" s="41"/>
      <c r="J116" s="41"/>
      <c r="K116" s="41"/>
      <c r="L116" s="41"/>
      <c r="M116" s="41"/>
      <c r="N116" s="41"/>
      <c r="O116" s="41"/>
      <c r="P116" s="41"/>
      <c r="Q116" s="41"/>
      <c r="R116" s="29"/>
      <c r="S116" s="29"/>
      <c r="T116" s="259"/>
      <c r="U116" s="1159"/>
      <c r="V116" s="1159"/>
      <c r="W116" s="1159"/>
      <c r="X116" s="1159"/>
      <c r="Y116" s="260"/>
    </row>
    <row r="117" spans="1:32" s="81" customFormat="1" ht="15" customHeight="1" thickBot="1">
      <c r="A117" s="231"/>
      <c r="B117" s="247"/>
      <c r="C117" s="264"/>
      <c r="D117" s="29" t="s">
        <v>110</v>
      </c>
      <c r="E117" s="29"/>
      <c r="F117" s="29"/>
      <c r="G117" s="29"/>
      <c r="H117" s="29"/>
      <c r="I117" s="29"/>
      <c r="J117" s="29"/>
      <c r="K117" s="30" t="s">
        <v>278</v>
      </c>
      <c r="L117" s="214" t="s">
        <v>112</v>
      </c>
      <c r="M117" s="29"/>
      <c r="N117" s="29"/>
      <c r="O117" s="29"/>
      <c r="P117" s="29"/>
      <c r="Q117" s="1156">
        <f>U27</f>
        <v>0</v>
      </c>
      <c r="R117" s="1157"/>
      <c r="S117" s="29" t="s">
        <v>38</v>
      </c>
      <c r="T117" s="249"/>
      <c r="U117" s="1160"/>
      <c r="V117" s="1160"/>
      <c r="W117" s="1160"/>
      <c r="X117" s="1160"/>
      <c r="Y117" s="250"/>
      <c r="AB117" s="265"/>
      <c r="AC117" s="265"/>
      <c r="AF117" s="265"/>
    </row>
    <row r="118" spans="1:32" s="81" customFormat="1" ht="15" customHeight="1" thickBot="1">
      <c r="A118" s="231"/>
      <c r="B118" s="247"/>
      <c r="C118" s="29"/>
      <c r="D118" s="28" t="s">
        <v>271</v>
      </c>
      <c r="E118" s="1136"/>
      <c r="F118" s="1136"/>
      <c r="G118" s="1136"/>
      <c r="H118" s="29" t="s">
        <v>31</v>
      </c>
      <c r="I118" s="29"/>
      <c r="J118" s="29"/>
      <c r="K118" s="1165"/>
      <c r="L118" s="1165"/>
      <c r="M118" s="1165"/>
      <c r="N118" s="1165"/>
      <c r="O118" s="1165"/>
      <c r="P118" s="1165"/>
      <c r="Q118" s="1165"/>
      <c r="R118" s="1165"/>
      <c r="S118" s="1166"/>
      <c r="T118" s="247"/>
      <c r="U118" s="266"/>
      <c r="V118" s="266"/>
      <c r="W118" s="266"/>
      <c r="X118" s="266"/>
      <c r="Y118" s="250"/>
      <c r="AB118" s="12"/>
      <c r="AC118" s="12"/>
      <c r="AD118" s="12"/>
      <c r="AE118" s="265"/>
      <c r="AF118" s="265"/>
    </row>
    <row r="119" spans="1:32" s="81" customFormat="1" ht="15" customHeight="1" thickBot="1">
      <c r="A119" s="231"/>
      <c r="B119" s="247"/>
      <c r="C119" s="267"/>
      <c r="D119" s="29" t="s">
        <v>111</v>
      </c>
      <c r="E119" s="29"/>
      <c r="F119" s="29"/>
      <c r="G119" s="29"/>
      <c r="H119" s="29"/>
      <c r="I119" s="29"/>
      <c r="J119" s="29"/>
      <c r="K119" s="30" t="s">
        <v>26</v>
      </c>
      <c r="L119" s="214" t="s">
        <v>112</v>
      </c>
      <c r="M119" s="268"/>
      <c r="N119" s="268"/>
      <c r="O119" s="268"/>
      <c r="P119" s="268"/>
      <c r="Q119" s="1138">
        <f>U27</f>
        <v>0</v>
      </c>
      <c r="R119" s="1138"/>
      <c r="S119" s="29" t="s">
        <v>27</v>
      </c>
      <c r="T119" s="249" t="s">
        <v>279</v>
      </c>
      <c r="U119" s="1167">
        <f>IF(C119="○",AA120,IF(C117="○",AA119,0))</f>
        <v>0</v>
      </c>
      <c r="V119" s="1167"/>
      <c r="W119" s="1167"/>
      <c r="X119" s="1167"/>
      <c r="Y119" s="250" t="s">
        <v>30</v>
      </c>
      <c r="AA119" s="1155">
        <f>IF(Q119=0,0,ROUNDDOWN((40000*M120/Q120*Q119),0))</f>
        <v>0</v>
      </c>
      <c r="AB119" s="1155"/>
      <c r="AC119" s="1155"/>
      <c r="AD119" s="1155"/>
      <c r="AE119" s="1155"/>
    </row>
    <row r="120" spans="1:32" s="81" customFormat="1" ht="15" customHeight="1">
      <c r="A120" s="231"/>
      <c r="B120" s="247"/>
      <c r="C120" s="29"/>
      <c r="D120" s="28" t="s">
        <v>271</v>
      </c>
      <c r="E120" s="1136"/>
      <c r="F120" s="1136"/>
      <c r="G120" s="1136"/>
      <c r="H120" s="29" t="s">
        <v>31</v>
      </c>
      <c r="I120" s="29"/>
      <c r="J120" s="29"/>
      <c r="K120" s="28" t="s">
        <v>271</v>
      </c>
      <c r="L120" s="30" t="s">
        <v>280</v>
      </c>
      <c r="M120" s="1156">
        <f>+V15</f>
        <v>0</v>
      </c>
      <c r="N120" s="1157"/>
      <c r="O120" s="30" t="s">
        <v>281</v>
      </c>
      <c r="P120" s="30" t="s">
        <v>282</v>
      </c>
      <c r="Q120" s="1156">
        <f>+V17</f>
        <v>0</v>
      </c>
      <c r="R120" s="1157"/>
      <c r="S120" s="29" t="s">
        <v>283</v>
      </c>
      <c r="T120" s="249"/>
      <c r="U120" s="257"/>
      <c r="V120" s="257"/>
      <c r="W120" s="257"/>
      <c r="X120" s="257"/>
      <c r="Y120" s="250"/>
      <c r="AA120" s="1155" t="e">
        <f>IF(C117="○","",ROUNDDOWN((95000*M120/Q120*Q119),0))</f>
        <v>#DIV/0!</v>
      </c>
      <c r="AB120" s="1155"/>
      <c r="AC120" s="1155"/>
      <c r="AD120" s="1155"/>
      <c r="AE120" s="1155"/>
    </row>
    <row r="121" spans="1:32" s="81" customFormat="1" ht="8.25" customHeight="1">
      <c r="A121" s="231"/>
      <c r="B121" s="247"/>
      <c r="C121" s="29"/>
      <c r="D121" s="29"/>
      <c r="E121" s="29"/>
      <c r="F121" s="29"/>
      <c r="G121" s="29"/>
      <c r="H121" s="29"/>
      <c r="I121" s="29"/>
      <c r="J121" s="29"/>
      <c r="K121" s="29"/>
      <c r="L121" s="29"/>
      <c r="M121" s="28"/>
      <c r="N121" s="29"/>
      <c r="O121" s="29"/>
      <c r="P121" s="30"/>
      <c r="Q121" s="179"/>
      <c r="R121" s="179"/>
      <c r="S121" s="29"/>
      <c r="T121" s="247"/>
      <c r="U121" s="266"/>
      <c r="V121" s="266"/>
      <c r="W121" s="266"/>
      <c r="X121" s="266"/>
      <c r="Y121" s="250"/>
    </row>
    <row r="122" spans="1:32" s="81" customFormat="1" ht="13.5" customHeight="1" thickBot="1">
      <c r="A122" s="231"/>
      <c r="B122" s="247"/>
      <c r="C122" s="99"/>
      <c r="D122" s="99" t="s">
        <v>284</v>
      </c>
      <c r="E122" s="29"/>
      <c r="F122" s="29"/>
      <c r="G122" s="29"/>
      <c r="H122" s="29"/>
      <c r="I122" s="29"/>
      <c r="J122" s="29"/>
      <c r="K122" s="29"/>
      <c r="L122" s="29"/>
      <c r="M122" s="28"/>
      <c r="N122" s="29"/>
      <c r="O122" s="29"/>
      <c r="P122" s="30"/>
      <c r="Q122" s="179"/>
      <c r="R122" s="179"/>
      <c r="S122" s="29"/>
      <c r="T122" s="247"/>
      <c r="U122" s="266"/>
      <c r="V122" s="266"/>
      <c r="W122" s="266"/>
      <c r="X122" s="266"/>
      <c r="Y122" s="250"/>
    </row>
    <row r="123" spans="1:32" s="81" customFormat="1" ht="15" customHeight="1" thickBot="1">
      <c r="A123" s="231"/>
      <c r="B123" s="247"/>
      <c r="C123" s="42"/>
      <c r="D123" s="99" t="s">
        <v>113</v>
      </c>
      <c r="E123" s="29"/>
      <c r="F123" s="29"/>
      <c r="G123" s="29"/>
      <c r="H123" s="29"/>
      <c r="I123" s="29"/>
      <c r="J123" s="29"/>
      <c r="K123" s="29"/>
      <c r="L123" s="29"/>
      <c r="M123" s="28"/>
      <c r="N123" s="29"/>
      <c r="O123" s="29"/>
      <c r="P123" s="30"/>
      <c r="Q123" s="179"/>
      <c r="R123" s="179"/>
      <c r="S123" s="29"/>
      <c r="T123" s="247"/>
      <c r="U123" s="266"/>
      <c r="V123" s="266"/>
      <c r="W123" s="266"/>
      <c r="X123" s="266"/>
      <c r="Y123" s="250"/>
    </row>
    <row r="124" spans="1:32" s="81" customFormat="1" ht="15" customHeight="1">
      <c r="A124" s="231"/>
      <c r="B124" s="247"/>
      <c r="C124" s="179" t="s">
        <v>114</v>
      </c>
      <c r="D124" s="29"/>
      <c r="E124" s="29"/>
      <c r="F124" s="29"/>
      <c r="G124" s="29"/>
      <c r="H124" s="29"/>
      <c r="I124" s="29"/>
      <c r="J124" s="29"/>
      <c r="K124" s="29"/>
      <c r="L124" s="269"/>
      <c r="M124" s="269"/>
      <c r="N124" s="269"/>
      <c r="O124" s="269"/>
      <c r="P124" s="269"/>
      <c r="Q124" s="29"/>
      <c r="R124" s="29"/>
      <c r="S124" s="29"/>
      <c r="T124" s="247"/>
      <c r="U124" s="266"/>
      <c r="V124" s="266"/>
      <c r="W124" s="266"/>
      <c r="X124" s="266"/>
      <c r="Y124" s="250"/>
    </row>
    <row r="125" spans="1:32" s="81" customFormat="1" ht="15" customHeight="1" thickBot="1">
      <c r="A125" s="231"/>
      <c r="B125" s="247"/>
      <c r="C125" s="29"/>
      <c r="D125" s="270"/>
      <c r="E125" s="1161"/>
      <c r="F125" s="1161"/>
      <c r="G125" s="1161"/>
      <c r="H125" s="1161"/>
      <c r="I125" s="29"/>
      <c r="J125" s="29"/>
      <c r="K125" s="1162" t="s">
        <v>115</v>
      </c>
      <c r="L125" s="1162"/>
      <c r="M125" s="1162"/>
      <c r="N125" s="1162"/>
      <c r="O125" s="1162"/>
      <c r="P125" s="1162"/>
      <c r="Q125" s="1138">
        <f>U27</f>
        <v>0</v>
      </c>
      <c r="R125" s="1138"/>
      <c r="S125" s="29" t="s">
        <v>27</v>
      </c>
      <c r="T125" s="249" t="s">
        <v>279</v>
      </c>
      <c r="U125" s="1130">
        <f>IF($C123=1,0,IF(C126="○",0,IF($U27&gt;19,538000,IF($U27&gt;1,269000,IF($U27=0,0,179000)))))</f>
        <v>0</v>
      </c>
      <c r="V125" s="1130"/>
      <c r="W125" s="1130"/>
      <c r="X125" s="1130"/>
      <c r="Y125" s="250" t="s">
        <v>30</v>
      </c>
    </row>
    <row r="126" spans="1:32" s="81" customFormat="1" ht="15" customHeight="1" thickBot="1">
      <c r="A126" s="231"/>
      <c r="B126" s="247"/>
      <c r="C126" s="271"/>
      <c r="D126" s="1163" t="s">
        <v>116</v>
      </c>
      <c r="E126" s="1163"/>
      <c r="F126" s="1163"/>
      <c r="G126" s="1163"/>
      <c r="H126" s="1163"/>
      <c r="I126" s="1163"/>
      <c r="J126" s="1163"/>
      <c r="K126" s="1163"/>
      <c r="L126" s="1163"/>
      <c r="M126" s="1163"/>
      <c r="N126" s="1163"/>
      <c r="O126" s="1163"/>
      <c r="P126" s="1163"/>
      <c r="Q126" s="1163"/>
      <c r="R126" s="1163"/>
      <c r="S126" s="1164"/>
      <c r="T126" s="249" t="s">
        <v>279</v>
      </c>
      <c r="U126" s="1130">
        <f>IF(C123=1,0,IF(C126="○",1076000,0))</f>
        <v>0</v>
      </c>
      <c r="V126" s="1130"/>
      <c r="W126" s="1130"/>
      <c r="X126" s="1130"/>
      <c r="Y126" s="250" t="s">
        <v>30</v>
      </c>
    </row>
    <row r="127" spans="1:32" s="81" customFormat="1" ht="7.5" customHeight="1">
      <c r="A127" s="231"/>
      <c r="B127" s="247"/>
      <c r="C127" s="29"/>
      <c r="D127" s="1163"/>
      <c r="E127" s="1163"/>
      <c r="F127" s="1163"/>
      <c r="G127" s="1163"/>
      <c r="H127" s="1163"/>
      <c r="I127" s="1163"/>
      <c r="J127" s="1163"/>
      <c r="K127" s="1163"/>
      <c r="L127" s="1163"/>
      <c r="M127" s="1163"/>
      <c r="N127" s="1163"/>
      <c r="O127" s="1163"/>
      <c r="P127" s="1163"/>
      <c r="Q127" s="1163"/>
      <c r="R127" s="1163"/>
      <c r="S127" s="1164"/>
      <c r="T127" s="249"/>
      <c r="U127" s="257"/>
      <c r="V127" s="257"/>
      <c r="W127" s="257"/>
      <c r="X127" s="257"/>
      <c r="Y127" s="250"/>
    </row>
    <row r="128" spans="1:32" s="81" customFormat="1" ht="15" customHeight="1">
      <c r="A128" s="231"/>
      <c r="B128" s="247"/>
      <c r="C128" s="29"/>
      <c r="D128" s="270"/>
      <c r="E128" s="269"/>
      <c r="F128" s="179"/>
      <c r="G128" s="179"/>
      <c r="H128" s="179"/>
      <c r="I128" s="29"/>
      <c r="J128" s="29"/>
      <c r="K128" s="29"/>
      <c r="L128" s="29"/>
      <c r="M128" s="29"/>
      <c r="N128" s="29"/>
      <c r="O128" s="29"/>
      <c r="P128" s="29"/>
      <c r="Q128" s="29"/>
      <c r="R128" s="29"/>
      <c r="S128" s="29"/>
      <c r="T128" s="247"/>
      <c r="U128" s="266"/>
      <c r="V128" s="266"/>
      <c r="W128" s="266"/>
      <c r="X128" s="266"/>
      <c r="Y128" s="250"/>
    </row>
    <row r="129" spans="1:39" s="81" customFormat="1" ht="15" customHeight="1">
      <c r="A129" s="231"/>
      <c r="B129" s="247"/>
      <c r="C129" s="179" t="s">
        <v>117</v>
      </c>
      <c r="D129" s="29"/>
      <c r="E129" s="29"/>
      <c r="F129" s="29"/>
      <c r="G129" s="29"/>
      <c r="H129" s="29"/>
      <c r="I129" s="29"/>
      <c r="J129" s="29"/>
      <c r="K129" s="29"/>
      <c r="L129" s="29"/>
      <c r="M129" s="29"/>
      <c r="N129" s="29"/>
      <c r="O129" s="29"/>
      <c r="P129" s="29"/>
      <c r="Q129" s="29"/>
      <c r="R129" s="29"/>
      <c r="S129" s="29"/>
      <c r="T129" s="249" t="s">
        <v>279</v>
      </c>
      <c r="U129" s="1130">
        <f>U130+U132</f>
        <v>0</v>
      </c>
      <c r="V129" s="1130"/>
      <c r="W129" s="1130"/>
      <c r="X129" s="1130"/>
      <c r="Y129" s="250" t="s">
        <v>30</v>
      </c>
    </row>
    <row r="130" spans="1:39" s="81" customFormat="1" ht="15" customHeight="1">
      <c r="A130" s="231"/>
      <c r="B130" s="247"/>
      <c r="C130" s="179"/>
      <c r="D130" s="29" t="s">
        <v>118</v>
      </c>
      <c r="E130" s="29"/>
      <c r="F130" s="29"/>
      <c r="G130" s="29"/>
      <c r="H130" s="29"/>
      <c r="I130" s="29"/>
      <c r="J130" s="29"/>
      <c r="K130" s="29"/>
      <c r="L130" s="29"/>
      <c r="M130" s="29"/>
      <c r="N130" s="29"/>
      <c r="O130" s="29"/>
      <c r="P130" s="29"/>
      <c r="Q130" s="29"/>
      <c r="R130" s="29"/>
      <c r="S130" s="29"/>
      <c r="T130" s="249" t="s">
        <v>277</v>
      </c>
      <c r="U130" s="1130">
        <f>IF($I$7="",0,IF(C123=1,0,240000))</f>
        <v>0</v>
      </c>
      <c r="V130" s="1130"/>
      <c r="W130" s="1130"/>
      <c r="X130" s="1130"/>
      <c r="Y130" s="250" t="s">
        <v>101</v>
      </c>
    </row>
    <row r="131" spans="1:39" s="81" customFormat="1" ht="15" customHeight="1">
      <c r="A131" s="231"/>
      <c r="B131" s="247"/>
      <c r="C131" s="179"/>
      <c r="D131" s="29" t="s">
        <v>119</v>
      </c>
      <c r="E131" s="29"/>
      <c r="F131" s="29"/>
      <c r="G131" s="29"/>
      <c r="H131" s="29"/>
      <c r="I131" s="29"/>
      <c r="J131" s="29"/>
      <c r="K131" s="29"/>
      <c r="L131" s="29"/>
      <c r="M131" s="29"/>
      <c r="N131" s="29"/>
      <c r="O131" s="29"/>
      <c r="P131" s="29"/>
      <c r="Q131" s="29"/>
      <c r="R131" s="29"/>
      <c r="S131" s="29"/>
      <c r="T131" s="249"/>
      <c r="U131" s="257"/>
      <c r="V131" s="257"/>
      <c r="W131" s="257"/>
      <c r="X131" s="257"/>
      <c r="Y131" s="250"/>
    </row>
    <row r="132" spans="1:39" s="81" customFormat="1" ht="15" customHeight="1">
      <c r="A132" s="231"/>
      <c r="B132" s="247"/>
      <c r="C132" s="179"/>
      <c r="D132" s="29"/>
      <c r="E132" s="272"/>
      <c r="F132" s="272"/>
      <c r="G132" s="1136"/>
      <c r="H132" s="1136"/>
      <c r="I132" s="1136"/>
      <c r="J132" s="29" t="s">
        <v>55</v>
      </c>
      <c r="K132" s="29" t="s">
        <v>285</v>
      </c>
      <c r="L132" s="1170" t="s">
        <v>203</v>
      </c>
      <c r="M132" s="1170"/>
      <c r="N132" s="1170"/>
      <c r="O132" s="1171"/>
      <c r="P132" s="1171"/>
      <c r="Q132" s="29" t="s">
        <v>120</v>
      </c>
      <c r="R132" s="29"/>
      <c r="S132" s="29"/>
      <c r="T132" s="249" t="s">
        <v>286</v>
      </c>
      <c r="U132" s="1130">
        <f>IF(C123=1,0,G132*O132)</f>
        <v>0</v>
      </c>
      <c r="V132" s="1130"/>
      <c r="W132" s="1130"/>
      <c r="X132" s="1130"/>
      <c r="Y132" s="250" t="s">
        <v>101</v>
      </c>
      <c r="AM132" s="273">
        <v>0</v>
      </c>
    </row>
    <row r="133" spans="1:39" s="81" customFormat="1" ht="15" customHeight="1">
      <c r="A133" s="231"/>
      <c r="B133" s="247"/>
      <c r="C133" s="179"/>
      <c r="D133" s="29"/>
      <c r="E133" s="29"/>
      <c r="F133" s="29"/>
      <c r="G133" s="29"/>
      <c r="H133" s="29"/>
      <c r="I133" s="29"/>
      <c r="J133" s="29"/>
      <c r="K133" s="29"/>
      <c r="L133" s="29"/>
      <c r="M133" s="29"/>
      <c r="N133" s="274" t="s">
        <v>121</v>
      </c>
      <c r="O133" s="29"/>
      <c r="P133" s="29"/>
      <c r="Q133" s="29"/>
      <c r="R133" s="29"/>
      <c r="S133" s="29"/>
      <c r="T133" s="249"/>
      <c r="U133" s="257"/>
      <c r="V133" s="257"/>
      <c r="W133" s="257"/>
      <c r="X133" s="257"/>
      <c r="Y133" s="250"/>
      <c r="AM133" s="273">
        <v>1</v>
      </c>
    </row>
    <row r="134" spans="1:39" ht="15" customHeight="1">
      <c r="A134" s="231"/>
      <c r="B134" s="247"/>
      <c r="C134" s="179" t="s">
        <v>122</v>
      </c>
      <c r="D134" s="29"/>
      <c r="E134" s="29"/>
      <c r="F134" s="29"/>
      <c r="G134" s="29"/>
      <c r="H134" s="29"/>
      <c r="I134" s="29"/>
      <c r="J134" s="29"/>
      <c r="K134" s="29"/>
      <c r="L134" s="29"/>
      <c r="M134" s="29"/>
      <c r="N134" s="29"/>
      <c r="O134" s="29"/>
      <c r="P134" s="29"/>
      <c r="Q134" s="29"/>
      <c r="R134" s="29"/>
      <c r="S134" s="29"/>
      <c r="T134" s="247"/>
      <c r="U134" s="266"/>
      <c r="V134" s="266"/>
      <c r="W134" s="266"/>
      <c r="X134" s="266"/>
      <c r="Y134" s="250"/>
      <c r="AM134" s="237">
        <v>2</v>
      </c>
    </row>
    <row r="135" spans="1:39" ht="15.75" customHeight="1">
      <c r="A135" s="231"/>
      <c r="B135" s="247"/>
      <c r="C135" s="29"/>
      <c r="D135" s="28" t="s">
        <v>287</v>
      </c>
      <c r="E135" s="1136"/>
      <c r="F135" s="1136"/>
      <c r="G135" s="1136"/>
      <c r="H135" s="29" t="s">
        <v>123</v>
      </c>
      <c r="I135" s="29"/>
      <c r="J135" s="29"/>
      <c r="K135" s="30" t="s">
        <v>26</v>
      </c>
      <c r="L135" s="29"/>
      <c r="M135" s="1168" t="s">
        <v>124</v>
      </c>
      <c r="N135" s="1168"/>
      <c r="O135" s="1168"/>
      <c r="P135" s="236" t="s">
        <v>288</v>
      </c>
      <c r="Q135" s="1169">
        <f>U55</f>
        <v>0</v>
      </c>
      <c r="R135" s="1169"/>
      <c r="S135" s="29" t="s">
        <v>86</v>
      </c>
      <c r="T135" s="249" t="s">
        <v>289</v>
      </c>
      <c r="U135" s="1130">
        <f>+IF(C123=1,0,E135*Q135)</f>
        <v>0</v>
      </c>
      <c r="V135" s="1130"/>
      <c r="W135" s="1130"/>
      <c r="X135" s="1130"/>
      <c r="Y135" s="250" t="s">
        <v>30</v>
      </c>
    </row>
    <row r="136" spans="1:39" ht="15.75" customHeight="1">
      <c r="A136" s="231"/>
      <c r="B136" s="247"/>
      <c r="C136" s="29"/>
      <c r="D136" s="28"/>
      <c r="E136" s="178"/>
      <c r="F136" s="178"/>
      <c r="G136" s="178"/>
      <c r="H136" s="29"/>
      <c r="I136" s="29"/>
      <c r="J136" s="29"/>
      <c r="K136" s="30"/>
      <c r="L136" s="29"/>
      <c r="M136" s="33"/>
      <c r="N136" s="33"/>
      <c r="O136" s="33"/>
      <c r="P136" s="236"/>
      <c r="Q136" s="178"/>
      <c r="R136" s="178"/>
      <c r="S136" s="29"/>
      <c r="T136" s="249"/>
      <c r="U136" s="257"/>
      <c r="V136" s="257"/>
      <c r="W136" s="257"/>
      <c r="X136" s="257"/>
      <c r="Y136" s="250"/>
    </row>
    <row r="137" spans="1:39">
      <c r="A137" s="275"/>
      <c r="B137" s="276"/>
      <c r="C137" s="1091" t="s">
        <v>204</v>
      </c>
      <c r="D137" s="1091"/>
      <c r="E137" s="1091"/>
      <c r="F137" s="1091"/>
      <c r="G137" s="1091"/>
      <c r="H137" s="1091"/>
      <c r="I137" s="1091"/>
      <c r="J137" s="1091"/>
      <c r="K137" s="1091"/>
      <c r="L137" s="1091"/>
      <c r="M137" s="1091"/>
      <c r="N137" s="1091"/>
      <c r="O137" s="1091"/>
      <c r="P137" s="277"/>
      <c r="Q137" s="233"/>
      <c r="R137" s="233"/>
      <c r="S137" s="278"/>
      <c r="T137" s="47"/>
      <c r="U137" s="1130"/>
      <c r="V137" s="1130"/>
      <c r="W137" s="1130"/>
      <c r="X137" s="1130"/>
      <c r="Y137" s="44"/>
    </row>
    <row r="138" spans="1:39" ht="16.5" customHeight="1">
      <c r="A138" s="275"/>
      <c r="B138" s="276"/>
      <c r="C138" s="238"/>
      <c r="D138" s="231" t="s">
        <v>126</v>
      </c>
      <c r="E138" s="231"/>
      <c r="F138" s="238"/>
      <c r="G138" s="238"/>
      <c r="H138" s="238"/>
      <c r="I138" s="238"/>
      <c r="J138" s="238"/>
      <c r="K138" s="238"/>
      <c r="L138" s="238"/>
      <c r="M138" s="238"/>
      <c r="N138" s="238"/>
      <c r="O138" s="238"/>
      <c r="P138" s="277"/>
      <c r="Q138" s="233"/>
      <c r="R138" s="233"/>
      <c r="S138" s="278"/>
      <c r="T138" s="47" t="s">
        <v>289</v>
      </c>
      <c r="U138" s="1130">
        <f>U139+U140</f>
        <v>0</v>
      </c>
      <c r="V138" s="1130"/>
      <c r="W138" s="1130"/>
      <c r="X138" s="1130"/>
      <c r="Y138" s="44" t="s">
        <v>30</v>
      </c>
    </row>
    <row r="139" spans="1:39" ht="25.5" customHeight="1">
      <c r="A139" s="275"/>
      <c r="B139" s="276"/>
      <c r="C139" s="41"/>
      <c r="D139" s="41"/>
      <c r="E139" s="1172"/>
      <c r="F139" s="1172"/>
      <c r="G139" s="235" t="s">
        <v>269</v>
      </c>
      <c r="H139" s="1173"/>
      <c r="I139" s="1173"/>
      <c r="J139" s="41" t="s">
        <v>125</v>
      </c>
      <c r="K139" s="41"/>
      <c r="L139" s="41"/>
      <c r="M139" s="233" t="s">
        <v>290</v>
      </c>
      <c r="N139" s="1043" t="s">
        <v>532</v>
      </c>
      <c r="O139" s="1174"/>
      <c r="P139" s="1174"/>
      <c r="Q139" s="1159">
        <f>U65</f>
        <v>0</v>
      </c>
      <c r="R139" s="1159"/>
      <c r="S139" s="278" t="s">
        <v>91</v>
      </c>
      <c r="T139" s="279" t="s">
        <v>291</v>
      </c>
      <c r="U139" s="1158">
        <f>H139*Q139</f>
        <v>0</v>
      </c>
      <c r="V139" s="1158"/>
      <c r="W139" s="1158"/>
      <c r="X139" s="1158"/>
      <c r="Y139" s="278" t="s">
        <v>101</v>
      </c>
    </row>
    <row r="140" spans="1:39" ht="25.5" customHeight="1">
      <c r="A140" s="275"/>
      <c r="B140" s="276"/>
      <c r="C140" s="41"/>
      <c r="D140" s="41"/>
      <c r="E140" s="1172"/>
      <c r="F140" s="1172"/>
      <c r="G140" s="235" t="s">
        <v>292</v>
      </c>
      <c r="H140" s="1173"/>
      <c r="I140" s="1173"/>
      <c r="J140" s="41" t="s">
        <v>123</v>
      </c>
      <c r="K140" s="41"/>
      <c r="L140" s="41"/>
      <c r="M140" s="233" t="s">
        <v>293</v>
      </c>
      <c r="N140" s="1043" t="s">
        <v>533</v>
      </c>
      <c r="O140" s="1174"/>
      <c r="P140" s="1174"/>
      <c r="Q140" s="1159">
        <f>U66</f>
        <v>0</v>
      </c>
      <c r="R140" s="1159"/>
      <c r="S140" s="278" t="s">
        <v>86</v>
      </c>
      <c r="T140" s="279" t="s">
        <v>294</v>
      </c>
      <c r="U140" s="1158">
        <f>H140*Q140</f>
        <v>0</v>
      </c>
      <c r="V140" s="1158"/>
      <c r="W140" s="1158"/>
      <c r="X140" s="1158"/>
      <c r="Y140" s="278" t="s">
        <v>101</v>
      </c>
    </row>
    <row r="141" spans="1:39" ht="12.75" customHeight="1">
      <c r="A141" s="275"/>
      <c r="B141" s="276"/>
      <c r="C141" s="41"/>
      <c r="D141" s="41"/>
      <c r="E141" s="280"/>
      <c r="F141" s="280"/>
      <c r="G141" s="235"/>
      <c r="H141" s="281"/>
      <c r="I141" s="281"/>
      <c r="J141" s="41"/>
      <c r="K141" s="41"/>
      <c r="L141" s="41"/>
      <c r="M141" s="233"/>
      <c r="N141" s="282"/>
      <c r="O141" s="277"/>
      <c r="P141" s="277"/>
      <c r="Q141" s="283"/>
      <c r="R141" s="283"/>
      <c r="S141" s="278"/>
      <c r="T141" s="279"/>
      <c r="U141" s="284"/>
      <c r="V141" s="284"/>
      <c r="W141" s="284"/>
      <c r="X141" s="284"/>
      <c r="Y141" s="278"/>
    </row>
    <row r="142" spans="1:39" ht="15" customHeight="1">
      <c r="A142" s="275"/>
      <c r="B142" s="276"/>
      <c r="C142" s="41"/>
      <c r="D142" s="231" t="s">
        <v>127</v>
      </c>
      <c r="E142" s="231"/>
      <c r="F142" s="238"/>
      <c r="G142" s="238"/>
      <c r="H142" s="238"/>
      <c r="I142" s="238"/>
      <c r="J142" s="238"/>
      <c r="K142" s="238"/>
      <c r="L142" s="238"/>
      <c r="M142" s="238"/>
      <c r="N142" s="238"/>
      <c r="O142" s="238"/>
      <c r="P142" s="277"/>
      <c r="Q142" s="283"/>
      <c r="R142" s="283"/>
      <c r="S142" s="278"/>
      <c r="T142" s="47" t="s">
        <v>289</v>
      </c>
      <c r="U142" s="1130">
        <f>U143+U144</f>
        <v>0</v>
      </c>
      <c r="V142" s="1130"/>
      <c r="W142" s="1130"/>
      <c r="X142" s="1130"/>
      <c r="Y142" s="44" t="s">
        <v>30</v>
      </c>
    </row>
    <row r="143" spans="1:39" ht="27.75" customHeight="1">
      <c r="A143" s="275"/>
      <c r="B143" s="276"/>
      <c r="C143" s="41"/>
      <c r="D143" s="41"/>
      <c r="E143" s="1172"/>
      <c r="F143" s="1172"/>
      <c r="G143" s="235" t="s">
        <v>269</v>
      </c>
      <c r="H143" s="1173"/>
      <c r="I143" s="1173"/>
      <c r="J143" s="41" t="s">
        <v>125</v>
      </c>
      <c r="K143" s="41"/>
      <c r="L143" s="41"/>
      <c r="M143" s="233" t="s">
        <v>290</v>
      </c>
      <c r="N143" s="1043" t="s">
        <v>534</v>
      </c>
      <c r="O143" s="1174"/>
      <c r="P143" s="1174"/>
      <c r="Q143" s="1159">
        <f>U67</f>
        <v>0</v>
      </c>
      <c r="R143" s="1159"/>
      <c r="S143" s="278" t="s">
        <v>91</v>
      </c>
      <c r="T143" s="279" t="s">
        <v>291</v>
      </c>
      <c r="U143" s="1158">
        <f>H143*Q143</f>
        <v>0</v>
      </c>
      <c r="V143" s="1158"/>
      <c r="W143" s="1158"/>
      <c r="X143" s="1158"/>
      <c r="Y143" s="278" t="s">
        <v>101</v>
      </c>
    </row>
    <row r="144" spans="1:39" ht="27.75" customHeight="1">
      <c r="A144" s="275"/>
      <c r="B144" s="276"/>
      <c r="C144" s="41"/>
      <c r="D144" s="41"/>
      <c r="E144" s="1172"/>
      <c r="F144" s="1172"/>
      <c r="G144" s="235" t="s">
        <v>292</v>
      </c>
      <c r="H144" s="1173"/>
      <c r="I144" s="1173"/>
      <c r="J144" s="41" t="s">
        <v>123</v>
      </c>
      <c r="K144" s="41"/>
      <c r="L144" s="41"/>
      <c r="M144" s="233" t="s">
        <v>293</v>
      </c>
      <c r="N144" s="1043" t="s">
        <v>535</v>
      </c>
      <c r="O144" s="1174"/>
      <c r="P144" s="1174"/>
      <c r="Q144" s="1159">
        <f>U68</f>
        <v>0</v>
      </c>
      <c r="R144" s="1159"/>
      <c r="S144" s="278" t="s">
        <v>86</v>
      </c>
      <c r="T144" s="279" t="s">
        <v>294</v>
      </c>
      <c r="U144" s="1158">
        <f>H144*Q144</f>
        <v>0</v>
      </c>
      <c r="V144" s="1158"/>
      <c r="W144" s="1158"/>
      <c r="X144" s="1158"/>
      <c r="Y144" s="278" t="s">
        <v>101</v>
      </c>
    </row>
    <row r="145" spans="1:28" ht="13.5" customHeight="1">
      <c r="A145" s="275"/>
      <c r="B145" s="276"/>
      <c r="C145" s="41"/>
      <c r="D145" s="41"/>
      <c r="E145" s="280"/>
      <c r="F145" s="280"/>
      <c r="G145" s="235"/>
      <c r="H145" s="281"/>
      <c r="I145" s="281"/>
      <c r="J145" s="41"/>
      <c r="K145" s="41"/>
      <c r="L145" s="41"/>
      <c r="M145" s="233"/>
      <c r="N145" s="282"/>
      <c r="O145" s="277"/>
      <c r="P145" s="277"/>
      <c r="Q145" s="283"/>
      <c r="R145" s="283"/>
      <c r="S145" s="278"/>
      <c r="T145" s="279"/>
      <c r="U145" s="284"/>
      <c r="V145" s="284"/>
      <c r="W145" s="284"/>
      <c r="X145" s="284"/>
      <c r="Y145" s="278"/>
    </row>
    <row r="146" spans="1:28">
      <c r="A146" s="275"/>
      <c r="B146" s="276"/>
      <c r="C146" s="1091" t="s">
        <v>205</v>
      </c>
      <c r="D146" s="1091"/>
      <c r="E146" s="1091"/>
      <c r="F146" s="1091"/>
      <c r="G146" s="1091"/>
      <c r="H146" s="1091"/>
      <c r="I146" s="1091"/>
      <c r="J146" s="1091"/>
      <c r="K146" s="1091"/>
      <c r="L146" s="1091"/>
      <c r="M146" s="1091"/>
      <c r="N146" s="1091"/>
      <c r="O146" s="1091"/>
      <c r="P146" s="277"/>
      <c r="Q146" s="283"/>
      <c r="R146" s="283"/>
      <c r="S146" s="278"/>
      <c r="T146" s="47"/>
      <c r="U146" s="1130"/>
      <c r="V146" s="1130"/>
      <c r="W146" s="1130"/>
      <c r="X146" s="1130"/>
      <c r="Y146" s="44"/>
    </row>
    <row r="147" spans="1:28" ht="14.25" customHeight="1">
      <c r="A147" s="275"/>
      <c r="B147" s="276"/>
      <c r="C147" s="238"/>
      <c r="D147" s="231" t="s">
        <v>126</v>
      </c>
      <c r="E147" s="231"/>
      <c r="F147" s="238"/>
      <c r="G147" s="238"/>
      <c r="H147" s="238"/>
      <c r="I147" s="238"/>
      <c r="J147" s="238"/>
      <c r="K147" s="238"/>
      <c r="L147" s="238"/>
      <c r="M147" s="238"/>
      <c r="N147" s="238"/>
      <c r="O147" s="238"/>
      <c r="P147" s="277"/>
      <c r="Q147" s="283"/>
      <c r="R147" s="283"/>
      <c r="S147" s="278"/>
      <c r="T147" s="47" t="s">
        <v>289</v>
      </c>
      <c r="U147" s="1130">
        <f>U148+U149</f>
        <v>0</v>
      </c>
      <c r="V147" s="1130"/>
      <c r="W147" s="1130"/>
      <c r="X147" s="1130"/>
      <c r="Y147" s="44" t="s">
        <v>30</v>
      </c>
    </row>
    <row r="148" spans="1:28" ht="25.5" customHeight="1">
      <c r="A148" s="275"/>
      <c r="B148" s="276"/>
      <c r="C148" s="41"/>
      <c r="D148" s="41"/>
      <c r="E148" s="1172"/>
      <c r="F148" s="1172"/>
      <c r="G148" s="235" t="s">
        <v>269</v>
      </c>
      <c r="H148" s="1173"/>
      <c r="I148" s="1173"/>
      <c r="J148" s="41" t="s">
        <v>125</v>
      </c>
      <c r="K148" s="41"/>
      <c r="L148" s="41"/>
      <c r="M148" s="233" t="s">
        <v>290</v>
      </c>
      <c r="N148" s="1043" t="s">
        <v>536</v>
      </c>
      <c r="O148" s="1174"/>
      <c r="P148" s="1174"/>
      <c r="Q148" s="1159">
        <f>U70</f>
        <v>0</v>
      </c>
      <c r="R148" s="1159"/>
      <c r="S148" s="278" t="s">
        <v>91</v>
      </c>
      <c r="T148" s="279" t="s">
        <v>291</v>
      </c>
      <c r="U148" s="1158">
        <f>H148*Q148</f>
        <v>0</v>
      </c>
      <c r="V148" s="1158"/>
      <c r="W148" s="1158"/>
      <c r="X148" s="1158"/>
      <c r="Y148" s="278" t="s">
        <v>101</v>
      </c>
    </row>
    <row r="149" spans="1:28" ht="25.5" customHeight="1">
      <c r="A149" s="275"/>
      <c r="B149" s="276"/>
      <c r="C149" s="41"/>
      <c r="D149" s="41"/>
      <c r="E149" s="1172"/>
      <c r="F149" s="1172"/>
      <c r="G149" s="235" t="s">
        <v>292</v>
      </c>
      <c r="H149" s="1173"/>
      <c r="I149" s="1173"/>
      <c r="J149" s="41" t="s">
        <v>123</v>
      </c>
      <c r="K149" s="41"/>
      <c r="L149" s="41"/>
      <c r="M149" s="233" t="s">
        <v>293</v>
      </c>
      <c r="N149" s="1043" t="s">
        <v>537</v>
      </c>
      <c r="O149" s="1174"/>
      <c r="P149" s="1174"/>
      <c r="Q149" s="1159">
        <f>U71</f>
        <v>0</v>
      </c>
      <c r="R149" s="1159"/>
      <c r="S149" s="278" t="s">
        <v>86</v>
      </c>
      <c r="T149" s="279" t="s">
        <v>294</v>
      </c>
      <c r="U149" s="1158">
        <f>H149*Q149</f>
        <v>0</v>
      </c>
      <c r="V149" s="1158"/>
      <c r="W149" s="1158"/>
      <c r="X149" s="1158"/>
      <c r="Y149" s="278" t="s">
        <v>101</v>
      </c>
    </row>
    <row r="150" spans="1:28" ht="14.25" customHeight="1">
      <c r="A150" s="275"/>
      <c r="B150" s="276"/>
      <c r="C150" s="41"/>
      <c r="D150" s="41"/>
      <c r="E150" s="280"/>
      <c r="F150" s="280"/>
      <c r="G150" s="235"/>
      <c r="H150" s="281"/>
      <c r="I150" s="281"/>
      <c r="J150" s="41"/>
      <c r="K150" s="41"/>
      <c r="L150" s="41"/>
      <c r="M150" s="233"/>
      <c r="N150" s="282"/>
      <c r="O150" s="277"/>
      <c r="P150" s="277"/>
      <c r="Q150" s="283"/>
      <c r="R150" s="283"/>
      <c r="S150" s="278"/>
      <c r="T150" s="279"/>
      <c r="U150" s="284"/>
      <c r="V150" s="284"/>
      <c r="W150" s="284"/>
      <c r="X150" s="284"/>
      <c r="Y150" s="278"/>
    </row>
    <row r="151" spans="1:28" ht="15" customHeight="1">
      <c r="A151" s="275"/>
      <c r="B151" s="276"/>
      <c r="C151" s="41"/>
      <c r="D151" s="231" t="s">
        <v>127</v>
      </c>
      <c r="E151" s="231"/>
      <c r="F151" s="238"/>
      <c r="G151" s="238"/>
      <c r="H151" s="238"/>
      <c r="I151" s="238"/>
      <c r="J151" s="238"/>
      <c r="K151" s="238"/>
      <c r="L151" s="238"/>
      <c r="M151" s="238"/>
      <c r="N151" s="238"/>
      <c r="O151" s="238"/>
      <c r="P151" s="277"/>
      <c r="Q151" s="283"/>
      <c r="R151" s="283"/>
      <c r="S151" s="278"/>
      <c r="T151" s="47" t="s">
        <v>289</v>
      </c>
      <c r="U151" s="1130">
        <f>U152+U153</f>
        <v>0</v>
      </c>
      <c r="V151" s="1130"/>
      <c r="W151" s="1130"/>
      <c r="X151" s="1130"/>
      <c r="Y151" s="44" t="s">
        <v>30</v>
      </c>
    </row>
    <row r="152" spans="1:28" ht="27.75" customHeight="1">
      <c r="A152" s="275"/>
      <c r="B152" s="276"/>
      <c r="C152" s="41"/>
      <c r="D152" s="41"/>
      <c r="E152" s="1172"/>
      <c r="F152" s="1172"/>
      <c r="G152" s="235" t="s">
        <v>269</v>
      </c>
      <c r="H152" s="1173"/>
      <c r="I152" s="1173"/>
      <c r="J152" s="41" t="s">
        <v>125</v>
      </c>
      <c r="K152" s="41"/>
      <c r="L152" s="41"/>
      <c r="M152" s="233" t="s">
        <v>290</v>
      </c>
      <c r="N152" s="1043" t="s">
        <v>538</v>
      </c>
      <c r="O152" s="1174"/>
      <c r="P152" s="1174"/>
      <c r="Q152" s="1159">
        <f>U72</f>
        <v>0</v>
      </c>
      <c r="R152" s="1159"/>
      <c r="S152" s="278" t="s">
        <v>91</v>
      </c>
      <c r="T152" s="279" t="s">
        <v>291</v>
      </c>
      <c r="U152" s="1158">
        <f>H152*Q152</f>
        <v>0</v>
      </c>
      <c r="V152" s="1158"/>
      <c r="W152" s="1158"/>
      <c r="X152" s="1158"/>
      <c r="Y152" s="278" t="s">
        <v>101</v>
      </c>
    </row>
    <row r="153" spans="1:28" ht="27.75" customHeight="1">
      <c r="A153" s="275"/>
      <c r="B153" s="276"/>
      <c r="C153" s="41"/>
      <c r="D153" s="41"/>
      <c r="E153" s="1172"/>
      <c r="F153" s="1172"/>
      <c r="G153" s="235" t="s">
        <v>292</v>
      </c>
      <c r="H153" s="1173"/>
      <c r="I153" s="1173"/>
      <c r="J153" s="41" t="s">
        <v>123</v>
      </c>
      <c r="K153" s="41"/>
      <c r="L153" s="41"/>
      <c r="M153" s="233" t="s">
        <v>293</v>
      </c>
      <c r="N153" s="1043" t="s">
        <v>539</v>
      </c>
      <c r="O153" s="1174"/>
      <c r="P153" s="1174"/>
      <c r="Q153" s="1159">
        <f>U73</f>
        <v>0</v>
      </c>
      <c r="R153" s="1159"/>
      <c r="S153" s="278" t="s">
        <v>86</v>
      </c>
      <c r="T153" s="279" t="s">
        <v>294</v>
      </c>
      <c r="U153" s="1158">
        <f>H153*Q153</f>
        <v>0</v>
      </c>
      <c r="V153" s="1158"/>
      <c r="W153" s="1158"/>
      <c r="X153" s="1158"/>
      <c r="Y153" s="278" t="s">
        <v>101</v>
      </c>
    </row>
    <row r="154" spans="1:28" ht="8.25" customHeight="1">
      <c r="A154" s="231"/>
      <c r="B154" s="247"/>
      <c r="C154" s="1091"/>
      <c r="D154" s="1091"/>
      <c r="E154" s="1091"/>
      <c r="F154" s="1091"/>
      <c r="G154" s="1091"/>
      <c r="H154" s="1091"/>
      <c r="I154" s="1091"/>
      <c r="J154" s="1091"/>
      <c r="K154" s="1091"/>
      <c r="L154" s="1091"/>
      <c r="M154" s="1091"/>
      <c r="N154" s="1091"/>
      <c r="O154" s="1091"/>
      <c r="P154" s="178"/>
      <c r="Q154" s="178"/>
      <c r="R154" s="178"/>
      <c r="S154" s="285"/>
      <c r="T154" s="249"/>
      <c r="U154" s="257"/>
      <c r="V154" s="257"/>
      <c r="W154" s="257"/>
      <c r="X154" s="257"/>
      <c r="Y154" s="285"/>
    </row>
    <row r="155" spans="1:28" ht="9" customHeight="1">
      <c r="A155" s="231"/>
      <c r="B155" s="247"/>
      <c r="C155" s="29"/>
      <c r="D155" s="30"/>
      <c r="E155" s="33"/>
      <c r="F155" s="33"/>
      <c r="G155" s="235"/>
      <c r="H155" s="281"/>
      <c r="I155" s="281"/>
      <c r="J155" s="41"/>
      <c r="K155" s="41"/>
      <c r="L155" s="41"/>
      <c r="M155" s="286"/>
      <c r="N155" s="287"/>
      <c r="O155" s="288"/>
      <c r="P155" s="288"/>
      <c r="Q155" s="233"/>
      <c r="R155" s="233"/>
      <c r="S155" s="29"/>
      <c r="T155" s="279"/>
      <c r="U155" s="284"/>
      <c r="V155" s="284"/>
      <c r="W155" s="284"/>
      <c r="X155" s="284"/>
      <c r="Y155" s="278"/>
    </row>
    <row r="156" spans="1:28" ht="15" customHeight="1">
      <c r="A156" s="231"/>
      <c r="B156" s="247"/>
      <c r="C156" s="29"/>
      <c r="D156" s="29"/>
      <c r="E156" s="29"/>
      <c r="F156" s="29"/>
      <c r="G156" s="29"/>
      <c r="H156" s="29"/>
      <c r="I156" s="29"/>
      <c r="J156" s="29"/>
      <c r="K156" s="29" t="s">
        <v>128</v>
      </c>
      <c r="L156" s="29"/>
      <c r="M156" s="29"/>
      <c r="N156" s="29"/>
      <c r="O156" s="29"/>
      <c r="P156" s="289"/>
      <c r="Q156" s="30"/>
      <c r="R156" s="30"/>
      <c r="S156" s="124"/>
      <c r="T156" s="249" t="s">
        <v>289</v>
      </c>
      <c r="U156" s="1175" t="e">
        <f>U78+U117+U119+U125+U126+U129+U135+U138+U142+U147+U151</f>
        <v>#VALUE!</v>
      </c>
      <c r="V156" s="1175"/>
      <c r="W156" s="1175"/>
      <c r="X156" s="1175"/>
      <c r="Y156" s="250" t="s">
        <v>30</v>
      </c>
      <c r="AB156" s="290"/>
    </row>
    <row r="157" spans="1:28" ht="6" customHeight="1" thickBot="1">
      <c r="A157" s="231"/>
      <c r="B157" s="291"/>
      <c r="C157" s="292"/>
      <c r="D157" s="292"/>
      <c r="E157" s="292"/>
      <c r="F157" s="292"/>
      <c r="G157" s="292"/>
      <c r="H157" s="292"/>
      <c r="I157" s="292"/>
      <c r="J157" s="292"/>
      <c r="K157" s="292"/>
      <c r="L157" s="292"/>
      <c r="M157" s="292"/>
      <c r="N157" s="292"/>
      <c r="O157" s="292"/>
      <c r="P157" s="292"/>
      <c r="Q157" s="292"/>
      <c r="R157" s="292"/>
      <c r="S157" s="293"/>
      <c r="T157" s="291"/>
      <c r="U157" s="292"/>
      <c r="V157" s="292"/>
      <c r="W157" s="292"/>
      <c r="X157" s="292"/>
      <c r="Y157" s="293"/>
    </row>
    <row r="158" spans="1:28" ht="30" customHeight="1" thickTop="1">
      <c r="A158" s="231"/>
      <c r="B158" s="1176" t="s">
        <v>129</v>
      </c>
      <c r="C158" s="1177"/>
      <c r="D158" s="1177"/>
      <c r="E158" s="1177"/>
      <c r="F158" s="1177"/>
      <c r="G158" s="1177"/>
      <c r="H158" s="1177"/>
      <c r="I158" s="1180"/>
      <c r="J158" s="1180"/>
      <c r="K158" s="1180"/>
      <c r="L158" s="1180"/>
      <c r="M158" s="1180"/>
      <c r="N158" s="1181"/>
      <c r="O158" s="1181"/>
      <c r="P158" s="1181"/>
      <c r="Q158" s="1181"/>
      <c r="R158" s="1181"/>
      <c r="S158" s="43"/>
      <c r="T158" s="1182" t="s">
        <v>295</v>
      </c>
      <c r="U158" s="1183"/>
      <c r="V158" s="1183"/>
      <c r="W158" s="1183"/>
      <c r="X158" s="1183"/>
      <c r="Y158" s="1184"/>
    </row>
    <row r="159" spans="1:28" ht="30" customHeight="1" thickBot="1">
      <c r="A159" s="231"/>
      <c r="B159" s="1178"/>
      <c r="C159" s="1179"/>
      <c r="D159" s="1179"/>
      <c r="E159" s="1179"/>
      <c r="F159" s="1179"/>
      <c r="G159" s="1179"/>
      <c r="H159" s="1188" t="s">
        <v>130</v>
      </c>
      <c r="I159" s="1189"/>
      <c r="J159" s="1189"/>
      <c r="K159" s="1189"/>
      <c r="L159" s="1189"/>
      <c r="M159" s="1189"/>
      <c r="N159" s="1190"/>
      <c r="O159" s="1190"/>
      <c r="P159" s="1190"/>
      <c r="Q159" s="1190"/>
      <c r="R159" s="1190"/>
      <c r="S159" s="44" t="s">
        <v>55</v>
      </c>
      <c r="T159" s="1185"/>
      <c r="U159" s="1186"/>
      <c r="V159" s="1186"/>
      <c r="W159" s="1186"/>
      <c r="X159" s="1186"/>
      <c r="Y159" s="1187"/>
      <c r="AB159" s="294" t="e">
        <f>U156</f>
        <v>#VALUE!</v>
      </c>
    </row>
    <row r="160" spans="1:28" ht="17.25" customHeight="1">
      <c r="A160" s="231"/>
      <c r="B160" s="45"/>
      <c r="C160" s="46"/>
      <c r="D160" s="46"/>
      <c r="E160" s="46"/>
      <c r="F160" s="46"/>
      <c r="G160" s="46"/>
      <c r="H160" s="46"/>
      <c r="I160" s="46"/>
      <c r="J160" s="131" t="s">
        <v>296</v>
      </c>
      <c r="K160" s="41"/>
      <c r="L160" s="41"/>
      <c r="M160" s="41"/>
      <c r="N160" s="41"/>
      <c r="O160" s="41"/>
      <c r="P160" s="41"/>
      <c r="Q160" s="41"/>
      <c r="R160" s="41"/>
      <c r="S160" s="44"/>
      <c r="T160" s="47" t="s">
        <v>297</v>
      </c>
      <c r="U160" s="1175">
        <f>ROUNDDOWN(IF(N159&gt;7200000,U156*0.8,0),0)</f>
        <v>0</v>
      </c>
      <c r="V160" s="1175"/>
      <c r="W160" s="1175"/>
      <c r="X160" s="1175"/>
      <c r="Y160" s="44" t="s">
        <v>30</v>
      </c>
      <c r="AB160" s="294">
        <f>U160</f>
        <v>0</v>
      </c>
    </row>
    <row r="161" spans="1:28" ht="28.5" customHeight="1">
      <c r="A161" s="231"/>
      <c r="B161" s="48"/>
      <c r="C161" s="49"/>
      <c r="D161" s="49"/>
      <c r="E161" s="49"/>
      <c r="F161" s="49"/>
      <c r="G161" s="49"/>
      <c r="H161" s="1193" t="s">
        <v>298</v>
      </c>
      <c r="I161" s="1193"/>
      <c r="J161" s="1193"/>
      <c r="K161" s="1193"/>
      <c r="L161" s="1193"/>
      <c r="M161" s="1193"/>
      <c r="N161" s="1193"/>
      <c r="O161" s="1193"/>
      <c r="P161" s="1193"/>
      <c r="Q161" s="1193"/>
      <c r="R161" s="1193"/>
      <c r="S161" s="1194"/>
      <c r="T161" s="1185" t="s">
        <v>164</v>
      </c>
      <c r="U161" s="1186"/>
      <c r="V161" s="1186"/>
      <c r="W161" s="1186"/>
      <c r="X161" s="1186"/>
      <c r="Y161" s="1187"/>
      <c r="AB161" s="290">
        <f>U163</f>
        <v>0</v>
      </c>
    </row>
    <row r="162" spans="1:28" ht="30" customHeight="1">
      <c r="A162" s="231"/>
      <c r="B162" s="1195" t="s">
        <v>165</v>
      </c>
      <c r="C162" s="1196"/>
      <c r="D162" s="1196"/>
      <c r="E162" s="1196"/>
      <c r="F162" s="1196"/>
      <c r="G162" s="1196"/>
      <c r="H162" s="1199"/>
      <c r="I162" s="1199"/>
      <c r="J162" s="1199"/>
      <c r="K162" s="50"/>
      <c r="L162" s="50"/>
      <c r="M162" s="50"/>
      <c r="N162" s="51"/>
      <c r="O162" s="51"/>
      <c r="P162" s="51"/>
      <c r="Q162" s="51"/>
      <c r="R162" s="51"/>
      <c r="S162" s="52"/>
      <c r="T162" s="1185"/>
      <c r="U162" s="1186"/>
      <c r="V162" s="1186"/>
      <c r="W162" s="1186"/>
      <c r="X162" s="1186"/>
      <c r="Y162" s="1187"/>
    </row>
    <row r="163" spans="1:28" ht="30" customHeight="1" thickBot="1">
      <c r="A163" s="231"/>
      <c r="B163" s="1197"/>
      <c r="C163" s="1198"/>
      <c r="D163" s="1198"/>
      <c r="E163" s="1198"/>
      <c r="F163" s="1198"/>
      <c r="G163" s="1198"/>
      <c r="H163" s="1200"/>
      <c r="I163" s="1201"/>
      <c r="J163" s="1201"/>
      <c r="K163" s="1201"/>
      <c r="L163" s="1201"/>
      <c r="M163" s="1201"/>
      <c r="N163" s="1202"/>
      <c r="O163" s="1202"/>
      <c r="P163" s="1202"/>
      <c r="Q163" s="1202"/>
      <c r="R163" s="1202"/>
      <c r="S163" s="44" t="s">
        <v>38</v>
      </c>
      <c r="T163" s="47" t="s">
        <v>279</v>
      </c>
      <c r="U163" s="1175">
        <f>ROUNDDOWN(IF(AND(N159&gt;6300000,N159&lt;=7200000),U156*0.9,0),0)</f>
        <v>0</v>
      </c>
      <c r="V163" s="1175"/>
      <c r="W163" s="1175"/>
      <c r="X163" s="1175"/>
      <c r="Y163" s="44" t="s">
        <v>30</v>
      </c>
    </row>
    <row r="164" spans="1:28" ht="43.5" customHeight="1">
      <c r="A164" s="231"/>
      <c r="B164" s="1191" t="s">
        <v>299</v>
      </c>
      <c r="C164" s="1043"/>
      <c r="D164" s="1043"/>
      <c r="E164" s="1043"/>
      <c r="F164" s="1043"/>
      <c r="G164" s="1043"/>
      <c r="H164" s="1043"/>
      <c r="I164" s="1043"/>
      <c r="J164" s="1043"/>
      <c r="K164" s="1043"/>
      <c r="L164" s="1043"/>
      <c r="M164" s="1043"/>
      <c r="N164" s="1043"/>
      <c r="O164" s="1043"/>
      <c r="P164" s="1043"/>
      <c r="Q164" s="1043"/>
      <c r="R164" s="1043"/>
      <c r="S164" s="1192"/>
      <c r="T164" s="47"/>
      <c r="U164" s="53"/>
      <c r="V164" s="53"/>
      <c r="W164" s="53"/>
      <c r="X164" s="53"/>
      <c r="Y164" s="44"/>
    </row>
    <row r="165" spans="1:28" ht="6" customHeight="1">
      <c r="A165" s="231"/>
      <c r="B165" s="54"/>
      <c r="C165" s="55"/>
      <c r="D165" s="55"/>
      <c r="E165" s="55"/>
      <c r="F165" s="55"/>
      <c r="G165" s="55"/>
      <c r="H165" s="55"/>
      <c r="I165" s="55"/>
      <c r="J165" s="55"/>
      <c r="K165" s="55"/>
      <c r="L165" s="55"/>
      <c r="M165" s="55"/>
      <c r="N165" s="55"/>
      <c r="O165" s="55"/>
      <c r="P165" s="55"/>
      <c r="Q165" s="55"/>
      <c r="R165" s="55"/>
      <c r="S165" s="56"/>
      <c r="T165" s="48"/>
      <c r="U165" s="49"/>
      <c r="V165" s="49"/>
      <c r="W165" s="49"/>
      <c r="X165" s="49"/>
      <c r="Y165" s="57"/>
    </row>
    <row r="166" spans="1:28" ht="15.75" customHeight="1">
      <c r="A166" s="275"/>
      <c r="B166" s="295" t="s">
        <v>131</v>
      </c>
      <c r="C166" s="296"/>
      <c r="D166" s="296"/>
      <c r="E166" s="296"/>
      <c r="F166" s="296"/>
      <c r="G166" s="296"/>
      <c r="H166" s="296"/>
      <c r="I166" s="296"/>
      <c r="J166" s="296"/>
      <c r="K166" s="296"/>
      <c r="L166" s="296"/>
      <c r="M166" s="296"/>
      <c r="N166" s="296"/>
      <c r="O166" s="296"/>
      <c r="P166" s="296"/>
      <c r="Q166" s="296"/>
      <c r="R166" s="296"/>
      <c r="S166" s="296"/>
      <c r="T166" s="296"/>
      <c r="U166" s="296"/>
      <c r="V166" s="296"/>
      <c r="W166" s="296"/>
      <c r="X166" s="296"/>
      <c r="Y166" s="296"/>
    </row>
    <row r="167" spans="1:28" ht="11.1" customHeight="1">
      <c r="A167" s="231"/>
      <c r="B167" s="297"/>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row>
    <row r="168" spans="1:28" ht="11.25" customHeight="1">
      <c r="B168" s="298"/>
      <c r="C168" s="298"/>
      <c r="D168" s="298"/>
      <c r="E168" s="298"/>
      <c r="F168" s="298"/>
      <c r="G168" s="298"/>
      <c r="H168" s="298"/>
      <c r="I168" s="298"/>
      <c r="J168" s="298"/>
      <c r="K168" s="298"/>
      <c r="L168" s="298"/>
      <c r="M168" s="298"/>
      <c r="N168" s="298"/>
      <c r="O168" s="298"/>
      <c r="P168" s="298"/>
      <c r="Q168" s="298"/>
      <c r="R168" s="298"/>
      <c r="S168" s="298"/>
      <c r="T168" s="298"/>
      <c r="U168" s="298"/>
      <c r="V168" s="298"/>
      <c r="W168" s="298"/>
      <c r="X168" s="298"/>
      <c r="Y168" s="298"/>
    </row>
  </sheetData>
  <mergeCells count="253">
    <mergeCell ref="B164:S164"/>
    <mergeCell ref="U160:X160"/>
    <mergeCell ref="H161:S161"/>
    <mergeCell ref="T161:Y162"/>
    <mergeCell ref="B162:G163"/>
    <mergeCell ref="H162:J162"/>
    <mergeCell ref="H163:M163"/>
    <mergeCell ref="N163:R163"/>
    <mergeCell ref="U163:X163"/>
    <mergeCell ref="C154:O154"/>
    <mergeCell ref="U156:X156"/>
    <mergeCell ref="B158:G159"/>
    <mergeCell ref="H158:M158"/>
    <mergeCell ref="N158:R158"/>
    <mergeCell ref="T158:Y159"/>
    <mergeCell ref="H159:M159"/>
    <mergeCell ref="N159:R159"/>
    <mergeCell ref="E152:F152"/>
    <mergeCell ref="H152:I152"/>
    <mergeCell ref="N152:P152"/>
    <mergeCell ref="Q152:R152"/>
    <mergeCell ref="U152:X152"/>
    <mergeCell ref="E153:F153"/>
    <mergeCell ref="H153:I153"/>
    <mergeCell ref="N153:P153"/>
    <mergeCell ref="Q153:R153"/>
    <mergeCell ref="U153:X153"/>
    <mergeCell ref="E149:F149"/>
    <mergeCell ref="H149:I149"/>
    <mergeCell ref="N149:P149"/>
    <mergeCell ref="Q149:R149"/>
    <mergeCell ref="U149:X149"/>
    <mergeCell ref="U151:X151"/>
    <mergeCell ref="C146:O146"/>
    <mergeCell ref="U146:X146"/>
    <mergeCell ref="U147:X147"/>
    <mergeCell ref="E148:F148"/>
    <mergeCell ref="H148:I148"/>
    <mergeCell ref="N148:P148"/>
    <mergeCell ref="Q148:R148"/>
    <mergeCell ref="U148:X148"/>
    <mergeCell ref="E143:F143"/>
    <mergeCell ref="H143:I143"/>
    <mergeCell ref="N143:P143"/>
    <mergeCell ref="Q143:R143"/>
    <mergeCell ref="U143:X143"/>
    <mergeCell ref="E144:F144"/>
    <mergeCell ref="H144:I144"/>
    <mergeCell ref="N144:P144"/>
    <mergeCell ref="Q144:R144"/>
    <mergeCell ref="U144:X144"/>
    <mergeCell ref="E140:F140"/>
    <mergeCell ref="H140:I140"/>
    <mergeCell ref="N140:P140"/>
    <mergeCell ref="Q140:R140"/>
    <mergeCell ref="U140:X140"/>
    <mergeCell ref="U142:X142"/>
    <mergeCell ref="U138:X138"/>
    <mergeCell ref="E139:F139"/>
    <mergeCell ref="H139:I139"/>
    <mergeCell ref="N139:P139"/>
    <mergeCell ref="Q139:R139"/>
    <mergeCell ref="U139:X139"/>
    <mergeCell ref="E135:G135"/>
    <mergeCell ref="M135:O135"/>
    <mergeCell ref="Q135:R135"/>
    <mergeCell ref="U135:X135"/>
    <mergeCell ref="C137:O137"/>
    <mergeCell ref="U137:X137"/>
    <mergeCell ref="U129:X129"/>
    <mergeCell ref="U130:X130"/>
    <mergeCell ref="G132:I132"/>
    <mergeCell ref="L132:N132"/>
    <mergeCell ref="O132:P132"/>
    <mergeCell ref="U132:X132"/>
    <mergeCell ref="E125:H125"/>
    <mergeCell ref="K125:P125"/>
    <mergeCell ref="Q125:R125"/>
    <mergeCell ref="U125:X125"/>
    <mergeCell ref="D126:S127"/>
    <mergeCell ref="U126:X126"/>
    <mergeCell ref="E118:G118"/>
    <mergeCell ref="K118:S118"/>
    <mergeCell ref="Q119:R119"/>
    <mergeCell ref="U119:X119"/>
    <mergeCell ref="AA119:AE119"/>
    <mergeCell ref="E120:G120"/>
    <mergeCell ref="M120:N120"/>
    <mergeCell ref="Q120:R120"/>
    <mergeCell ref="AA120:AE120"/>
    <mergeCell ref="E114:G114"/>
    <mergeCell ref="M114:P114"/>
    <mergeCell ref="Q114:R114"/>
    <mergeCell ref="U114:X114"/>
    <mergeCell ref="U116:X116"/>
    <mergeCell ref="Q117:R117"/>
    <mergeCell ref="U117:X117"/>
    <mergeCell ref="B109:C109"/>
    <mergeCell ref="E109:G109"/>
    <mergeCell ref="M109:P109"/>
    <mergeCell ref="Q109:R109"/>
    <mergeCell ref="B111:S111"/>
    <mergeCell ref="B112:C112"/>
    <mergeCell ref="E112:G112"/>
    <mergeCell ref="M112:P112"/>
    <mergeCell ref="Q112:R112"/>
    <mergeCell ref="E105:G105"/>
    <mergeCell ref="B106:C106"/>
    <mergeCell ref="E106:G106"/>
    <mergeCell ref="M106:P106"/>
    <mergeCell ref="Q106:R106"/>
    <mergeCell ref="B108:S108"/>
    <mergeCell ref="B102:C102"/>
    <mergeCell ref="E102:G102"/>
    <mergeCell ref="M102:P102"/>
    <mergeCell ref="Q102:R102"/>
    <mergeCell ref="E103:G103"/>
    <mergeCell ref="B104:C104"/>
    <mergeCell ref="E104:G104"/>
    <mergeCell ref="M104:P104"/>
    <mergeCell ref="Q104:R104"/>
    <mergeCell ref="B98:C98"/>
    <mergeCell ref="E98:G98"/>
    <mergeCell ref="M98:P98"/>
    <mergeCell ref="Q98:R98"/>
    <mergeCell ref="B100:C100"/>
    <mergeCell ref="E100:G100"/>
    <mergeCell ref="M100:P100"/>
    <mergeCell ref="Q100:R100"/>
    <mergeCell ref="B94:S94"/>
    <mergeCell ref="B95:C95"/>
    <mergeCell ref="E95:G95"/>
    <mergeCell ref="M95:P95"/>
    <mergeCell ref="Q95:R95"/>
    <mergeCell ref="B97:S97"/>
    <mergeCell ref="B89:C89"/>
    <mergeCell ref="E89:G89"/>
    <mergeCell ref="M89:P89"/>
    <mergeCell ref="Q89:R89"/>
    <mergeCell ref="B91:S91"/>
    <mergeCell ref="B92:C92"/>
    <mergeCell ref="E92:G92"/>
    <mergeCell ref="M92:P92"/>
    <mergeCell ref="Q92:R92"/>
    <mergeCell ref="E86:G86"/>
    <mergeCell ref="B87:C87"/>
    <mergeCell ref="E87:G87"/>
    <mergeCell ref="M87:P87"/>
    <mergeCell ref="Q87:R87"/>
    <mergeCell ref="E88:G88"/>
    <mergeCell ref="B83:C83"/>
    <mergeCell ref="E83:G83"/>
    <mergeCell ref="M83:P83"/>
    <mergeCell ref="Q83:R83"/>
    <mergeCell ref="B85:C85"/>
    <mergeCell ref="E85:G85"/>
    <mergeCell ref="M85:P85"/>
    <mergeCell ref="Q85:R85"/>
    <mergeCell ref="H77:Y77"/>
    <mergeCell ref="I78:J78"/>
    <mergeCell ref="U78:X78"/>
    <mergeCell ref="U79:X79"/>
    <mergeCell ref="B80:S80"/>
    <mergeCell ref="B81:C81"/>
    <mergeCell ref="E81:G81"/>
    <mergeCell ref="M81:P81"/>
    <mergeCell ref="Q81:R81"/>
    <mergeCell ref="A72:M73"/>
    <mergeCell ref="N72:O73"/>
    <mergeCell ref="P72:S72"/>
    <mergeCell ref="U72:X72"/>
    <mergeCell ref="P73:S73"/>
    <mergeCell ref="U73:X73"/>
    <mergeCell ref="A70:M71"/>
    <mergeCell ref="N70:O71"/>
    <mergeCell ref="P70:S70"/>
    <mergeCell ref="U70:X70"/>
    <mergeCell ref="P71:S71"/>
    <mergeCell ref="U71:X71"/>
    <mergeCell ref="A67:M68"/>
    <mergeCell ref="N67:O68"/>
    <mergeCell ref="P67:S67"/>
    <mergeCell ref="U67:X67"/>
    <mergeCell ref="P68:S68"/>
    <mergeCell ref="U68:X68"/>
    <mergeCell ref="B61:B62"/>
    <mergeCell ref="C61:U62"/>
    <mergeCell ref="V61:W62"/>
    <mergeCell ref="X61:Y62"/>
    <mergeCell ref="A65:M66"/>
    <mergeCell ref="N65:O66"/>
    <mergeCell ref="P65:S65"/>
    <mergeCell ref="U65:X65"/>
    <mergeCell ref="P66:S66"/>
    <mergeCell ref="U66:X66"/>
    <mergeCell ref="B51:Y51"/>
    <mergeCell ref="Q55:S55"/>
    <mergeCell ref="U55:X55"/>
    <mergeCell ref="V57:W58"/>
    <mergeCell ref="X57:Y58"/>
    <mergeCell ref="B59:B60"/>
    <mergeCell ref="C59:U60"/>
    <mergeCell ref="V59:W60"/>
    <mergeCell ref="X59:Y60"/>
    <mergeCell ref="M48:O48"/>
    <mergeCell ref="Q48:S48"/>
    <mergeCell ref="V48:X48"/>
    <mergeCell ref="B49:L49"/>
    <mergeCell ref="M49:O49"/>
    <mergeCell ref="Q49:S49"/>
    <mergeCell ref="V49:X49"/>
    <mergeCell ref="J39:M39"/>
    <mergeCell ref="U39:X39"/>
    <mergeCell ref="U40:X40"/>
    <mergeCell ref="U41:X41"/>
    <mergeCell ref="B43:Y43"/>
    <mergeCell ref="B46:L47"/>
    <mergeCell ref="M46:Y46"/>
    <mergeCell ref="M47:P47"/>
    <mergeCell ref="Q47:T47"/>
    <mergeCell ref="U47:Y47"/>
    <mergeCell ref="J31:M31"/>
    <mergeCell ref="T31:X31"/>
    <mergeCell ref="B32:Y33"/>
    <mergeCell ref="B34:Y35"/>
    <mergeCell ref="J38:M38"/>
    <mergeCell ref="U38:X38"/>
    <mergeCell ref="J25:M25"/>
    <mergeCell ref="T25:X25"/>
    <mergeCell ref="U26:X26"/>
    <mergeCell ref="U27:X27"/>
    <mergeCell ref="J30:M30"/>
    <mergeCell ref="T30:X30"/>
    <mergeCell ref="B19:Y19"/>
    <mergeCell ref="J24:M24"/>
    <mergeCell ref="T24:X24"/>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 ref="M17:O17"/>
    <mergeCell ref="Q17:S17"/>
    <mergeCell ref="V17:X17"/>
  </mergeCells>
  <phoneticPr fontId="4"/>
  <conditionalFormatting sqref="M49:O49 Q49:S49">
    <cfRule type="containsBlanks" dxfId="54" priority="1">
      <formula>LEN(TRIM(M49))=0</formula>
    </cfRule>
  </conditionalFormatting>
  <conditionalFormatting sqref="N6:Y6">
    <cfRule type="containsBlanks" dxfId="53" priority="11" stopIfTrue="1">
      <formula>LEN(TRIM(N6))=0</formula>
    </cfRule>
    <cfRule type="containsBlanks" dxfId="52" priority="12" stopIfTrue="1">
      <formula>LEN(TRIM(N6))=0</formula>
    </cfRule>
  </conditionalFormatting>
  <conditionalFormatting sqref="I7">
    <cfRule type="containsBlanks" dxfId="51" priority="10" stopIfTrue="1">
      <formula>LEN(TRIM(I7))=0</formula>
    </cfRule>
  </conditionalFormatting>
  <conditionalFormatting sqref="V59:Y62">
    <cfRule type="containsBlanks" dxfId="50" priority="9" stopIfTrue="1">
      <formula>LEN(TRIM(V59))=0</formula>
    </cfRule>
  </conditionalFormatting>
  <conditionalFormatting sqref="K78 N78">
    <cfRule type="containsBlanks" dxfId="49" priority="8" stopIfTrue="1">
      <formula>LEN(TRIM(K78))=0</formula>
    </cfRule>
  </conditionalFormatting>
  <conditionalFormatting sqref="C117">
    <cfRule type="containsBlanks" dxfId="48" priority="7">
      <formula>LEN(TRIM(C117))=0</formula>
    </cfRule>
  </conditionalFormatting>
  <conditionalFormatting sqref="C119">
    <cfRule type="containsBlanks" dxfId="47" priority="6">
      <formula>LEN(TRIM(C119))=0</formula>
    </cfRule>
  </conditionalFormatting>
  <conditionalFormatting sqref="C123">
    <cfRule type="containsBlanks" dxfId="46" priority="5">
      <formula>LEN(TRIM(C123))=0</formula>
    </cfRule>
  </conditionalFormatting>
  <conditionalFormatting sqref="C126">
    <cfRule type="containsBlanks" dxfId="45" priority="4">
      <formula>LEN(TRIM(C126))=0</formula>
    </cfRule>
  </conditionalFormatting>
  <conditionalFormatting sqref="O132:P132">
    <cfRule type="containsBlanks" dxfId="44" priority="3">
      <formula>LEN(TRIM(O132))=0</formula>
    </cfRule>
  </conditionalFormatting>
  <conditionalFormatting sqref="N163:R163">
    <cfRule type="containsBlanks" dxfId="43" priority="2">
      <formula>LEN(TRIM(N163))=0</formula>
    </cfRule>
  </conditionalFormatting>
  <conditionalFormatting sqref="J38:M39 U38:X39">
    <cfRule type="containsBlanks" dxfId="42" priority="13">
      <formula>LEN(TRIM(J38))=0</formula>
    </cfRule>
  </conditionalFormatting>
  <dataValidations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5:Y65598 JR65595:JU65598 TN65595:TQ65598 ADJ65595:ADM65598 ANF65595:ANI65598 AXB65595:AXE65598 BGX65595:BHA65598 BQT65595:BQW65598 CAP65595:CAS65598 CKL65595:CKO65598 CUH65595:CUK65598 DED65595:DEG65598 DNZ65595:DOC65598 DXV65595:DXY65598 EHR65595:EHU65598 ERN65595:ERQ65598 FBJ65595:FBM65598 FLF65595:FLI65598 FVB65595:FVE65598 GEX65595:GFA65598 GOT65595:GOW65598 GYP65595:GYS65598 HIL65595:HIO65598 HSH65595:HSK65598 ICD65595:ICG65598 ILZ65595:IMC65598 IVV65595:IVY65598 JFR65595:JFU65598 JPN65595:JPQ65598 JZJ65595:JZM65598 KJF65595:KJI65598 KTB65595:KTE65598 LCX65595:LDA65598 LMT65595:LMW65598 LWP65595:LWS65598 MGL65595:MGO65598 MQH65595:MQK65598 NAD65595:NAG65598 NJZ65595:NKC65598 NTV65595:NTY65598 ODR65595:ODU65598 ONN65595:ONQ65598 OXJ65595:OXM65598 PHF65595:PHI65598 PRB65595:PRE65598 QAX65595:QBA65598 QKT65595:QKW65598 QUP65595:QUS65598 REL65595:REO65598 ROH65595:ROK65598 RYD65595:RYG65598 SHZ65595:SIC65598 SRV65595:SRY65598 TBR65595:TBU65598 TLN65595:TLQ65598 TVJ65595:TVM65598 UFF65595:UFI65598 UPB65595:UPE65598 UYX65595:UZA65598 VIT65595:VIW65598 VSP65595:VSS65598 WCL65595:WCO65598 WMH65595:WMK65598 WWD65595:WWG65598 V131131:Y131134 JR131131:JU131134 TN131131:TQ131134 ADJ131131:ADM131134 ANF131131:ANI131134 AXB131131:AXE131134 BGX131131:BHA131134 BQT131131:BQW131134 CAP131131:CAS131134 CKL131131:CKO131134 CUH131131:CUK131134 DED131131:DEG131134 DNZ131131:DOC131134 DXV131131:DXY131134 EHR131131:EHU131134 ERN131131:ERQ131134 FBJ131131:FBM131134 FLF131131:FLI131134 FVB131131:FVE131134 GEX131131:GFA131134 GOT131131:GOW131134 GYP131131:GYS131134 HIL131131:HIO131134 HSH131131:HSK131134 ICD131131:ICG131134 ILZ131131:IMC131134 IVV131131:IVY131134 JFR131131:JFU131134 JPN131131:JPQ131134 JZJ131131:JZM131134 KJF131131:KJI131134 KTB131131:KTE131134 LCX131131:LDA131134 LMT131131:LMW131134 LWP131131:LWS131134 MGL131131:MGO131134 MQH131131:MQK131134 NAD131131:NAG131134 NJZ131131:NKC131134 NTV131131:NTY131134 ODR131131:ODU131134 ONN131131:ONQ131134 OXJ131131:OXM131134 PHF131131:PHI131134 PRB131131:PRE131134 QAX131131:QBA131134 QKT131131:QKW131134 QUP131131:QUS131134 REL131131:REO131134 ROH131131:ROK131134 RYD131131:RYG131134 SHZ131131:SIC131134 SRV131131:SRY131134 TBR131131:TBU131134 TLN131131:TLQ131134 TVJ131131:TVM131134 UFF131131:UFI131134 UPB131131:UPE131134 UYX131131:UZA131134 VIT131131:VIW131134 VSP131131:VSS131134 WCL131131:WCO131134 WMH131131:WMK131134 WWD131131:WWG131134 V196667:Y196670 JR196667:JU196670 TN196667:TQ196670 ADJ196667:ADM196670 ANF196667:ANI196670 AXB196667:AXE196670 BGX196667:BHA196670 BQT196667:BQW196670 CAP196667:CAS196670 CKL196667:CKO196670 CUH196667:CUK196670 DED196667:DEG196670 DNZ196667:DOC196670 DXV196667:DXY196670 EHR196667:EHU196670 ERN196667:ERQ196670 FBJ196667:FBM196670 FLF196667:FLI196670 FVB196667:FVE196670 GEX196667:GFA196670 GOT196667:GOW196670 GYP196667:GYS196670 HIL196667:HIO196670 HSH196667:HSK196670 ICD196667:ICG196670 ILZ196667:IMC196670 IVV196667:IVY196670 JFR196667:JFU196670 JPN196667:JPQ196670 JZJ196667:JZM196670 KJF196667:KJI196670 KTB196667:KTE196670 LCX196667:LDA196670 LMT196667:LMW196670 LWP196667:LWS196670 MGL196667:MGO196670 MQH196667:MQK196670 NAD196667:NAG196670 NJZ196667:NKC196670 NTV196667:NTY196670 ODR196667:ODU196670 ONN196667:ONQ196670 OXJ196667:OXM196670 PHF196667:PHI196670 PRB196667:PRE196670 QAX196667:QBA196670 QKT196667:QKW196670 QUP196667:QUS196670 REL196667:REO196670 ROH196667:ROK196670 RYD196667:RYG196670 SHZ196667:SIC196670 SRV196667:SRY196670 TBR196667:TBU196670 TLN196667:TLQ196670 TVJ196667:TVM196670 UFF196667:UFI196670 UPB196667:UPE196670 UYX196667:UZA196670 VIT196667:VIW196670 VSP196667:VSS196670 WCL196667:WCO196670 WMH196667:WMK196670 WWD196667:WWG196670 V262203:Y262206 JR262203:JU262206 TN262203:TQ262206 ADJ262203:ADM262206 ANF262203:ANI262206 AXB262203:AXE262206 BGX262203:BHA262206 BQT262203:BQW262206 CAP262203:CAS262206 CKL262203:CKO262206 CUH262203:CUK262206 DED262203:DEG262206 DNZ262203:DOC262206 DXV262203:DXY262206 EHR262203:EHU262206 ERN262203:ERQ262206 FBJ262203:FBM262206 FLF262203:FLI262206 FVB262203:FVE262206 GEX262203:GFA262206 GOT262203:GOW262206 GYP262203:GYS262206 HIL262203:HIO262206 HSH262203:HSK262206 ICD262203:ICG262206 ILZ262203:IMC262206 IVV262203:IVY262206 JFR262203:JFU262206 JPN262203:JPQ262206 JZJ262203:JZM262206 KJF262203:KJI262206 KTB262203:KTE262206 LCX262203:LDA262206 LMT262203:LMW262206 LWP262203:LWS262206 MGL262203:MGO262206 MQH262203:MQK262206 NAD262203:NAG262206 NJZ262203:NKC262206 NTV262203:NTY262206 ODR262203:ODU262206 ONN262203:ONQ262206 OXJ262203:OXM262206 PHF262203:PHI262206 PRB262203:PRE262206 QAX262203:QBA262206 QKT262203:QKW262206 QUP262203:QUS262206 REL262203:REO262206 ROH262203:ROK262206 RYD262203:RYG262206 SHZ262203:SIC262206 SRV262203:SRY262206 TBR262203:TBU262206 TLN262203:TLQ262206 TVJ262203:TVM262206 UFF262203:UFI262206 UPB262203:UPE262206 UYX262203:UZA262206 VIT262203:VIW262206 VSP262203:VSS262206 WCL262203:WCO262206 WMH262203:WMK262206 WWD262203:WWG262206 V327739:Y327742 JR327739:JU327742 TN327739:TQ327742 ADJ327739:ADM327742 ANF327739:ANI327742 AXB327739:AXE327742 BGX327739:BHA327742 BQT327739:BQW327742 CAP327739:CAS327742 CKL327739:CKO327742 CUH327739:CUK327742 DED327739:DEG327742 DNZ327739:DOC327742 DXV327739:DXY327742 EHR327739:EHU327742 ERN327739:ERQ327742 FBJ327739:FBM327742 FLF327739:FLI327742 FVB327739:FVE327742 GEX327739:GFA327742 GOT327739:GOW327742 GYP327739:GYS327742 HIL327739:HIO327742 HSH327739:HSK327742 ICD327739:ICG327742 ILZ327739:IMC327742 IVV327739:IVY327742 JFR327739:JFU327742 JPN327739:JPQ327742 JZJ327739:JZM327742 KJF327739:KJI327742 KTB327739:KTE327742 LCX327739:LDA327742 LMT327739:LMW327742 LWP327739:LWS327742 MGL327739:MGO327742 MQH327739:MQK327742 NAD327739:NAG327742 NJZ327739:NKC327742 NTV327739:NTY327742 ODR327739:ODU327742 ONN327739:ONQ327742 OXJ327739:OXM327742 PHF327739:PHI327742 PRB327739:PRE327742 QAX327739:QBA327742 QKT327739:QKW327742 QUP327739:QUS327742 REL327739:REO327742 ROH327739:ROK327742 RYD327739:RYG327742 SHZ327739:SIC327742 SRV327739:SRY327742 TBR327739:TBU327742 TLN327739:TLQ327742 TVJ327739:TVM327742 UFF327739:UFI327742 UPB327739:UPE327742 UYX327739:UZA327742 VIT327739:VIW327742 VSP327739:VSS327742 WCL327739:WCO327742 WMH327739:WMK327742 WWD327739:WWG327742 V393275:Y393278 JR393275:JU393278 TN393275:TQ393278 ADJ393275:ADM393278 ANF393275:ANI393278 AXB393275:AXE393278 BGX393275:BHA393278 BQT393275:BQW393278 CAP393275:CAS393278 CKL393275:CKO393278 CUH393275:CUK393278 DED393275:DEG393278 DNZ393275:DOC393278 DXV393275:DXY393278 EHR393275:EHU393278 ERN393275:ERQ393278 FBJ393275:FBM393278 FLF393275:FLI393278 FVB393275:FVE393278 GEX393275:GFA393278 GOT393275:GOW393278 GYP393275:GYS393278 HIL393275:HIO393278 HSH393275:HSK393278 ICD393275:ICG393278 ILZ393275:IMC393278 IVV393275:IVY393278 JFR393275:JFU393278 JPN393275:JPQ393278 JZJ393275:JZM393278 KJF393275:KJI393278 KTB393275:KTE393278 LCX393275:LDA393278 LMT393275:LMW393278 LWP393275:LWS393278 MGL393275:MGO393278 MQH393275:MQK393278 NAD393275:NAG393278 NJZ393275:NKC393278 NTV393275:NTY393278 ODR393275:ODU393278 ONN393275:ONQ393278 OXJ393275:OXM393278 PHF393275:PHI393278 PRB393275:PRE393278 QAX393275:QBA393278 QKT393275:QKW393278 QUP393275:QUS393278 REL393275:REO393278 ROH393275:ROK393278 RYD393275:RYG393278 SHZ393275:SIC393278 SRV393275:SRY393278 TBR393275:TBU393278 TLN393275:TLQ393278 TVJ393275:TVM393278 UFF393275:UFI393278 UPB393275:UPE393278 UYX393275:UZA393278 VIT393275:VIW393278 VSP393275:VSS393278 WCL393275:WCO393278 WMH393275:WMK393278 WWD393275:WWG393278 V458811:Y458814 JR458811:JU458814 TN458811:TQ458814 ADJ458811:ADM458814 ANF458811:ANI458814 AXB458811:AXE458814 BGX458811:BHA458814 BQT458811:BQW458814 CAP458811:CAS458814 CKL458811:CKO458814 CUH458811:CUK458814 DED458811:DEG458814 DNZ458811:DOC458814 DXV458811:DXY458814 EHR458811:EHU458814 ERN458811:ERQ458814 FBJ458811:FBM458814 FLF458811:FLI458814 FVB458811:FVE458814 GEX458811:GFA458814 GOT458811:GOW458814 GYP458811:GYS458814 HIL458811:HIO458814 HSH458811:HSK458814 ICD458811:ICG458814 ILZ458811:IMC458814 IVV458811:IVY458814 JFR458811:JFU458814 JPN458811:JPQ458814 JZJ458811:JZM458814 KJF458811:KJI458814 KTB458811:KTE458814 LCX458811:LDA458814 LMT458811:LMW458814 LWP458811:LWS458814 MGL458811:MGO458814 MQH458811:MQK458814 NAD458811:NAG458814 NJZ458811:NKC458814 NTV458811:NTY458814 ODR458811:ODU458814 ONN458811:ONQ458814 OXJ458811:OXM458814 PHF458811:PHI458814 PRB458811:PRE458814 QAX458811:QBA458814 QKT458811:QKW458814 QUP458811:QUS458814 REL458811:REO458814 ROH458811:ROK458814 RYD458811:RYG458814 SHZ458811:SIC458814 SRV458811:SRY458814 TBR458811:TBU458814 TLN458811:TLQ458814 TVJ458811:TVM458814 UFF458811:UFI458814 UPB458811:UPE458814 UYX458811:UZA458814 VIT458811:VIW458814 VSP458811:VSS458814 WCL458811:WCO458814 WMH458811:WMK458814 WWD458811:WWG458814 V524347:Y524350 JR524347:JU524350 TN524347:TQ524350 ADJ524347:ADM524350 ANF524347:ANI524350 AXB524347:AXE524350 BGX524347:BHA524350 BQT524347:BQW524350 CAP524347:CAS524350 CKL524347:CKO524350 CUH524347:CUK524350 DED524347:DEG524350 DNZ524347:DOC524350 DXV524347:DXY524350 EHR524347:EHU524350 ERN524347:ERQ524350 FBJ524347:FBM524350 FLF524347:FLI524350 FVB524347:FVE524350 GEX524347:GFA524350 GOT524347:GOW524350 GYP524347:GYS524350 HIL524347:HIO524350 HSH524347:HSK524350 ICD524347:ICG524350 ILZ524347:IMC524350 IVV524347:IVY524350 JFR524347:JFU524350 JPN524347:JPQ524350 JZJ524347:JZM524350 KJF524347:KJI524350 KTB524347:KTE524350 LCX524347:LDA524350 LMT524347:LMW524350 LWP524347:LWS524350 MGL524347:MGO524350 MQH524347:MQK524350 NAD524347:NAG524350 NJZ524347:NKC524350 NTV524347:NTY524350 ODR524347:ODU524350 ONN524347:ONQ524350 OXJ524347:OXM524350 PHF524347:PHI524350 PRB524347:PRE524350 QAX524347:QBA524350 QKT524347:QKW524350 QUP524347:QUS524350 REL524347:REO524350 ROH524347:ROK524350 RYD524347:RYG524350 SHZ524347:SIC524350 SRV524347:SRY524350 TBR524347:TBU524350 TLN524347:TLQ524350 TVJ524347:TVM524350 UFF524347:UFI524350 UPB524347:UPE524350 UYX524347:UZA524350 VIT524347:VIW524350 VSP524347:VSS524350 WCL524347:WCO524350 WMH524347:WMK524350 WWD524347:WWG524350 V589883:Y589886 JR589883:JU589886 TN589883:TQ589886 ADJ589883:ADM589886 ANF589883:ANI589886 AXB589883:AXE589886 BGX589883:BHA589886 BQT589883:BQW589886 CAP589883:CAS589886 CKL589883:CKO589886 CUH589883:CUK589886 DED589883:DEG589886 DNZ589883:DOC589886 DXV589883:DXY589886 EHR589883:EHU589886 ERN589883:ERQ589886 FBJ589883:FBM589886 FLF589883:FLI589886 FVB589883:FVE589886 GEX589883:GFA589886 GOT589883:GOW589886 GYP589883:GYS589886 HIL589883:HIO589886 HSH589883:HSK589886 ICD589883:ICG589886 ILZ589883:IMC589886 IVV589883:IVY589886 JFR589883:JFU589886 JPN589883:JPQ589886 JZJ589883:JZM589886 KJF589883:KJI589886 KTB589883:KTE589886 LCX589883:LDA589886 LMT589883:LMW589886 LWP589883:LWS589886 MGL589883:MGO589886 MQH589883:MQK589886 NAD589883:NAG589886 NJZ589883:NKC589886 NTV589883:NTY589886 ODR589883:ODU589886 ONN589883:ONQ589886 OXJ589883:OXM589886 PHF589883:PHI589886 PRB589883:PRE589886 QAX589883:QBA589886 QKT589883:QKW589886 QUP589883:QUS589886 REL589883:REO589886 ROH589883:ROK589886 RYD589883:RYG589886 SHZ589883:SIC589886 SRV589883:SRY589886 TBR589883:TBU589886 TLN589883:TLQ589886 TVJ589883:TVM589886 UFF589883:UFI589886 UPB589883:UPE589886 UYX589883:UZA589886 VIT589883:VIW589886 VSP589883:VSS589886 WCL589883:WCO589886 WMH589883:WMK589886 WWD589883:WWG589886 V655419:Y655422 JR655419:JU655422 TN655419:TQ655422 ADJ655419:ADM655422 ANF655419:ANI655422 AXB655419:AXE655422 BGX655419:BHA655422 BQT655419:BQW655422 CAP655419:CAS655422 CKL655419:CKO655422 CUH655419:CUK655422 DED655419:DEG655422 DNZ655419:DOC655422 DXV655419:DXY655422 EHR655419:EHU655422 ERN655419:ERQ655422 FBJ655419:FBM655422 FLF655419:FLI655422 FVB655419:FVE655422 GEX655419:GFA655422 GOT655419:GOW655422 GYP655419:GYS655422 HIL655419:HIO655422 HSH655419:HSK655422 ICD655419:ICG655422 ILZ655419:IMC655422 IVV655419:IVY655422 JFR655419:JFU655422 JPN655419:JPQ655422 JZJ655419:JZM655422 KJF655419:KJI655422 KTB655419:KTE655422 LCX655419:LDA655422 LMT655419:LMW655422 LWP655419:LWS655422 MGL655419:MGO655422 MQH655419:MQK655422 NAD655419:NAG655422 NJZ655419:NKC655422 NTV655419:NTY655422 ODR655419:ODU655422 ONN655419:ONQ655422 OXJ655419:OXM655422 PHF655419:PHI655422 PRB655419:PRE655422 QAX655419:QBA655422 QKT655419:QKW655422 QUP655419:QUS655422 REL655419:REO655422 ROH655419:ROK655422 RYD655419:RYG655422 SHZ655419:SIC655422 SRV655419:SRY655422 TBR655419:TBU655422 TLN655419:TLQ655422 TVJ655419:TVM655422 UFF655419:UFI655422 UPB655419:UPE655422 UYX655419:UZA655422 VIT655419:VIW655422 VSP655419:VSS655422 WCL655419:WCO655422 WMH655419:WMK655422 WWD655419:WWG655422 V720955:Y720958 JR720955:JU720958 TN720955:TQ720958 ADJ720955:ADM720958 ANF720955:ANI720958 AXB720955:AXE720958 BGX720955:BHA720958 BQT720955:BQW720958 CAP720955:CAS720958 CKL720955:CKO720958 CUH720955:CUK720958 DED720955:DEG720958 DNZ720955:DOC720958 DXV720955:DXY720958 EHR720955:EHU720958 ERN720955:ERQ720958 FBJ720955:FBM720958 FLF720955:FLI720958 FVB720955:FVE720958 GEX720955:GFA720958 GOT720955:GOW720958 GYP720955:GYS720958 HIL720955:HIO720958 HSH720955:HSK720958 ICD720955:ICG720958 ILZ720955:IMC720958 IVV720955:IVY720958 JFR720955:JFU720958 JPN720955:JPQ720958 JZJ720955:JZM720958 KJF720955:KJI720958 KTB720955:KTE720958 LCX720955:LDA720958 LMT720955:LMW720958 LWP720955:LWS720958 MGL720955:MGO720958 MQH720955:MQK720958 NAD720955:NAG720958 NJZ720955:NKC720958 NTV720955:NTY720958 ODR720955:ODU720958 ONN720955:ONQ720958 OXJ720955:OXM720958 PHF720955:PHI720958 PRB720955:PRE720958 QAX720955:QBA720958 QKT720955:QKW720958 QUP720955:QUS720958 REL720955:REO720958 ROH720955:ROK720958 RYD720955:RYG720958 SHZ720955:SIC720958 SRV720955:SRY720958 TBR720955:TBU720958 TLN720955:TLQ720958 TVJ720955:TVM720958 UFF720955:UFI720958 UPB720955:UPE720958 UYX720955:UZA720958 VIT720955:VIW720958 VSP720955:VSS720958 WCL720955:WCO720958 WMH720955:WMK720958 WWD720955:WWG720958 V786491:Y786494 JR786491:JU786494 TN786491:TQ786494 ADJ786491:ADM786494 ANF786491:ANI786494 AXB786491:AXE786494 BGX786491:BHA786494 BQT786491:BQW786494 CAP786491:CAS786494 CKL786491:CKO786494 CUH786491:CUK786494 DED786491:DEG786494 DNZ786491:DOC786494 DXV786491:DXY786494 EHR786491:EHU786494 ERN786491:ERQ786494 FBJ786491:FBM786494 FLF786491:FLI786494 FVB786491:FVE786494 GEX786491:GFA786494 GOT786491:GOW786494 GYP786491:GYS786494 HIL786491:HIO786494 HSH786491:HSK786494 ICD786491:ICG786494 ILZ786491:IMC786494 IVV786491:IVY786494 JFR786491:JFU786494 JPN786491:JPQ786494 JZJ786491:JZM786494 KJF786491:KJI786494 KTB786491:KTE786494 LCX786491:LDA786494 LMT786491:LMW786494 LWP786491:LWS786494 MGL786491:MGO786494 MQH786491:MQK786494 NAD786491:NAG786494 NJZ786491:NKC786494 NTV786491:NTY786494 ODR786491:ODU786494 ONN786491:ONQ786494 OXJ786491:OXM786494 PHF786491:PHI786494 PRB786491:PRE786494 QAX786491:QBA786494 QKT786491:QKW786494 QUP786491:QUS786494 REL786491:REO786494 ROH786491:ROK786494 RYD786491:RYG786494 SHZ786491:SIC786494 SRV786491:SRY786494 TBR786491:TBU786494 TLN786491:TLQ786494 TVJ786491:TVM786494 UFF786491:UFI786494 UPB786491:UPE786494 UYX786491:UZA786494 VIT786491:VIW786494 VSP786491:VSS786494 WCL786491:WCO786494 WMH786491:WMK786494 WWD786491:WWG786494 V852027:Y852030 JR852027:JU852030 TN852027:TQ852030 ADJ852027:ADM852030 ANF852027:ANI852030 AXB852027:AXE852030 BGX852027:BHA852030 BQT852027:BQW852030 CAP852027:CAS852030 CKL852027:CKO852030 CUH852027:CUK852030 DED852027:DEG852030 DNZ852027:DOC852030 DXV852027:DXY852030 EHR852027:EHU852030 ERN852027:ERQ852030 FBJ852027:FBM852030 FLF852027:FLI852030 FVB852027:FVE852030 GEX852027:GFA852030 GOT852027:GOW852030 GYP852027:GYS852030 HIL852027:HIO852030 HSH852027:HSK852030 ICD852027:ICG852030 ILZ852027:IMC852030 IVV852027:IVY852030 JFR852027:JFU852030 JPN852027:JPQ852030 JZJ852027:JZM852030 KJF852027:KJI852030 KTB852027:KTE852030 LCX852027:LDA852030 LMT852027:LMW852030 LWP852027:LWS852030 MGL852027:MGO852030 MQH852027:MQK852030 NAD852027:NAG852030 NJZ852027:NKC852030 NTV852027:NTY852030 ODR852027:ODU852030 ONN852027:ONQ852030 OXJ852027:OXM852030 PHF852027:PHI852030 PRB852027:PRE852030 QAX852027:QBA852030 QKT852027:QKW852030 QUP852027:QUS852030 REL852027:REO852030 ROH852027:ROK852030 RYD852027:RYG852030 SHZ852027:SIC852030 SRV852027:SRY852030 TBR852027:TBU852030 TLN852027:TLQ852030 TVJ852027:TVM852030 UFF852027:UFI852030 UPB852027:UPE852030 UYX852027:UZA852030 VIT852027:VIW852030 VSP852027:VSS852030 WCL852027:WCO852030 WMH852027:WMK852030 WWD852027:WWG852030 V917563:Y917566 JR917563:JU917566 TN917563:TQ917566 ADJ917563:ADM917566 ANF917563:ANI917566 AXB917563:AXE917566 BGX917563:BHA917566 BQT917563:BQW917566 CAP917563:CAS917566 CKL917563:CKO917566 CUH917563:CUK917566 DED917563:DEG917566 DNZ917563:DOC917566 DXV917563:DXY917566 EHR917563:EHU917566 ERN917563:ERQ917566 FBJ917563:FBM917566 FLF917563:FLI917566 FVB917563:FVE917566 GEX917563:GFA917566 GOT917563:GOW917566 GYP917563:GYS917566 HIL917563:HIO917566 HSH917563:HSK917566 ICD917563:ICG917566 ILZ917563:IMC917566 IVV917563:IVY917566 JFR917563:JFU917566 JPN917563:JPQ917566 JZJ917563:JZM917566 KJF917563:KJI917566 KTB917563:KTE917566 LCX917563:LDA917566 LMT917563:LMW917566 LWP917563:LWS917566 MGL917563:MGO917566 MQH917563:MQK917566 NAD917563:NAG917566 NJZ917563:NKC917566 NTV917563:NTY917566 ODR917563:ODU917566 ONN917563:ONQ917566 OXJ917563:OXM917566 PHF917563:PHI917566 PRB917563:PRE917566 QAX917563:QBA917566 QKT917563:QKW917566 QUP917563:QUS917566 REL917563:REO917566 ROH917563:ROK917566 RYD917563:RYG917566 SHZ917563:SIC917566 SRV917563:SRY917566 TBR917563:TBU917566 TLN917563:TLQ917566 TVJ917563:TVM917566 UFF917563:UFI917566 UPB917563:UPE917566 UYX917563:UZA917566 VIT917563:VIW917566 VSP917563:VSS917566 WCL917563:WCO917566 WMH917563:WMK917566 WWD917563:WWG917566 V983099:Y983102 JR983099:JU983102 TN983099:TQ983102 ADJ983099:ADM983102 ANF983099:ANI983102 AXB983099:AXE983102 BGX983099:BHA983102 BQT983099:BQW983102 CAP983099:CAS983102 CKL983099:CKO983102 CUH983099:CUK983102 DED983099:DEG983102 DNZ983099:DOC983102 DXV983099:DXY983102 EHR983099:EHU983102 ERN983099:ERQ983102 FBJ983099:FBM983102 FLF983099:FLI983102 FVB983099:FVE983102 GEX983099:GFA983102 GOT983099:GOW983102 GYP983099:GYS983102 HIL983099:HIO983102 HSH983099:HSK983102 ICD983099:ICG983102 ILZ983099:IMC983102 IVV983099:IVY983102 JFR983099:JFU983102 JPN983099:JPQ983102 JZJ983099:JZM983102 KJF983099:KJI983102 KTB983099:KTE983102 LCX983099:LDA983102 LMT983099:LMW983102 LWP983099:LWS983102 MGL983099:MGO983102 MQH983099:MQK983102 NAD983099:NAG983102 NJZ983099:NKC983102 NTV983099:NTY983102 ODR983099:ODU983102 ONN983099:ONQ983102 OXJ983099:OXM983102 PHF983099:PHI983102 PRB983099:PRE983102 QAX983099:QBA983102 QKT983099:QKW983102 QUP983099:QUS983102 REL983099:REO983102 ROH983099:ROK983102 RYD983099:RYG983102 SHZ983099:SIC983102 SRV983099:SRY983102 TBR983099:TBU983102 TLN983099:TLQ983102 TVJ983099:TVM983102 UFF983099:UFI983102 UPB983099:UPE983102 UYX983099:UZA983102 VIT983099:VIW983102 VSP983099:VSS983102 WCL983099:WCO983102 WMH983099:WMK983102 WWD983099:WWG983102" xr:uid="{00000000-0002-0000-0B00-000000000000}">
      <formula1>$AA$1</formula1>
    </dataValidation>
    <dataValidation type="list" allowBlank="1" showInputMessage="1" showErrorMessage="1" sqref="C117 IY117 SU117 ACQ117 AMM117 AWI117 BGE117 BQA117 BZW117 CJS117 CTO117 DDK117 DNG117 DXC117 EGY117 EQU117 FAQ117 FKM117 FUI117 GEE117 GOA117 GXW117 HHS117 HRO117 IBK117 ILG117 IVC117 JEY117 JOU117 JYQ117 KIM117 KSI117 LCE117 LMA117 LVW117 MFS117 MPO117 MZK117 NJG117 NTC117 OCY117 OMU117 OWQ117 PGM117 PQI117 QAE117 QKA117 QTW117 RDS117 RNO117 RXK117 SHG117 SRC117 TAY117 TKU117 TUQ117 UEM117 UOI117 UYE117 VIA117 VRW117 WBS117 WLO117 WVK117 C65653 IY65653 SU65653 ACQ65653 AMM65653 AWI65653 BGE65653 BQA65653 BZW65653 CJS65653 CTO65653 DDK65653 DNG65653 DXC65653 EGY65653 EQU65653 FAQ65653 FKM65653 FUI65653 GEE65653 GOA65653 GXW65653 HHS65653 HRO65653 IBK65653 ILG65653 IVC65653 JEY65653 JOU65653 JYQ65653 KIM65653 KSI65653 LCE65653 LMA65653 LVW65653 MFS65653 MPO65653 MZK65653 NJG65653 NTC65653 OCY65653 OMU65653 OWQ65653 PGM65653 PQI65653 QAE65653 QKA65653 QTW65653 RDS65653 RNO65653 RXK65653 SHG65653 SRC65653 TAY65653 TKU65653 TUQ65653 UEM65653 UOI65653 UYE65653 VIA65653 VRW65653 WBS65653 WLO65653 WVK65653 C131189 IY131189 SU131189 ACQ131189 AMM131189 AWI131189 BGE131189 BQA131189 BZW131189 CJS131189 CTO131189 DDK131189 DNG131189 DXC131189 EGY131189 EQU131189 FAQ131189 FKM131189 FUI131189 GEE131189 GOA131189 GXW131189 HHS131189 HRO131189 IBK131189 ILG131189 IVC131189 JEY131189 JOU131189 JYQ131189 KIM131189 KSI131189 LCE131189 LMA131189 LVW131189 MFS131189 MPO131189 MZK131189 NJG131189 NTC131189 OCY131189 OMU131189 OWQ131189 PGM131189 PQI131189 QAE131189 QKA131189 QTW131189 RDS131189 RNO131189 RXK131189 SHG131189 SRC131189 TAY131189 TKU131189 TUQ131189 UEM131189 UOI131189 UYE131189 VIA131189 VRW131189 WBS131189 WLO131189 WVK131189 C196725 IY196725 SU196725 ACQ196725 AMM196725 AWI196725 BGE196725 BQA196725 BZW196725 CJS196725 CTO196725 DDK196725 DNG196725 DXC196725 EGY196725 EQU196725 FAQ196725 FKM196725 FUI196725 GEE196725 GOA196725 GXW196725 HHS196725 HRO196725 IBK196725 ILG196725 IVC196725 JEY196725 JOU196725 JYQ196725 KIM196725 KSI196725 LCE196725 LMA196725 LVW196725 MFS196725 MPO196725 MZK196725 NJG196725 NTC196725 OCY196725 OMU196725 OWQ196725 PGM196725 PQI196725 QAE196725 QKA196725 QTW196725 RDS196725 RNO196725 RXK196725 SHG196725 SRC196725 TAY196725 TKU196725 TUQ196725 UEM196725 UOI196725 UYE196725 VIA196725 VRW196725 WBS196725 WLO196725 WVK196725 C262261 IY262261 SU262261 ACQ262261 AMM262261 AWI262261 BGE262261 BQA262261 BZW262261 CJS262261 CTO262261 DDK262261 DNG262261 DXC262261 EGY262261 EQU262261 FAQ262261 FKM262261 FUI262261 GEE262261 GOA262261 GXW262261 HHS262261 HRO262261 IBK262261 ILG262261 IVC262261 JEY262261 JOU262261 JYQ262261 KIM262261 KSI262261 LCE262261 LMA262261 LVW262261 MFS262261 MPO262261 MZK262261 NJG262261 NTC262261 OCY262261 OMU262261 OWQ262261 PGM262261 PQI262261 QAE262261 QKA262261 QTW262261 RDS262261 RNO262261 RXK262261 SHG262261 SRC262261 TAY262261 TKU262261 TUQ262261 UEM262261 UOI262261 UYE262261 VIA262261 VRW262261 WBS262261 WLO262261 WVK262261 C327797 IY327797 SU327797 ACQ327797 AMM327797 AWI327797 BGE327797 BQA327797 BZW327797 CJS327797 CTO327797 DDK327797 DNG327797 DXC327797 EGY327797 EQU327797 FAQ327797 FKM327797 FUI327797 GEE327797 GOA327797 GXW327797 HHS327797 HRO327797 IBK327797 ILG327797 IVC327797 JEY327797 JOU327797 JYQ327797 KIM327797 KSI327797 LCE327797 LMA327797 LVW327797 MFS327797 MPO327797 MZK327797 NJG327797 NTC327797 OCY327797 OMU327797 OWQ327797 PGM327797 PQI327797 QAE327797 QKA327797 QTW327797 RDS327797 RNO327797 RXK327797 SHG327797 SRC327797 TAY327797 TKU327797 TUQ327797 UEM327797 UOI327797 UYE327797 VIA327797 VRW327797 WBS327797 WLO327797 WVK327797 C393333 IY393333 SU393333 ACQ393333 AMM393333 AWI393333 BGE393333 BQA393333 BZW393333 CJS393333 CTO393333 DDK393333 DNG393333 DXC393333 EGY393333 EQU393333 FAQ393333 FKM393333 FUI393333 GEE393333 GOA393333 GXW393333 HHS393333 HRO393333 IBK393333 ILG393333 IVC393333 JEY393333 JOU393333 JYQ393333 KIM393333 KSI393333 LCE393333 LMA393333 LVW393333 MFS393333 MPO393333 MZK393333 NJG393333 NTC393333 OCY393333 OMU393333 OWQ393333 PGM393333 PQI393333 QAE393333 QKA393333 QTW393333 RDS393333 RNO393333 RXK393333 SHG393333 SRC393333 TAY393333 TKU393333 TUQ393333 UEM393333 UOI393333 UYE393333 VIA393333 VRW393333 WBS393333 WLO393333 WVK393333 C458869 IY458869 SU458869 ACQ458869 AMM458869 AWI458869 BGE458869 BQA458869 BZW458869 CJS458869 CTO458869 DDK458869 DNG458869 DXC458869 EGY458869 EQU458869 FAQ458869 FKM458869 FUI458869 GEE458869 GOA458869 GXW458869 HHS458869 HRO458869 IBK458869 ILG458869 IVC458869 JEY458869 JOU458869 JYQ458869 KIM458869 KSI458869 LCE458869 LMA458869 LVW458869 MFS458869 MPO458869 MZK458869 NJG458869 NTC458869 OCY458869 OMU458869 OWQ458869 PGM458869 PQI458869 QAE458869 QKA458869 QTW458869 RDS458869 RNO458869 RXK458869 SHG458869 SRC458869 TAY458869 TKU458869 TUQ458869 UEM458869 UOI458869 UYE458869 VIA458869 VRW458869 WBS458869 WLO458869 WVK458869 C524405 IY524405 SU524405 ACQ524405 AMM524405 AWI524405 BGE524405 BQA524405 BZW524405 CJS524405 CTO524405 DDK524405 DNG524405 DXC524405 EGY524405 EQU524405 FAQ524405 FKM524405 FUI524405 GEE524405 GOA524405 GXW524405 HHS524405 HRO524405 IBK524405 ILG524405 IVC524405 JEY524405 JOU524405 JYQ524405 KIM524405 KSI524405 LCE524405 LMA524405 LVW524405 MFS524405 MPO524405 MZK524405 NJG524405 NTC524405 OCY524405 OMU524405 OWQ524405 PGM524405 PQI524405 QAE524405 QKA524405 QTW524405 RDS524405 RNO524405 RXK524405 SHG524405 SRC524405 TAY524405 TKU524405 TUQ524405 UEM524405 UOI524405 UYE524405 VIA524405 VRW524405 WBS524405 WLO524405 WVK524405 C589941 IY589941 SU589941 ACQ589941 AMM589941 AWI589941 BGE589941 BQA589941 BZW589941 CJS589941 CTO589941 DDK589941 DNG589941 DXC589941 EGY589941 EQU589941 FAQ589941 FKM589941 FUI589941 GEE589941 GOA589941 GXW589941 HHS589941 HRO589941 IBK589941 ILG589941 IVC589941 JEY589941 JOU589941 JYQ589941 KIM589941 KSI589941 LCE589941 LMA589941 LVW589941 MFS589941 MPO589941 MZK589941 NJG589941 NTC589941 OCY589941 OMU589941 OWQ589941 PGM589941 PQI589941 QAE589941 QKA589941 QTW589941 RDS589941 RNO589941 RXK589941 SHG589941 SRC589941 TAY589941 TKU589941 TUQ589941 UEM589941 UOI589941 UYE589941 VIA589941 VRW589941 WBS589941 WLO589941 WVK589941 C655477 IY655477 SU655477 ACQ655477 AMM655477 AWI655477 BGE655477 BQA655477 BZW655477 CJS655477 CTO655477 DDK655477 DNG655477 DXC655477 EGY655477 EQU655477 FAQ655477 FKM655477 FUI655477 GEE655477 GOA655477 GXW655477 HHS655477 HRO655477 IBK655477 ILG655477 IVC655477 JEY655477 JOU655477 JYQ655477 KIM655477 KSI655477 LCE655477 LMA655477 LVW655477 MFS655477 MPO655477 MZK655477 NJG655477 NTC655477 OCY655477 OMU655477 OWQ655477 PGM655477 PQI655477 QAE655477 QKA655477 QTW655477 RDS655477 RNO655477 RXK655477 SHG655477 SRC655477 TAY655477 TKU655477 TUQ655477 UEM655477 UOI655477 UYE655477 VIA655477 VRW655477 WBS655477 WLO655477 WVK655477 C721013 IY721013 SU721013 ACQ721013 AMM721013 AWI721013 BGE721013 BQA721013 BZW721013 CJS721013 CTO721013 DDK721013 DNG721013 DXC721013 EGY721013 EQU721013 FAQ721013 FKM721013 FUI721013 GEE721013 GOA721013 GXW721013 HHS721013 HRO721013 IBK721013 ILG721013 IVC721013 JEY721013 JOU721013 JYQ721013 KIM721013 KSI721013 LCE721013 LMA721013 LVW721013 MFS721013 MPO721013 MZK721013 NJG721013 NTC721013 OCY721013 OMU721013 OWQ721013 PGM721013 PQI721013 QAE721013 QKA721013 QTW721013 RDS721013 RNO721013 RXK721013 SHG721013 SRC721013 TAY721013 TKU721013 TUQ721013 UEM721013 UOI721013 UYE721013 VIA721013 VRW721013 WBS721013 WLO721013 WVK721013 C786549 IY786549 SU786549 ACQ786549 AMM786549 AWI786549 BGE786549 BQA786549 BZW786549 CJS786549 CTO786549 DDK786549 DNG786549 DXC786549 EGY786549 EQU786549 FAQ786549 FKM786549 FUI786549 GEE786549 GOA786549 GXW786549 HHS786549 HRO786549 IBK786549 ILG786549 IVC786549 JEY786549 JOU786549 JYQ786549 KIM786549 KSI786549 LCE786549 LMA786549 LVW786549 MFS786549 MPO786549 MZK786549 NJG786549 NTC786549 OCY786549 OMU786549 OWQ786549 PGM786549 PQI786549 QAE786549 QKA786549 QTW786549 RDS786549 RNO786549 RXK786549 SHG786549 SRC786549 TAY786549 TKU786549 TUQ786549 UEM786549 UOI786549 UYE786549 VIA786549 VRW786549 WBS786549 WLO786549 WVK786549 C852085 IY852085 SU852085 ACQ852085 AMM852085 AWI852085 BGE852085 BQA852085 BZW852085 CJS852085 CTO852085 DDK852085 DNG852085 DXC852085 EGY852085 EQU852085 FAQ852085 FKM852085 FUI852085 GEE852085 GOA852085 GXW852085 HHS852085 HRO852085 IBK852085 ILG852085 IVC852085 JEY852085 JOU852085 JYQ852085 KIM852085 KSI852085 LCE852085 LMA852085 LVW852085 MFS852085 MPO852085 MZK852085 NJG852085 NTC852085 OCY852085 OMU852085 OWQ852085 PGM852085 PQI852085 QAE852085 QKA852085 QTW852085 RDS852085 RNO852085 RXK852085 SHG852085 SRC852085 TAY852085 TKU852085 TUQ852085 UEM852085 UOI852085 UYE852085 VIA852085 VRW852085 WBS852085 WLO852085 WVK852085 C917621 IY917621 SU917621 ACQ917621 AMM917621 AWI917621 BGE917621 BQA917621 BZW917621 CJS917621 CTO917621 DDK917621 DNG917621 DXC917621 EGY917621 EQU917621 FAQ917621 FKM917621 FUI917621 GEE917621 GOA917621 GXW917621 HHS917621 HRO917621 IBK917621 ILG917621 IVC917621 JEY917621 JOU917621 JYQ917621 KIM917621 KSI917621 LCE917621 LMA917621 LVW917621 MFS917621 MPO917621 MZK917621 NJG917621 NTC917621 OCY917621 OMU917621 OWQ917621 PGM917621 PQI917621 QAE917621 QKA917621 QTW917621 RDS917621 RNO917621 RXK917621 SHG917621 SRC917621 TAY917621 TKU917621 TUQ917621 UEM917621 UOI917621 UYE917621 VIA917621 VRW917621 WBS917621 WLO917621 WVK917621 C983157 IY983157 SU983157 ACQ983157 AMM983157 AWI983157 BGE983157 BQA983157 BZW983157 CJS983157 CTO983157 DDK983157 DNG983157 DXC983157 EGY983157 EQU983157 FAQ983157 FKM983157 FUI983157 GEE983157 GOA983157 GXW983157 HHS983157 HRO983157 IBK983157 ILG983157 IVC983157 JEY983157 JOU983157 JYQ983157 KIM983157 KSI983157 LCE983157 LMA983157 LVW983157 MFS983157 MPO983157 MZK983157 NJG983157 NTC983157 OCY983157 OMU983157 OWQ983157 PGM983157 PQI983157 QAE983157 QKA983157 QTW983157 RDS983157 RNO983157 RXK983157 SHG983157 SRC983157 TAY983157 TKU983157 TUQ983157 UEM983157 UOI983157 UYE983157 VIA983157 VRW983157 WBS983157 WLO983157 WVK983157 C119 IY119 SU119 ACQ119 AMM119 AWI119 BGE119 BQA119 BZW119 CJS119 CTO119 DDK119 DNG119 DXC119 EGY119 EQU119 FAQ119 FKM119 FUI119 GEE119 GOA119 GXW119 HHS119 HRO119 IBK119 ILG119 IVC119 JEY119 JOU119 JYQ119 KIM119 KSI119 LCE119 LMA119 LVW119 MFS119 MPO119 MZK119 NJG119 NTC119 OCY119 OMU119 OWQ119 PGM119 PQI119 QAE119 QKA119 QTW119 RDS119 RNO119 RXK119 SHG119 SRC119 TAY119 TKU119 TUQ119 UEM119 UOI119 UYE119 VIA119 VRW119 WBS119 WLO119 WVK119 C65655 IY65655 SU65655 ACQ65655 AMM65655 AWI65655 BGE65655 BQA65655 BZW65655 CJS65655 CTO65655 DDK65655 DNG65655 DXC65655 EGY65655 EQU65655 FAQ65655 FKM65655 FUI65655 GEE65655 GOA65655 GXW65655 HHS65655 HRO65655 IBK65655 ILG65655 IVC65655 JEY65655 JOU65655 JYQ65655 KIM65655 KSI65655 LCE65655 LMA65655 LVW65655 MFS65655 MPO65655 MZK65655 NJG65655 NTC65655 OCY65655 OMU65655 OWQ65655 PGM65655 PQI65655 QAE65655 QKA65655 QTW65655 RDS65655 RNO65655 RXK65655 SHG65655 SRC65655 TAY65655 TKU65655 TUQ65655 UEM65655 UOI65655 UYE65655 VIA65655 VRW65655 WBS65655 WLO65655 WVK65655 C131191 IY131191 SU131191 ACQ131191 AMM131191 AWI131191 BGE131191 BQA131191 BZW131191 CJS131191 CTO131191 DDK131191 DNG131191 DXC131191 EGY131191 EQU131191 FAQ131191 FKM131191 FUI131191 GEE131191 GOA131191 GXW131191 HHS131191 HRO131191 IBK131191 ILG131191 IVC131191 JEY131191 JOU131191 JYQ131191 KIM131191 KSI131191 LCE131191 LMA131191 LVW131191 MFS131191 MPO131191 MZK131191 NJG131191 NTC131191 OCY131191 OMU131191 OWQ131191 PGM131191 PQI131191 QAE131191 QKA131191 QTW131191 RDS131191 RNO131191 RXK131191 SHG131191 SRC131191 TAY131191 TKU131191 TUQ131191 UEM131191 UOI131191 UYE131191 VIA131191 VRW131191 WBS131191 WLO131191 WVK131191 C196727 IY196727 SU196727 ACQ196727 AMM196727 AWI196727 BGE196727 BQA196727 BZW196727 CJS196727 CTO196727 DDK196727 DNG196727 DXC196727 EGY196727 EQU196727 FAQ196727 FKM196727 FUI196727 GEE196727 GOA196727 GXW196727 HHS196727 HRO196727 IBK196727 ILG196727 IVC196727 JEY196727 JOU196727 JYQ196727 KIM196727 KSI196727 LCE196727 LMA196727 LVW196727 MFS196727 MPO196727 MZK196727 NJG196727 NTC196727 OCY196727 OMU196727 OWQ196727 PGM196727 PQI196727 QAE196727 QKA196727 QTW196727 RDS196727 RNO196727 RXK196727 SHG196727 SRC196727 TAY196727 TKU196727 TUQ196727 UEM196727 UOI196727 UYE196727 VIA196727 VRW196727 WBS196727 WLO196727 WVK196727 C262263 IY262263 SU262263 ACQ262263 AMM262263 AWI262263 BGE262263 BQA262263 BZW262263 CJS262263 CTO262263 DDK262263 DNG262263 DXC262263 EGY262263 EQU262263 FAQ262263 FKM262263 FUI262263 GEE262263 GOA262263 GXW262263 HHS262263 HRO262263 IBK262263 ILG262263 IVC262263 JEY262263 JOU262263 JYQ262263 KIM262263 KSI262263 LCE262263 LMA262263 LVW262263 MFS262263 MPO262263 MZK262263 NJG262263 NTC262263 OCY262263 OMU262263 OWQ262263 PGM262263 PQI262263 QAE262263 QKA262263 QTW262263 RDS262263 RNO262263 RXK262263 SHG262263 SRC262263 TAY262263 TKU262263 TUQ262263 UEM262263 UOI262263 UYE262263 VIA262263 VRW262263 WBS262263 WLO262263 WVK262263 C327799 IY327799 SU327799 ACQ327799 AMM327799 AWI327799 BGE327799 BQA327799 BZW327799 CJS327799 CTO327799 DDK327799 DNG327799 DXC327799 EGY327799 EQU327799 FAQ327799 FKM327799 FUI327799 GEE327799 GOA327799 GXW327799 HHS327799 HRO327799 IBK327799 ILG327799 IVC327799 JEY327799 JOU327799 JYQ327799 KIM327799 KSI327799 LCE327799 LMA327799 LVW327799 MFS327799 MPO327799 MZK327799 NJG327799 NTC327799 OCY327799 OMU327799 OWQ327799 PGM327799 PQI327799 QAE327799 QKA327799 QTW327799 RDS327799 RNO327799 RXK327799 SHG327799 SRC327799 TAY327799 TKU327799 TUQ327799 UEM327799 UOI327799 UYE327799 VIA327799 VRW327799 WBS327799 WLO327799 WVK327799 C393335 IY393335 SU393335 ACQ393335 AMM393335 AWI393335 BGE393335 BQA393335 BZW393335 CJS393335 CTO393335 DDK393335 DNG393335 DXC393335 EGY393335 EQU393335 FAQ393335 FKM393335 FUI393335 GEE393335 GOA393335 GXW393335 HHS393335 HRO393335 IBK393335 ILG393335 IVC393335 JEY393335 JOU393335 JYQ393335 KIM393335 KSI393335 LCE393335 LMA393335 LVW393335 MFS393335 MPO393335 MZK393335 NJG393335 NTC393335 OCY393335 OMU393335 OWQ393335 PGM393335 PQI393335 QAE393335 QKA393335 QTW393335 RDS393335 RNO393335 RXK393335 SHG393335 SRC393335 TAY393335 TKU393335 TUQ393335 UEM393335 UOI393335 UYE393335 VIA393335 VRW393335 WBS393335 WLO393335 WVK393335 C458871 IY458871 SU458871 ACQ458871 AMM458871 AWI458871 BGE458871 BQA458871 BZW458871 CJS458871 CTO458871 DDK458871 DNG458871 DXC458871 EGY458871 EQU458871 FAQ458871 FKM458871 FUI458871 GEE458871 GOA458871 GXW458871 HHS458871 HRO458871 IBK458871 ILG458871 IVC458871 JEY458871 JOU458871 JYQ458871 KIM458871 KSI458871 LCE458871 LMA458871 LVW458871 MFS458871 MPO458871 MZK458871 NJG458871 NTC458871 OCY458871 OMU458871 OWQ458871 PGM458871 PQI458871 QAE458871 QKA458871 QTW458871 RDS458871 RNO458871 RXK458871 SHG458871 SRC458871 TAY458871 TKU458871 TUQ458871 UEM458871 UOI458871 UYE458871 VIA458871 VRW458871 WBS458871 WLO458871 WVK458871 C524407 IY524407 SU524407 ACQ524407 AMM524407 AWI524407 BGE524407 BQA524407 BZW524407 CJS524407 CTO524407 DDK524407 DNG524407 DXC524407 EGY524407 EQU524407 FAQ524407 FKM524407 FUI524407 GEE524407 GOA524407 GXW524407 HHS524407 HRO524407 IBK524407 ILG524407 IVC524407 JEY524407 JOU524407 JYQ524407 KIM524407 KSI524407 LCE524407 LMA524407 LVW524407 MFS524407 MPO524407 MZK524407 NJG524407 NTC524407 OCY524407 OMU524407 OWQ524407 PGM524407 PQI524407 QAE524407 QKA524407 QTW524407 RDS524407 RNO524407 RXK524407 SHG524407 SRC524407 TAY524407 TKU524407 TUQ524407 UEM524407 UOI524407 UYE524407 VIA524407 VRW524407 WBS524407 WLO524407 WVK524407 C589943 IY589943 SU589943 ACQ589943 AMM589943 AWI589943 BGE589943 BQA589943 BZW589943 CJS589943 CTO589943 DDK589943 DNG589943 DXC589943 EGY589943 EQU589943 FAQ589943 FKM589943 FUI589943 GEE589943 GOA589943 GXW589943 HHS589943 HRO589943 IBK589943 ILG589943 IVC589943 JEY589943 JOU589943 JYQ589943 KIM589943 KSI589943 LCE589943 LMA589943 LVW589943 MFS589943 MPO589943 MZK589943 NJG589943 NTC589943 OCY589943 OMU589943 OWQ589943 PGM589943 PQI589943 QAE589943 QKA589943 QTW589943 RDS589943 RNO589943 RXK589943 SHG589943 SRC589943 TAY589943 TKU589943 TUQ589943 UEM589943 UOI589943 UYE589943 VIA589943 VRW589943 WBS589943 WLO589943 WVK589943 C655479 IY655479 SU655479 ACQ655479 AMM655479 AWI655479 BGE655479 BQA655479 BZW655479 CJS655479 CTO655479 DDK655479 DNG655479 DXC655479 EGY655479 EQU655479 FAQ655479 FKM655479 FUI655479 GEE655479 GOA655479 GXW655479 HHS655479 HRO655479 IBK655479 ILG655479 IVC655479 JEY655479 JOU655479 JYQ655479 KIM655479 KSI655479 LCE655479 LMA655479 LVW655479 MFS655479 MPO655479 MZK655479 NJG655479 NTC655479 OCY655479 OMU655479 OWQ655479 PGM655479 PQI655479 QAE655479 QKA655479 QTW655479 RDS655479 RNO655479 RXK655479 SHG655479 SRC655479 TAY655479 TKU655479 TUQ655479 UEM655479 UOI655479 UYE655479 VIA655479 VRW655479 WBS655479 WLO655479 WVK655479 C721015 IY721015 SU721015 ACQ721015 AMM721015 AWI721015 BGE721015 BQA721015 BZW721015 CJS721015 CTO721015 DDK721015 DNG721015 DXC721015 EGY721015 EQU721015 FAQ721015 FKM721015 FUI721015 GEE721015 GOA721015 GXW721015 HHS721015 HRO721015 IBK721015 ILG721015 IVC721015 JEY721015 JOU721015 JYQ721015 KIM721015 KSI721015 LCE721015 LMA721015 LVW721015 MFS721015 MPO721015 MZK721015 NJG721015 NTC721015 OCY721015 OMU721015 OWQ721015 PGM721015 PQI721015 QAE721015 QKA721015 QTW721015 RDS721015 RNO721015 RXK721015 SHG721015 SRC721015 TAY721015 TKU721015 TUQ721015 UEM721015 UOI721015 UYE721015 VIA721015 VRW721015 WBS721015 WLO721015 WVK721015 C786551 IY786551 SU786551 ACQ786551 AMM786551 AWI786551 BGE786551 BQA786551 BZW786551 CJS786551 CTO786551 DDK786551 DNG786551 DXC786551 EGY786551 EQU786551 FAQ786551 FKM786551 FUI786551 GEE786551 GOA786551 GXW786551 HHS786551 HRO786551 IBK786551 ILG786551 IVC786551 JEY786551 JOU786551 JYQ786551 KIM786551 KSI786551 LCE786551 LMA786551 LVW786551 MFS786551 MPO786551 MZK786551 NJG786551 NTC786551 OCY786551 OMU786551 OWQ786551 PGM786551 PQI786551 QAE786551 QKA786551 QTW786551 RDS786551 RNO786551 RXK786551 SHG786551 SRC786551 TAY786551 TKU786551 TUQ786551 UEM786551 UOI786551 UYE786551 VIA786551 VRW786551 WBS786551 WLO786551 WVK786551 C852087 IY852087 SU852087 ACQ852087 AMM852087 AWI852087 BGE852087 BQA852087 BZW852087 CJS852087 CTO852087 DDK852087 DNG852087 DXC852087 EGY852087 EQU852087 FAQ852087 FKM852087 FUI852087 GEE852087 GOA852087 GXW852087 HHS852087 HRO852087 IBK852087 ILG852087 IVC852087 JEY852087 JOU852087 JYQ852087 KIM852087 KSI852087 LCE852087 LMA852087 LVW852087 MFS852087 MPO852087 MZK852087 NJG852087 NTC852087 OCY852087 OMU852087 OWQ852087 PGM852087 PQI852087 QAE852087 QKA852087 QTW852087 RDS852087 RNO852087 RXK852087 SHG852087 SRC852087 TAY852087 TKU852087 TUQ852087 UEM852087 UOI852087 UYE852087 VIA852087 VRW852087 WBS852087 WLO852087 WVK852087 C917623 IY917623 SU917623 ACQ917623 AMM917623 AWI917623 BGE917623 BQA917623 BZW917623 CJS917623 CTO917623 DDK917623 DNG917623 DXC917623 EGY917623 EQU917623 FAQ917623 FKM917623 FUI917623 GEE917623 GOA917623 GXW917623 HHS917623 HRO917623 IBK917623 ILG917623 IVC917623 JEY917623 JOU917623 JYQ917623 KIM917623 KSI917623 LCE917623 LMA917623 LVW917623 MFS917623 MPO917623 MZK917623 NJG917623 NTC917623 OCY917623 OMU917623 OWQ917623 PGM917623 PQI917623 QAE917623 QKA917623 QTW917623 RDS917623 RNO917623 RXK917623 SHG917623 SRC917623 TAY917623 TKU917623 TUQ917623 UEM917623 UOI917623 UYE917623 VIA917623 VRW917623 WBS917623 WLO917623 WVK917623 C983159 IY983159 SU983159 ACQ983159 AMM983159 AWI983159 BGE983159 BQA983159 BZW983159 CJS983159 CTO983159 DDK983159 DNG983159 DXC983159 EGY983159 EQU983159 FAQ983159 FKM983159 FUI983159 GEE983159 GOA983159 GXW983159 HHS983159 HRO983159 IBK983159 ILG983159 IVC983159 JEY983159 JOU983159 JYQ983159 KIM983159 KSI983159 LCE983159 LMA983159 LVW983159 MFS983159 MPO983159 MZK983159 NJG983159 NTC983159 OCY983159 OMU983159 OWQ983159 PGM983159 PQI983159 QAE983159 QKA983159 QTW983159 RDS983159 RNO983159 RXK983159 SHG983159 SRC983159 TAY983159 TKU983159 TUQ983159 UEM983159 UOI983159 UYE983159 VIA983159 VRW983159 WBS983159 WLO983159 WVK983159 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C65662 IY65662 SU65662 ACQ65662 AMM65662 AWI65662 BGE65662 BQA65662 BZW65662 CJS65662 CTO65662 DDK65662 DNG65662 DXC65662 EGY65662 EQU65662 FAQ65662 FKM65662 FUI65662 GEE65662 GOA65662 GXW65662 HHS65662 HRO65662 IBK65662 ILG65662 IVC65662 JEY65662 JOU65662 JYQ65662 KIM65662 KSI65662 LCE65662 LMA65662 LVW65662 MFS65662 MPO65662 MZK65662 NJG65662 NTC65662 OCY65662 OMU65662 OWQ65662 PGM65662 PQI65662 QAE65662 QKA65662 QTW65662 RDS65662 RNO65662 RXK65662 SHG65662 SRC65662 TAY65662 TKU65662 TUQ65662 UEM65662 UOI65662 UYE65662 VIA65662 VRW65662 WBS65662 WLO65662 WVK65662 C131198 IY131198 SU131198 ACQ131198 AMM131198 AWI131198 BGE131198 BQA131198 BZW131198 CJS131198 CTO131198 DDK131198 DNG131198 DXC131198 EGY131198 EQU131198 FAQ131198 FKM131198 FUI131198 GEE131198 GOA131198 GXW131198 HHS131198 HRO131198 IBK131198 ILG131198 IVC131198 JEY131198 JOU131198 JYQ131198 KIM131198 KSI131198 LCE131198 LMA131198 LVW131198 MFS131198 MPO131198 MZK131198 NJG131198 NTC131198 OCY131198 OMU131198 OWQ131198 PGM131198 PQI131198 QAE131198 QKA131198 QTW131198 RDS131198 RNO131198 RXK131198 SHG131198 SRC131198 TAY131198 TKU131198 TUQ131198 UEM131198 UOI131198 UYE131198 VIA131198 VRW131198 WBS131198 WLO131198 WVK131198 C196734 IY196734 SU196734 ACQ196734 AMM196734 AWI196734 BGE196734 BQA196734 BZW196734 CJS196734 CTO196734 DDK196734 DNG196734 DXC196734 EGY196734 EQU196734 FAQ196734 FKM196734 FUI196734 GEE196734 GOA196734 GXW196734 HHS196734 HRO196734 IBK196734 ILG196734 IVC196734 JEY196734 JOU196734 JYQ196734 KIM196734 KSI196734 LCE196734 LMA196734 LVW196734 MFS196734 MPO196734 MZK196734 NJG196734 NTC196734 OCY196734 OMU196734 OWQ196734 PGM196734 PQI196734 QAE196734 QKA196734 QTW196734 RDS196734 RNO196734 RXK196734 SHG196734 SRC196734 TAY196734 TKU196734 TUQ196734 UEM196734 UOI196734 UYE196734 VIA196734 VRW196734 WBS196734 WLO196734 WVK196734 C262270 IY262270 SU262270 ACQ262270 AMM262270 AWI262270 BGE262270 BQA262270 BZW262270 CJS262270 CTO262270 DDK262270 DNG262270 DXC262270 EGY262270 EQU262270 FAQ262270 FKM262270 FUI262270 GEE262270 GOA262270 GXW262270 HHS262270 HRO262270 IBK262270 ILG262270 IVC262270 JEY262270 JOU262270 JYQ262270 KIM262270 KSI262270 LCE262270 LMA262270 LVW262270 MFS262270 MPO262270 MZK262270 NJG262270 NTC262270 OCY262270 OMU262270 OWQ262270 PGM262270 PQI262270 QAE262270 QKA262270 QTW262270 RDS262270 RNO262270 RXK262270 SHG262270 SRC262270 TAY262270 TKU262270 TUQ262270 UEM262270 UOI262270 UYE262270 VIA262270 VRW262270 WBS262270 WLO262270 WVK262270 C327806 IY327806 SU327806 ACQ327806 AMM327806 AWI327806 BGE327806 BQA327806 BZW327806 CJS327806 CTO327806 DDK327806 DNG327806 DXC327806 EGY327806 EQU327806 FAQ327806 FKM327806 FUI327806 GEE327806 GOA327806 GXW327806 HHS327806 HRO327806 IBK327806 ILG327806 IVC327806 JEY327806 JOU327806 JYQ327806 KIM327806 KSI327806 LCE327806 LMA327806 LVW327806 MFS327806 MPO327806 MZK327806 NJG327806 NTC327806 OCY327806 OMU327806 OWQ327806 PGM327806 PQI327806 QAE327806 QKA327806 QTW327806 RDS327806 RNO327806 RXK327806 SHG327806 SRC327806 TAY327806 TKU327806 TUQ327806 UEM327806 UOI327806 UYE327806 VIA327806 VRW327806 WBS327806 WLO327806 WVK327806 C393342 IY393342 SU393342 ACQ393342 AMM393342 AWI393342 BGE393342 BQA393342 BZW393342 CJS393342 CTO393342 DDK393342 DNG393342 DXC393342 EGY393342 EQU393342 FAQ393342 FKM393342 FUI393342 GEE393342 GOA393342 GXW393342 HHS393342 HRO393342 IBK393342 ILG393342 IVC393342 JEY393342 JOU393342 JYQ393342 KIM393342 KSI393342 LCE393342 LMA393342 LVW393342 MFS393342 MPO393342 MZK393342 NJG393342 NTC393342 OCY393342 OMU393342 OWQ393342 PGM393342 PQI393342 QAE393342 QKA393342 QTW393342 RDS393342 RNO393342 RXK393342 SHG393342 SRC393342 TAY393342 TKU393342 TUQ393342 UEM393342 UOI393342 UYE393342 VIA393342 VRW393342 WBS393342 WLO393342 WVK393342 C458878 IY458878 SU458878 ACQ458878 AMM458878 AWI458878 BGE458878 BQA458878 BZW458878 CJS458878 CTO458878 DDK458878 DNG458878 DXC458878 EGY458878 EQU458878 FAQ458878 FKM458878 FUI458878 GEE458878 GOA458878 GXW458878 HHS458878 HRO458878 IBK458878 ILG458878 IVC458878 JEY458878 JOU458878 JYQ458878 KIM458878 KSI458878 LCE458878 LMA458878 LVW458878 MFS458878 MPO458878 MZK458878 NJG458878 NTC458878 OCY458878 OMU458878 OWQ458878 PGM458878 PQI458878 QAE458878 QKA458878 QTW458878 RDS458878 RNO458878 RXK458878 SHG458878 SRC458878 TAY458878 TKU458878 TUQ458878 UEM458878 UOI458878 UYE458878 VIA458878 VRW458878 WBS458878 WLO458878 WVK458878 C524414 IY524414 SU524414 ACQ524414 AMM524414 AWI524414 BGE524414 BQA524414 BZW524414 CJS524414 CTO524414 DDK524414 DNG524414 DXC524414 EGY524414 EQU524414 FAQ524414 FKM524414 FUI524414 GEE524414 GOA524414 GXW524414 HHS524414 HRO524414 IBK524414 ILG524414 IVC524414 JEY524414 JOU524414 JYQ524414 KIM524414 KSI524414 LCE524414 LMA524414 LVW524414 MFS524414 MPO524414 MZK524414 NJG524414 NTC524414 OCY524414 OMU524414 OWQ524414 PGM524414 PQI524414 QAE524414 QKA524414 QTW524414 RDS524414 RNO524414 RXK524414 SHG524414 SRC524414 TAY524414 TKU524414 TUQ524414 UEM524414 UOI524414 UYE524414 VIA524414 VRW524414 WBS524414 WLO524414 WVK524414 C589950 IY589950 SU589950 ACQ589950 AMM589950 AWI589950 BGE589950 BQA589950 BZW589950 CJS589950 CTO589950 DDK589950 DNG589950 DXC589950 EGY589950 EQU589950 FAQ589950 FKM589950 FUI589950 GEE589950 GOA589950 GXW589950 HHS589950 HRO589950 IBK589950 ILG589950 IVC589950 JEY589950 JOU589950 JYQ589950 KIM589950 KSI589950 LCE589950 LMA589950 LVW589950 MFS589950 MPO589950 MZK589950 NJG589950 NTC589950 OCY589950 OMU589950 OWQ589950 PGM589950 PQI589950 QAE589950 QKA589950 QTW589950 RDS589950 RNO589950 RXK589950 SHG589950 SRC589950 TAY589950 TKU589950 TUQ589950 UEM589950 UOI589950 UYE589950 VIA589950 VRW589950 WBS589950 WLO589950 WVK589950 C655486 IY655486 SU655486 ACQ655486 AMM655486 AWI655486 BGE655486 BQA655486 BZW655486 CJS655486 CTO655486 DDK655486 DNG655486 DXC655486 EGY655486 EQU655486 FAQ655486 FKM655486 FUI655486 GEE655486 GOA655486 GXW655486 HHS655486 HRO655486 IBK655486 ILG655486 IVC655486 JEY655486 JOU655486 JYQ655486 KIM655486 KSI655486 LCE655486 LMA655486 LVW655486 MFS655486 MPO655486 MZK655486 NJG655486 NTC655486 OCY655486 OMU655486 OWQ655486 PGM655486 PQI655486 QAE655486 QKA655486 QTW655486 RDS655486 RNO655486 RXK655486 SHG655486 SRC655486 TAY655486 TKU655486 TUQ655486 UEM655486 UOI655486 UYE655486 VIA655486 VRW655486 WBS655486 WLO655486 WVK655486 C721022 IY721022 SU721022 ACQ721022 AMM721022 AWI721022 BGE721022 BQA721022 BZW721022 CJS721022 CTO721022 DDK721022 DNG721022 DXC721022 EGY721022 EQU721022 FAQ721022 FKM721022 FUI721022 GEE721022 GOA721022 GXW721022 HHS721022 HRO721022 IBK721022 ILG721022 IVC721022 JEY721022 JOU721022 JYQ721022 KIM721022 KSI721022 LCE721022 LMA721022 LVW721022 MFS721022 MPO721022 MZK721022 NJG721022 NTC721022 OCY721022 OMU721022 OWQ721022 PGM721022 PQI721022 QAE721022 QKA721022 QTW721022 RDS721022 RNO721022 RXK721022 SHG721022 SRC721022 TAY721022 TKU721022 TUQ721022 UEM721022 UOI721022 UYE721022 VIA721022 VRW721022 WBS721022 WLO721022 WVK721022 C786558 IY786558 SU786558 ACQ786558 AMM786558 AWI786558 BGE786558 BQA786558 BZW786558 CJS786558 CTO786558 DDK786558 DNG786558 DXC786558 EGY786558 EQU786558 FAQ786558 FKM786558 FUI786558 GEE786558 GOA786558 GXW786558 HHS786558 HRO786558 IBK786558 ILG786558 IVC786558 JEY786558 JOU786558 JYQ786558 KIM786558 KSI786558 LCE786558 LMA786558 LVW786558 MFS786558 MPO786558 MZK786558 NJG786558 NTC786558 OCY786558 OMU786558 OWQ786558 PGM786558 PQI786558 QAE786558 QKA786558 QTW786558 RDS786558 RNO786558 RXK786558 SHG786558 SRC786558 TAY786558 TKU786558 TUQ786558 UEM786558 UOI786558 UYE786558 VIA786558 VRW786558 WBS786558 WLO786558 WVK786558 C852094 IY852094 SU852094 ACQ852094 AMM852094 AWI852094 BGE852094 BQA852094 BZW852094 CJS852094 CTO852094 DDK852094 DNG852094 DXC852094 EGY852094 EQU852094 FAQ852094 FKM852094 FUI852094 GEE852094 GOA852094 GXW852094 HHS852094 HRO852094 IBK852094 ILG852094 IVC852094 JEY852094 JOU852094 JYQ852094 KIM852094 KSI852094 LCE852094 LMA852094 LVW852094 MFS852094 MPO852094 MZK852094 NJG852094 NTC852094 OCY852094 OMU852094 OWQ852094 PGM852094 PQI852094 QAE852094 QKA852094 QTW852094 RDS852094 RNO852094 RXK852094 SHG852094 SRC852094 TAY852094 TKU852094 TUQ852094 UEM852094 UOI852094 UYE852094 VIA852094 VRW852094 WBS852094 WLO852094 WVK852094 C917630 IY917630 SU917630 ACQ917630 AMM917630 AWI917630 BGE917630 BQA917630 BZW917630 CJS917630 CTO917630 DDK917630 DNG917630 DXC917630 EGY917630 EQU917630 FAQ917630 FKM917630 FUI917630 GEE917630 GOA917630 GXW917630 HHS917630 HRO917630 IBK917630 ILG917630 IVC917630 JEY917630 JOU917630 JYQ917630 KIM917630 KSI917630 LCE917630 LMA917630 LVW917630 MFS917630 MPO917630 MZK917630 NJG917630 NTC917630 OCY917630 OMU917630 OWQ917630 PGM917630 PQI917630 QAE917630 QKA917630 QTW917630 RDS917630 RNO917630 RXK917630 SHG917630 SRC917630 TAY917630 TKU917630 TUQ917630 UEM917630 UOI917630 UYE917630 VIA917630 VRW917630 WBS917630 WLO917630 WVK917630 C983166 IY983166 SU983166 ACQ983166 AMM983166 AWI983166 BGE983166 BQA983166 BZW983166 CJS983166 CTO983166 DDK983166 DNG983166 DXC983166 EGY983166 EQU983166 FAQ983166 FKM983166 FUI983166 GEE983166 GOA983166 GXW983166 HHS983166 HRO983166 IBK983166 ILG983166 IVC983166 JEY983166 JOU983166 JYQ983166 KIM983166 KSI983166 LCE983166 LMA983166 LVW983166 MFS983166 MPO983166 MZK983166 NJG983166 NTC983166 OCY983166 OMU983166 OWQ983166 PGM983166 PQI983166 QAE983166 QKA983166 QTW983166 RDS983166 RNO983166 RXK983166 SHG983166 SRC983166 TAY983166 TKU983166 TUQ983166 UEM983166 UOI983166 UYE983166 VIA983166 VRW983166 WBS983166 WLO983166 WVK983166" xr:uid="{00000000-0002-0000-0B00-000001000000}">
      <formula1>$AA$3</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xr:uid="{00000000-0002-0000-0B00-000002000000}">
      <formula1>$AM$66:$AM$71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xr:uid="{00000000-0002-0000-0B00-000003000000}">
      <formula1>$AN$66:$AN$68</formula1>
    </dataValidation>
    <dataValidation type="list" allowBlank="1" showInputMessage="1" showErrorMessage="1" sqref="O132:P132 JK132:JL132 TG132:TH132 ADC132:ADD132 AMY132:AMZ132 AWU132:AWV132 BGQ132:BGR132 BQM132:BQN132 CAI132:CAJ132 CKE132:CKF132 CUA132:CUB132 DDW132:DDX132 DNS132:DNT132 DXO132:DXP132 EHK132:EHL132 ERG132:ERH132 FBC132:FBD132 FKY132:FKZ132 FUU132:FUV132 GEQ132:GER132 GOM132:GON132 GYI132:GYJ132 HIE132:HIF132 HSA132:HSB132 IBW132:IBX132 ILS132:ILT132 IVO132:IVP132 JFK132:JFL132 JPG132:JPH132 JZC132:JZD132 KIY132:KIZ132 KSU132:KSV132 LCQ132:LCR132 LMM132:LMN132 LWI132:LWJ132 MGE132:MGF132 MQA132:MQB132 MZW132:MZX132 NJS132:NJT132 NTO132:NTP132 ODK132:ODL132 ONG132:ONH132 OXC132:OXD132 PGY132:PGZ132 PQU132:PQV132 QAQ132:QAR132 QKM132:QKN132 QUI132:QUJ132 REE132:REF132 ROA132:ROB132 RXW132:RXX132 SHS132:SHT132 SRO132:SRP132 TBK132:TBL132 TLG132:TLH132 TVC132:TVD132 UEY132:UEZ132 UOU132:UOV132 UYQ132:UYR132 VIM132:VIN132 VSI132:VSJ132 WCE132:WCF132 WMA132:WMB132 WVW132:WVX132 O65668:P65668 JK65668:JL65668 TG65668:TH65668 ADC65668:ADD65668 AMY65668:AMZ65668 AWU65668:AWV65668 BGQ65668:BGR65668 BQM65668:BQN65668 CAI65668:CAJ65668 CKE65668:CKF65668 CUA65668:CUB65668 DDW65668:DDX65668 DNS65668:DNT65668 DXO65668:DXP65668 EHK65668:EHL65668 ERG65668:ERH65668 FBC65668:FBD65668 FKY65668:FKZ65668 FUU65668:FUV65668 GEQ65668:GER65668 GOM65668:GON65668 GYI65668:GYJ65668 HIE65668:HIF65668 HSA65668:HSB65668 IBW65668:IBX65668 ILS65668:ILT65668 IVO65668:IVP65668 JFK65668:JFL65668 JPG65668:JPH65668 JZC65668:JZD65668 KIY65668:KIZ65668 KSU65668:KSV65668 LCQ65668:LCR65668 LMM65668:LMN65668 LWI65668:LWJ65668 MGE65668:MGF65668 MQA65668:MQB65668 MZW65668:MZX65668 NJS65668:NJT65668 NTO65668:NTP65668 ODK65668:ODL65668 ONG65668:ONH65668 OXC65668:OXD65668 PGY65668:PGZ65668 PQU65668:PQV65668 QAQ65668:QAR65668 QKM65668:QKN65668 QUI65668:QUJ65668 REE65668:REF65668 ROA65668:ROB65668 RXW65668:RXX65668 SHS65668:SHT65668 SRO65668:SRP65668 TBK65668:TBL65668 TLG65668:TLH65668 TVC65668:TVD65668 UEY65668:UEZ65668 UOU65668:UOV65668 UYQ65668:UYR65668 VIM65668:VIN65668 VSI65668:VSJ65668 WCE65668:WCF65668 WMA65668:WMB65668 WVW65668:WVX65668 O131204:P131204 JK131204:JL131204 TG131204:TH131204 ADC131204:ADD131204 AMY131204:AMZ131204 AWU131204:AWV131204 BGQ131204:BGR131204 BQM131204:BQN131204 CAI131204:CAJ131204 CKE131204:CKF131204 CUA131204:CUB131204 DDW131204:DDX131204 DNS131204:DNT131204 DXO131204:DXP131204 EHK131204:EHL131204 ERG131204:ERH131204 FBC131204:FBD131204 FKY131204:FKZ131204 FUU131204:FUV131204 GEQ131204:GER131204 GOM131204:GON131204 GYI131204:GYJ131204 HIE131204:HIF131204 HSA131204:HSB131204 IBW131204:IBX131204 ILS131204:ILT131204 IVO131204:IVP131204 JFK131204:JFL131204 JPG131204:JPH131204 JZC131204:JZD131204 KIY131204:KIZ131204 KSU131204:KSV131204 LCQ131204:LCR131204 LMM131204:LMN131204 LWI131204:LWJ131204 MGE131204:MGF131204 MQA131204:MQB131204 MZW131204:MZX131204 NJS131204:NJT131204 NTO131204:NTP131204 ODK131204:ODL131204 ONG131204:ONH131204 OXC131204:OXD131204 PGY131204:PGZ131204 PQU131204:PQV131204 QAQ131204:QAR131204 QKM131204:QKN131204 QUI131204:QUJ131204 REE131204:REF131204 ROA131204:ROB131204 RXW131204:RXX131204 SHS131204:SHT131204 SRO131204:SRP131204 TBK131204:TBL131204 TLG131204:TLH131204 TVC131204:TVD131204 UEY131204:UEZ131204 UOU131204:UOV131204 UYQ131204:UYR131204 VIM131204:VIN131204 VSI131204:VSJ131204 WCE131204:WCF131204 WMA131204:WMB131204 WVW131204:WVX131204 O196740:P196740 JK196740:JL196740 TG196740:TH196740 ADC196740:ADD196740 AMY196740:AMZ196740 AWU196740:AWV196740 BGQ196740:BGR196740 BQM196740:BQN196740 CAI196740:CAJ196740 CKE196740:CKF196740 CUA196740:CUB196740 DDW196740:DDX196740 DNS196740:DNT196740 DXO196740:DXP196740 EHK196740:EHL196740 ERG196740:ERH196740 FBC196740:FBD196740 FKY196740:FKZ196740 FUU196740:FUV196740 GEQ196740:GER196740 GOM196740:GON196740 GYI196740:GYJ196740 HIE196740:HIF196740 HSA196740:HSB196740 IBW196740:IBX196740 ILS196740:ILT196740 IVO196740:IVP196740 JFK196740:JFL196740 JPG196740:JPH196740 JZC196740:JZD196740 KIY196740:KIZ196740 KSU196740:KSV196740 LCQ196740:LCR196740 LMM196740:LMN196740 LWI196740:LWJ196740 MGE196740:MGF196740 MQA196740:MQB196740 MZW196740:MZX196740 NJS196740:NJT196740 NTO196740:NTP196740 ODK196740:ODL196740 ONG196740:ONH196740 OXC196740:OXD196740 PGY196740:PGZ196740 PQU196740:PQV196740 QAQ196740:QAR196740 QKM196740:QKN196740 QUI196740:QUJ196740 REE196740:REF196740 ROA196740:ROB196740 RXW196740:RXX196740 SHS196740:SHT196740 SRO196740:SRP196740 TBK196740:TBL196740 TLG196740:TLH196740 TVC196740:TVD196740 UEY196740:UEZ196740 UOU196740:UOV196740 UYQ196740:UYR196740 VIM196740:VIN196740 VSI196740:VSJ196740 WCE196740:WCF196740 WMA196740:WMB196740 WVW196740:WVX196740 O262276:P262276 JK262276:JL262276 TG262276:TH262276 ADC262276:ADD262276 AMY262276:AMZ262276 AWU262276:AWV262276 BGQ262276:BGR262276 BQM262276:BQN262276 CAI262276:CAJ262276 CKE262276:CKF262276 CUA262276:CUB262276 DDW262276:DDX262276 DNS262276:DNT262276 DXO262276:DXP262276 EHK262276:EHL262276 ERG262276:ERH262276 FBC262276:FBD262276 FKY262276:FKZ262276 FUU262276:FUV262276 GEQ262276:GER262276 GOM262276:GON262276 GYI262276:GYJ262276 HIE262276:HIF262276 HSA262276:HSB262276 IBW262276:IBX262276 ILS262276:ILT262276 IVO262276:IVP262276 JFK262276:JFL262276 JPG262276:JPH262276 JZC262276:JZD262276 KIY262276:KIZ262276 KSU262276:KSV262276 LCQ262276:LCR262276 LMM262276:LMN262276 LWI262276:LWJ262276 MGE262276:MGF262276 MQA262276:MQB262276 MZW262276:MZX262276 NJS262276:NJT262276 NTO262276:NTP262276 ODK262276:ODL262276 ONG262276:ONH262276 OXC262276:OXD262276 PGY262276:PGZ262276 PQU262276:PQV262276 QAQ262276:QAR262276 QKM262276:QKN262276 QUI262276:QUJ262276 REE262276:REF262276 ROA262276:ROB262276 RXW262276:RXX262276 SHS262276:SHT262276 SRO262276:SRP262276 TBK262276:TBL262276 TLG262276:TLH262276 TVC262276:TVD262276 UEY262276:UEZ262276 UOU262276:UOV262276 UYQ262276:UYR262276 VIM262276:VIN262276 VSI262276:VSJ262276 WCE262276:WCF262276 WMA262276:WMB262276 WVW262276:WVX262276 O327812:P327812 JK327812:JL327812 TG327812:TH327812 ADC327812:ADD327812 AMY327812:AMZ327812 AWU327812:AWV327812 BGQ327812:BGR327812 BQM327812:BQN327812 CAI327812:CAJ327812 CKE327812:CKF327812 CUA327812:CUB327812 DDW327812:DDX327812 DNS327812:DNT327812 DXO327812:DXP327812 EHK327812:EHL327812 ERG327812:ERH327812 FBC327812:FBD327812 FKY327812:FKZ327812 FUU327812:FUV327812 GEQ327812:GER327812 GOM327812:GON327812 GYI327812:GYJ327812 HIE327812:HIF327812 HSA327812:HSB327812 IBW327812:IBX327812 ILS327812:ILT327812 IVO327812:IVP327812 JFK327812:JFL327812 JPG327812:JPH327812 JZC327812:JZD327812 KIY327812:KIZ327812 KSU327812:KSV327812 LCQ327812:LCR327812 LMM327812:LMN327812 LWI327812:LWJ327812 MGE327812:MGF327812 MQA327812:MQB327812 MZW327812:MZX327812 NJS327812:NJT327812 NTO327812:NTP327812 ODK327812:ODL327812 ONG327812:ONH327812 OXC327812:OXD327812 PGY327812:PGZ327812 PQU327812:PQV327812 QAQ327812:QAR327812 QKM327812:QKN327812 QUI327812:QUJ327812 REE327812:REF327812 ROA327812:ROB327812 RXW327812:RXX327812 SHS327812:SHT327812 SRO327812:SRP327812 TBK327812:TBL327812 TLG327812:TLH327812 TVC327812:TVD327812 UEY327812:UEZ327812 UOU327812:UOV327812 UYQ327812:UYR327812 VIM327812:VIN327812 VSI327812:VSJ327812 WCE327812:WCF327812 WMA327812:WMB327812 WVW327812:WVX327812 O393348:P393348 JK393348:JL393348 TG393348:TH393348 ADC393348:ADD393348 AMY393348:AMZ393348 AWU393348:AWV393348 BGQ393348:BGR393348 BQM393348:BQN393348 CAI393348:CAJ393348 CKE393348:CKF393348 CUA393348:CUB393348 DDW393348:DDX393348 DNS393348:DNT393348 DXO393348:DXP393348 EHK393348:EHL393348 ERG393348:ERH393348 FBC393348:FBD393348 FKY393348:FKZ393348 FUU393348:FUV393348 GEQ393348:GER393348 GOM393348:GON393348 GYI393348:GYJ393348 HIE393348:HIF393348 HSA393348:HSB393348 IBW393348:IBX393348 ILS393348:ILT393348 IVO393348:IVP393348 JFK393348:JFL393348 JPG393348:JPH393348 JZC393348:JZD393348 KIY393348:KIZ393348 KSU393348:KSV393348 LCQ393348:LCR393348 LMM393348:LMN393348 LWI393348:LWJ393348 MGE393348:MGF393348 MQA393348:MQB393348 MZW393348:MZX393348 NJS393348:NJT393348 NTO393348:NTP393348 ODK393348:ODL393348 ONG393348:ONH393348 OXC393348:OXD393348 PGY393348:PGZ393348 PQU393348:PQV393348 QAQ393348:QAR393348 QKM393348:QKN393348 QUI393348:QUJ393348 REE393348:REF393348 ROA393348:ROB393348 RXW393348:RXX393348 SHS393348:SHT393348 SRO393348:SRP393348 TBK393348:TBL393348 TLG393348:TLH393348 TVC393348:TVD393348 UEY393348:UEZ393348 UOU393348:UOV393348 UYQ393348:UYR393348 VIM393348:VIN393348 VSI393348:VSJ393348 WCE393348:WCF393348 WMA393348:WMB393348 WVW393348:WVX393348 O458884:P458884 JK458884:JL458884 TG458884:TH458884 ADC458884:ADD458884 AMY458884:AMZ458884 AWU458884:AWV458884 BGQ458884:BGR458884 BQM458884:BQN458884 CAI458884:CAJ458884 CKE458884:CKF458884 CUA458884:CUB458884 DDW458884:DDX458884 DNS458884:DNT458884 DXO458884:DXP458884 EHK458884:EHL458884 ERG458884:ERH458884 FBC458884:FBD458884 FKY458884:FKZ458884 FUU458884:FUV458884 GEQ458884:GER458884 GOM458884:GON458884 GYI458884:GYJ458884 HIE458884:HIF458884 HSA458884:HSB458884 IBW458884:IBX458884 ILS458884:ILT458884 IVO458884:IVP458884 JFK458884:JFL458884 JPG458884:JPH458884 JZC458884:JZD458884 KIY458884:KIZ458884 KSU458884:KSV458884 LCQ458884:LCR458884 LMM458884:LMN458884 LWI458884:LWJ458884 MGE458884:MGF458884 MQA458884:MQB458884 MZW458884:MZX458884 NJS458884:NJT458884 NTO458884:NTP458884 ODK458884:ODL458884 ONG458884:ONH458884 OXC458884:OXD458884 PGY458884:PGZ458884 PQU458884:PQV458884 QAQ458884:QAR458884 QKM458884:QKN458884 QUI458884:QUJ458884 REE458884:REF458884 ROA458884:ROB458884 RXW458884:RXX458884 SHS458884:SHT458884 SRO458884:SRP458884 TBK458884:TBL458884 TLG458884:TLH458884 TVC458884:TVD458884 UEY458884:UEZ458884 UOU458884:UOV458884 UYQ458884:UYR458884 VIM458884:VIN458884 VSI458884:VSJ458884 WCE458884:WCF458884 WMA458884:WMB458884 WVW458884:WVX458884 O524420:P524420 JK524420:JL524420 TG524420:TH524420 ADC524420:ADD524420 AMY524420:AMZ524420 AWU524420:AWV524420 BGQ524420:BGR524420 BQM524420:BQN524420 CAI524420:CAJ524420 CKE524420:CKF524420 CUA524420:CUB524420 DDW524420:DDX524420 DNS524420:DNT524420 DXO524420:DXP524420 EHK524420:EHL524420 ERG524420:ERH524420 FBC524420:FBD524420 FKY524420:FKZ524420 FUU524420:FUV524420 GEQ524420:GER524420 GOM524420:GON524420 GYI524420:GYJ524420 HIE524420:HIF524420 HSA524420:HSB524420 IBW524420:IBX524420 ILS524420:ILT524420 IVO524420:IVP524420 JFK524420:JFL524420 JPG524420:JPH524420 JZC524420:JZD524420 KIY524420:KIZ524420 KSU524420:KSV524420 LCQ524420:LCR524420 LMM524420:LMN524420 LWI524420:LWJ524420 MGE524420:MGF524420 MQA524420:MQB524420 MZW524420:MZX524420 NJS524420:NJT524420 NTO524420:NTP524420 ODK524420:ODL524420 ONG524420:ONH524420 OXC524420:OXD524420 PGY524420:PGZ524420 PQU524420:PQV524420 QAQ524420:QAR524420 QKM524420:QKN524420 QUI524420:QUJ524420 REE524420:REF524420 ROA524420:ROB524420 RXW524420:RXX524420 SHS524420:SHT524420 SRO524420:SRP524420 TBK524420:TBL524420 TLG524420:TLH524420 TVC524420:TVD524420 UEY524420:UEZ524420 UOU524420:UOV524420 UYQ524420:UYR524420 VIM524420:VIN524420 VSI524420:VSJ524420 WCE524420:WCF524420 WMA524420:WMB524420 WVW524420:WVX524420 O589956:P589956 JK589956:JL589956 TG589956:TH589956 ADC589956:ADD589956 AMY589956:AMZ589956 AWU589956:AWV589956 BGQ589956:BGR589956 BQM589956:BQN589956 CAI589956:CAJ589956 CKE589956:CKF589956 CUA589956:CUB589956 DDW589956:DDX589956 DNS589956:DNT589956 DXO589956:DXP589956 EHK589956:EHL589956 ERG589956:ERH589956 FBC589956:FBD589956 FKY589956:FKZ589956 FUU589956:FUV589956 GEQ589956:GER589956 GOM589956:GON589956 GYI589956:GYJ589956 HIE589956:HIF589956 HSA589956:HSB589956 IBW589956:IBX589956 ILS589956:ILT589956 IVO589956:IVP589956 JFK589956:JFL589956 JPG589956:JPH589956 JZC589956:JZD589956 KIY589956:KIZ589956 KSU589956:KSV589956 LCQ589956:LCR589956 LMM589956:LMN589956 LWI589956:LWJ589956 MGE589956:MGF589956 MQA589956:MQB589956 MZW589956:MZX589956 NJS589956:NJT589956 NTO589956:NTP589956 ODK589956:ODL589956 ONG589956:ONH589956 OXC589956:OXD589956 PGY589956:PGZ589956 PQU589956:PQV589956 QAQ589956:QAR589956 QKM589956:QKN589956 QUI589956:QUJ589956 REE589956:REF589956 ROA589956:ROB589956 RXW589956:RXX589956 SHS589956:SHT589956 SRO589956:SRP589956 TBK589956:TBL589956 TLG589956:TLH589956 TVC589956:TVD589956 UEY589956:UEZ589956 UOU589956:UOV589956 UYQ589956:UYR589956 VIM589956:VIN589956 VSI589956:VSJ589956 WCE589956:WCF589956 WMA589956:WMB589956 WVW589956:WVX589956 O655492:P655492 JK655492:JL655492 TG655492:TH655492 ADC655492:ADD655492 AMY655492:AMZ655492 AWU655492:AWV655492 BGQ655492:BGR655492 BQM655492:BQN655492 CAI655492:CAJ655492 CKE655492:CKF655492 CUA655492:CUB655492 DDW655492:DDX655492 DNS655492:DNT655492 DXO655492:DXP655492 EHK655492:EHL655492 ERG655492:ERH655492 FBC655492:FBD655492 FKY655492:FKZ655492 FUU655492:FUV655492 GEQ655492:GER655492 GOM655492:GON655492 GYI655492:GYJ655492 HIE655492:HIF655492 HSA655492:HSB655492 IBW655492:IBX655492 ILS655492:ILT655492 IVO655492:IVP655492 JFK655492:JFL655492 JPG655492:JPH655492 JZC655492:JZD655492 KIY655492:KIZ655492 KSU655492:KSV655492 LCQ655492:LCR655492 LMM655492:LMN655492 LWI655492:LWJ655492 MGE655492:MGF655492 MQA655492:MQB655492 MZW655492:MZX655492 NJS655492:NJT655492 NTO655492:NTP655492 ODK655492:ODL655492 ONG655492:ONH655492 OXC655492:OXD655492 PGY655492:PGZ655492 PQU655492:PQV655492 QAQ655492:QAR655492 QKM655492:QKN655492 QUI655492:QUJ655492 REE655492:REF655492 ROA655492:ROB655492 RXW655492:RXX655492 SHS655492:SHT655492 SRO655492:SRP655492 TBK655492:TBL655492 TLG655492:TLH655492 TVC655492:TVD655492 UEY655492:UEZ655492 UOU655492:UOV655492 UYQ655492:UYR655492 VIM655492:VIN655492 VSI655492:VSJ655492 WCE655492:WCF655492 WMA655492:WMB655492 WVW655492:WVX655492 O721028:P721028 JK721028:JL721028 TG721028:TH721028 ADC721028:ADD721028 AMY721028:AMZ721028 AWU721028:AWV721028 BGQ721028:BGR721028 BQM721028:BQN721028 CAI721028:CAJ721028 CKE721028:CKF721028 CUA721028:CUB721028 DDW721028:DDX721028 DNS721028:DNT721028 DXO721028:DXP721028 EHK721028:EHL721028 ERG721028:ERH721028 FBC721028:FBD721028 FKY721028:FKZ721028 FUU721028:FUV721028 GEQ721028:GER721028 GOM721028:GON721028 GYI721028:GYJ721028 HIE721028:HIF721028 HSA721028:HSB721028 IBW721028:IBX721028 ILS721028:ILT721028 IVO721028:IVP721028 JFK721028:JFL721028 JPG721028:JPH721028 JZC721028:JZD721028 KIY721028:KIZ721028 KSU721028:KSV721028 LCQ721028:LCR721028 LMM721028:LMN721028 LWI721028:LWJ721028 MGE721028:MGF721028 MQA721028:MQB721028 MZW721028:MZX721028 NJS721028:NJT721028 NTO721028:NTP721028 ODK721028:ODL721028 ONG721028:ONH721028 OXC721028:OXD721028 PGY721028:PGZ721028 PQU721028:PQV721028 QAQ721028:QAR721028 QKM721028:QKN721028 QUI721028:QUJ721028 REE721028:REF721028 ROA721028:ROB721028 RXW721028:RXX721028 SHS721028:SHT721028 SRO721028:SRP721028 TBK721028:TBL721028 TLG721028:TLH721028 TVC721028:TVD721028 UEY721028:UEZ721028 UOU721028:UOV721028 UYQ721028:UYR721028 VIM721028:VIN721028 VSI721028:VSJ721028 WCE721028:WCF721028 WMA721028:WMB721028 WVW721028:WVX721028 O786564:P786564 JK786564:JL786564 TG786564:TH786564 ADC786564:ADD786564 AMY786564:AMZ786564 AWU786564:AWV786564 BGQ786564:BGR786564 BQM786564:BQN786564 CAI786564:CAJ786564 CKE786564:CKF786564 CUA786564:CUB786564 DDW786564:DDX786564 DNS786564:DNT786564 DXO786564:DXP786564 EHK786564:EHL786564 ERG786564:ERH786564 FBC786564:FBD786564 FKY786564:FKZ786564 FUU786564:FUV786564 GEQ786564:GER786564 GOM786564:GON786564 GYI786564:GYJ786564 HIE786564:HIF786564 HSA786564:HSB786564 IBW786564:IBX786564 ILS786564:ILT786564 IVO786564:IVP786564 JFK786564:JFL786564 JPG786564:JPH786564 JZC786564:JZD786564 KIY786564:KIZ786564 KSU786564:KSV786564 LCQ786564:LCR786564 LMM786564:LMN786564 LWI786564:LWJ786564 MGE786564:MGF786564 MQA786564:MQB786564 MZW786564:MZX786564 NJS786564:NJT786564 NTO786564:NTP786564 ODK786564:ODL786564 ONG786564:ONH786564 OXC786564:OXD786564 PGY786564:PGZ786564 PQU786564:PQV786564 QAQ786564:QAR786564 QKM786564:QKN786564 QUI786564:QUJ786564 REE786564:REF786564 ROA786564:ROB786564 RXW786564:RXX786564 SHS786564:SHT786564 SRO786564:SRP786564 TBK786564:TBL786564 TLG786564:TLH786564 TVC786564:TVD786564 UEY786564:UEZ786564 UOU786564:UOV786564 UYQ786564:UYR786564 VIM786564:VIN786564 VSI786564:VSJ786564 WCE786564:WCF786564 WMA786564:WMB786564 WVW786564:WVX786564 O852100:P852100 JK852100:JL852100 TG852100:TH852100 ADC852100:ADD852100 AMY852100:AMZ852100 AWU852100:AWV852100 BGQ852100:BGR852100 BQM852100:BQN852100 CAI852100:CAJ852100 CKE852100:CKF852100 CUA852100:CUB852100 DDW852100:DDX852100 DNS852100:DNT852100 DXO852100:DXP852100 EHK852100:EHL852100 ERG852100:ERH852100 FBC852100:FBD852100 FKY852100:FKZ852100 FUU852100:FUV852100 GEQ852100:GER852100 GOM852100:GON852100 GYI852100:GYJ852100 HIE852100:HIF852100 HSA852100:HSB852100 IBW852100:IBX852100 ILS852100:ILT852100 IVO852100:IVP852100 JFK852100:JFL852100 JPG852100:JPH852100 JZC852100:JZD852100 KIY852100:KIZ852100 KSU852100:KSV852100 LCQ852100:LCR852100 LMM852100:LMN852100 LWI852100:LWJ852100 MGE852100:MGF852100 MQA852100:MQB852100 MZW852100:MZX852100 NJS852100:NJT852100 NTO852100:NTP852100 ODK852100:ODL852100 ONG852100:ONH852100 OXC852100:OXD852100 PGY852100:PGZ852100 PQU852100:PQV852100 QAQ852100:QAR852100 QKM852100:QKN852100 QUI852100:QUJ852100 REE852100:REF852100 ROA852100:ROB852100 RXW852100:RXX852100 SHS852100:SHT852100 SRO852100:SRP852100 TBK852100:TBL852100 TLG852100:TLH852100 TVC852100:TVD852100 UEY852100:UEZ852100 UOU852100:UOV852100 UYQ852100:UYR852100 VIM852100:VIN852100 VSI852100:VSJ852100 WCE852100:WCF852100 WMA852100:WMB852100 WVW852100:WVX852100 O917636:P917636 JK917636:JL917636 TG917636:TH917636 ADC917636:ADD917636 AMY917636:AMZ917636 AWU917636:AWV917636 BGQ917636:BGR917636 BQM917636:BQN917636 CAI917636:CAJ917636 CKE917636:CKF917636 CUA917636:CUB917636 DDW917636:DDX917636 DNS917636:DNT917636 DXO917636:DXP917636 EHK917636:EHL917636 ERG917636:ERH917636 FBC917636:FBD917636 FKY917636:FKZ917636 FUU917636:FUV917636 GEQ917636:GER917636 GOM917636:GON917636 GYI917636:GYJ917636 HIE917636:HIF917636 HSA917636:HSB917636 IBW917636:IBX917636 ILS917636:ILT917636 IVO917636:IVP917636 JFK917636:JFL917636 JPG917636:JPH917636 JZC917636:JZD917636 KIY917636:KIZ917636 KSU917636:KSV917636 LCQ917636:LCR917636 LMM917636:LMN917636 LWI917636:LWJ917636 MGE917636:MGF917636 MQA917636:MQB917636 MZW917636:MZX917636 NJS917636:NJT917636 NTO917636:NTP917636 ODK917636:ODL917636 ONG917636:ONH917636 OXC917636:OXD917636 PGY917636:PGZ917636 PQU917636:PQV917636 QAQ917636:QAR917636 QKM917636:QKN917636 QUI917636:QUJ917636 REE917636:REF917636 ROA917636:ROB917636 RXW917636:RXX917636 SHS917636:SHT917636 SRO917636:SRP917636 TBK917636:TBL917636 TLG917636:TLH917636 TVC917636:TVD917636 UEY917636:UEZ917636 UOU917636:UOV917636 UYQ917636:UYR917636 VIM917636:VIN917636 VSI917636:VSJ917636 WCE917636:WCF917636 WMA917636:WMB917636 WVW917636:WVX917636 O983172:P983172 JK983172:JL983172 TG983172:TH983172 ADC983172:ADD983172 AMY983172:AMZ983172 AWU983172:AWV983172 BGQ983172:BGR983172 BQM983172:BQN983172 CAI983172:CAJ983172 CKE983172:CKF983172 CUA983172:CUB983172 DDW983172:DDX983172 DNS983172:DNT983172 DXO983172:DXP983172 EHK983172:EHL983172 ERG983172:ERH983172 FBC983172:FBD983172 FKY983172:FKZ983172 FUU983172:FUV983172 GEQ983172:GER983172 GOM983172:GON983172 GYI983172:GYJ983172 HIE983172:HIF983172 HSA983172:HSB983172 IBW983172:IBX983172 ILS983172:ILT983172 IVO983172:IVP983172 JFK983172:JFL983172 JPG983172:JPH983172 JZC983172:JZD983172 KIY983172:KIZ983172 KSU983172:KSV983172 LCQ983172:LCR983172 LMM983172:LMN983172 LWI983172:LWJ983172 MGE983172:MGF983172 MQA983172:MQB983172 MZW983172:MZX983172 NJS983172:NJT983172 NTO983172:NTP983172 ODK983172:ODL983172 ONG983172:ONH983172 OXC983172:OXD983172 PGY983172:PGZ983172 PQU983172:PQV983172 QAQ983172:QAR983172 QKM983172:QKN983172 QUI983172:QUJ983172 REE983172:REF983172 ROA983172:ROB983172 RXW983172:RXX983172 SHS983172:SHT983172 SRO983172:SRP983172 TBK983172:TBL983172 TLG983172:TLH983172 TVC983172:TVD983172 UEY983172:UEZ983172 UOU983172:UOV983172 UYQ983172:UYR983172 VIM983172:VIN983172 VSI983172:VSJ983172 WCE983172:WCF983172 WMA983172:WMB983172 WVW983172:WVX983172" xr:uid="{00000000-0002-0000-0B00-000004000000}">
      <formula1>$AM$132:$AM$134</formula1>
    </dataValidation>
  </dataValidations>
  <pageMargins left="0.70866141732283472" right="0.70866141732283472" top="0.74803149606299213" bottom="0.74803149606299213" header="0.31496062992125984" footer="0.31496062992125984"/>
  <pageSetup paperSize="9" scale="72" orientation="portrait" blackAndWhite="1" r:id="rId1"/>
  <rowBreaks count="2" manualBreakCount="2">
    <brk id="73" max="24" man="1"/>
    <brk id="133"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AN163"/>
  <sheetViews>
    <sheetView view="pageBreakPreview" zoomScaleNormal="100" zoomScaleSheetLayoutView="100" workbookViewId="0">
      <selection activeCell="Y151" sqref="Y151"/>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29" t="s">
        <v>606</v>
      </c>
      <c r="B1" s="447"/>
      <c r="C1" s="29"/>
      <c r="D1" s="29"/>
      <c r="E1" s="29"/>
      <c r="F1" s="29"/>
      <c r="G1" s="29"/>
      <c r="H1" s="29"/>
      <c r="I1" s="29"/>
      <c r="J1" s="29"/>
      <c r="K1" s="29"/>
      <c r="L1" s="29"/>
      <c r="M1" s="29"/>
      <c r="N1" s="29"/>
      <c r="O1" s="29"/>
      <c r="P1" s="29"/>
      <c r="Q1" s="29"/>
      <c r="R1" s="29"/>
      <c r="S1" s="29"/>
      <c r="T1" s="29"/>
      <c r="U1" s="29"/>
      <c r="V1" s="29"/>
      <c r="W1" s="29"/>
      <c r="X1" s="29"/>
      <c r="Y1" s="29"/>
      <c r="AA1" s="2" t="s">
        <v>227</v>
      </c>
    </row>
    <row r="2" spans="1:29" ht="9" customHeight="1">
      <c r="A2" s="29"/>
      <c r="B2" s="29"/>
      <c r="C2" s="29"/>
      <c r="D2" s="29"/>
      <c r="E2" s="29"/>
      <c r="F2" s="29"/>
      <c r="G2" s="29"/>
      <c r="H2" s="29"/>
      <c r="I2" s="29"/>
      <c r="J2" s="29"/>
      <c r="K2" s="29"/>
      <c r="L2" s="29"/>
      <c r="M2" s="29"/>
      <c r="N2" s="29"/>
      <c r="O2" s="29"/>
      <c r="P2" s="29"/>
      <c r="Q2" s="29"/>
      <c r="R2" s="29"/>
      <c r="S2" s="29"/>
      <c r="T2" s="29"/>
      <c r="U2" s="29"/>
      <c r="V2" s="29"/>
      <c r="W2" s="29"/>
      <c r="X2" s="29"/>
      <c r="Y2" s="29"/>
    </row>
    <row r="3" spans="1:29" ht="18.75" customHeight="1">
      <c r="A3" s="1014" t="s">
        <v>629</v>
      </c>
      <c r="B3" s="1014"/>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AA3" s="2" t="s">
        <v>186</v>
      </c>
    </row>
    <row r="4" spans="1:29" ht="9" customHeight="1">
      <c r="A4" s="29"/>
      <c r="B4" s="29"/>
      <c r="C4" s="29"/>
      <c r="D4" s="29"/>
      <c r="E4" s="29"/>
      <c r="F4" s="29"/>
      <c r="G4" s="29"/>
      <c r="H4" s="29"/>
      <c r="I4" s="29"/>
      <c r="J4" s="29"/>
      <c r="K4" s="29"/>
      <c r="L4" s="29"/>
      <c r="M4" s="29"/>
      <c r="N4" s="29"/>
      <c r="O4" s="29"/>
      <c r="P4" s="29"/>
      <c r="Q4" s="29"/>
      <c r="R4" s="29"/>
      <c r="S4" s="29"/>
      <c r="T4" s="29"/>
      <c r="U4" s="29"/>
      <c r="V4" s="29"/>
      <c r="W4" s="29"/>
      <c r="X4" s="29"/>
      <c r="Y4" s="29"/>
    </row>
    <row r="5" spans="1:29" ht="18.75" customHeight="1">
      <c r="A5" s="29"/>
      <c r="B5" s="29"/>
      <c r="C5" s="29"/>
      <c r="D5" s="29"/>
      <c r="E5" s="29"/>
      <c r="F5" s="29"/>
      <c r="G5" s="29"/>
      <c r="H5" s="29"/>
      <c r="I5" s="29"/>
      <c r="J5" s="29"/>
      <c r="K5" s="29"/>
      <c r="L5" s="529"/>
      <c r="M5" s="29"/>
      <c r="N5" s="99" t="s">
        <v>67</v>
      </c>
      <c r="O5" s="29"/>
      <c r="P5" s="29"/>
      <c r="Q5" s="29"/>
      <c r="R5" s="29"/>
      <c r="S5" s="29"/>
      <c r="T5" s="29"/>
      <c r="U5" s="29"/>
      <c r="V5" s="29"/>
      <c r="W5" s="29"/>
      <c r="X5" s="29"/>
      <c r="Y5" s="29"/>
    </row>
    <row r="6" spans="1:29" ht="18.75" customHeight="1">
      <c r="A6" s="29"/>
      <c r="B6" s="29"/>
      <c r="C6" s="29"/>
      <c r="D6" s="29"/>
      <c r="E6" s="29"/>
      <c r="F6" s="29"/>
      <c r="G6" s="29"/>
      <c r="H6" s="29"/>
      <c r="I6" s="29"/>
      <c r="J6" s="29"/>
      <c r="K6" s="29"/>
      <c r="L6" s="29"/>
      <c r="M6" s="29"/>
      <c r="N6" s="1015"/>
      <c r="O6" s="1015"/>
      <c r="P6" s="1015"/>
      <c r="Q6" s="1015"/>
      <c r="R6" s="1015"/>
      <c r="S6" s="1015"/>
      <c r="T6" s="1015"/>
      <c r="U6" s="1015"/>
      <c r="V6" s="1015"/>
      <c r="W6" s="1015"/>
      <c r="X6" s="1015"/>
      <c r="Y6" s="1015"/>
    </row>
    <row r="7" spans="1:29" ht="18.75" customHeight="1">
      <c r="A7" s="29" t="s">
        <v>68</v>
      </c>
      <c r="B7" s="29"/>
      <c r="C7" s="29"/>
      <c r="D7" s="29"/>
      <c r="E7" s="29"/>
      <c r="F7" s="29"/>
      <c r="G7" s="29"/>
      <c r="H7" s="29"/>
      <c r="I7" s="205"/>
      <c r="J7" s="29" t="s">
        <v>69</v>
      </c>
      <c r="K7" s="29"/>
      <c r="L7" s="29"/>
      <c r="M7" s="29"/>
      <c r="N7" s="30"/>
      <c r="O7" s="30"/>
      <c r="P7" s="30"/>
      <c r="Q7" s="30"/>
      <c r="R7" s="30"/>
      <c r="S7" s="30"/>
      <c r="T7" s="30"/>
      <c r="U7" s="30"/>
      <c r="V7" s="30"/>
      <c r="W7" s="30"/>
      <c r="X7" s="30"/>
      <c r="Y7" s="30"/>
    </row>
    <row r="8" spans="1:29" ht="18.75" customHeight="1">
      <c r="A8" s="29" t="s">
        <v>185</v>
      </c>
      <c r="B8" s="1016" t="s">
        <v>70</v>
      </c>
      <c r="C8" s="1016"/>
      <c r="D8" s="1016"/>
      <c r="E8" s="1016"/>
      <c r="F8" s="1016"/>
      <c r="G8" s="1016"/>
      <c r="H8" s="1016"/>
      <c r="I8" s="1016"/>
      <c r="J8" s="1016"/>
      <c r="K8" s="1016"/>
      <c r="L8" s="1016"/>
      <c r="M8" s="1016"/>
      <c r="N8" s="1016"/>
      <c r="O8" s="1016"/>
      <c r="P8" s="1016"/>
      <c r="Q8" s="1016"/>
      <c r="R8" s="1016"/>
      <c r="S8" s="1016"/>
      <c r="T8" s="1016"/>
      <c r="U8" s="1016"/>
      <c r="V8" s="1016"/>
      <c r="W8" s="1016"/>
      <c r="X8" s="1016"/>
      <c r="Y8" s="1016"/>
    </row>
    <row r="9" spans="1:29" ht="18.75" customHeight="1">
      <c r="A9" s="29"/>
      <c r="B9" s="1016"/>
      <c r="C9" s="1016"/>
      <c r="D9" s="1016"/>
      <c r="E9" s="1016"/>
      <c r="F9" s="1016"/>
      <c r="G9" s="1016"/>
      <c r="H9" s="1016"/>
      <c r="I9" s="1016"/>
      <c r="J9" s="1016"/>
      <c r="K9" s="1016"/>
      <c r="L9" s="1016"/>
      <c r="M9" s="1016"/>
      <c r="N9" s="1016"/>
      <c r="O9" s="1016"/>
      <c r="P9" s="1016"/>
      <c r="Q9" s="1016"/>
      <c r="R9" s="1016"/>
      <c r="S9" s="1016"/>
      <c r="T9" s="1016"/>
      <c r="U9" s="1016"/>
      <c r="V9" s="1016"/>
      <c r="W9" s="1016"/>
      <c r="X9" s="1016"/>
      <c r="Y9" s="1016"/>
    </row>
    <row r="10" spans="1:29" ht="18.75" customHeight="1">
      <c r="A10" s="29"/>
      <c r="B10" s="29"/>
      <c r="C10" s="29"/>
      <c r="D10" s="29"/>
      <c r="E10" s="29"/>
      <c r="F10" s="29"/>
      <c r="G10" s="29"/>
      <c r="H10" s="29"/>
      <c r="I10" s="29"/>
      <c r="J10" s="29"/>
      <c r="K10" s="29"/>
      <c r="L10" s="29"/>
      <c r="M10" s="29"/>
      <c r="N10" s="30"/>
      <c r="O10" s="30"/>
      <c r="P10" s="30"/>
      <c r="Q10" s="30"/>
      <c r="R10" s="30"/>
      <c r="S10" s="30"/>
      <c r="T10" s="30"/>
      <c r="U10" s="30"/>
      <c r="V10" s="30"/>
      <c r="W10" s="30"/>
      <c r="X10" s="30"/>
      <c r="Y10" s="30"/>
    </row>
    <row r="11" spans="1:29" ht="15" customHeight="1">
      <c r="A11" s="29" t="s">
        <v>71</v>
      </c>
      <c r="B11" s="29"/>
      <c r="C11" s="29"/>
      <c r="D11" s="29"/>
      <c r="E11" s="29"/>
      <c r="F11" s="29"/>
      <c r="G11" s="29"/>
      <c r="H11" s="29"/>
      <c r="I11" s="29"/>
      <c r="J11" s="29"/>
      <c r="K11" s="29"/>
      <c r="L11" s="29"/>
      <c r="M11" s="29"/>
      <c r="N11" s="29"/>
      <c r="O11" s="29"/>
      <c r="P11" s="29"/>
      <c r="Q11" s="29"/>
      <c r="R11" s="29"/>
      <c r="S11" s="29"/>
      <c r="T11" s="29"/>
      <c r="U11" s="29"/>
      <c r="V11" s="29"/>
      <c r="W11" s="29"/>
      <c r="X11" s="29"/>
      <c r="Y11" s="29"/>
    </row>
    <row r="12" spans="1:29" ht="15" customHeight="1">
      <c r="A12" s="29" t="s">
        <v>607</v>
      </c>
      <c r="B12" s="29"/>
      <c r="C12" s="29"/>
      <c r="D12" s="29"/>
      <c r="E12" s="29"/>
      <c r="F12" s="29"/>
      <c r="G12" s="29"/>
      <c r="H12" s="29"/>
      <c r="I12" s="29"/>
      <c r="J12" s="29"/>
      <c r="K12" s="29"/>
      <c r="L12" s="29"/>
      <c r="M12" s="29"/>
      <c r="N12" s="29"/>
      <c r="O12" s="29"/>
      <c r="P12" s="29"/>
      <c r="Q12" s="29"/>
      <c r="R12" s="29"/>
      <c r="S12" s="29"/>
      <c r="T12" s="29"/>
      <c r="U12" s="29"/>
      <c r="V12" s="29"/>
      <c r="W12" s="29"/>
      <c r="X12" s="29"/>
      <c r="Y12" s="29"/>
      <c r="AC12" s="2" t="s">
        <v>434</v>
      </c>
    </row>
    <row r="13" spans="1:29" ht="15" customHeight="1">
      <c r="A13" s="29"/>
      <c r="B13" s="1017" t="s">
        <v>1</v>
      </c>
      <c r="C13" s="1018"/>
      <c r="D13" s="1018"/>
      <c r="E13" s="1018"/>
      <c r="F13" s="1018"/>
      <c r="G13" s="1018"/>
      <c r="H13" s="1018"/>
      <c r="I13" s="1018"/>
      <c r="J13" s="1018"/>
      <c r="K13" s="1018"/>
      <c r="L13" s="1019"/>
      <c r="M13" s="1023" t="s">
        <v>73</v>
      </c>
      <c r="N13" s="1024"/>
      <c r="O13" s="1024"/>
      <c r="P13" s="1024"/>
      <c r="Q13" s="1024"/>
      <c r="R13" s="1024"/>
      <c r="S13" s="1024"/>
      <c r="T13" s="1024"/>
      <c r="U13" s="1024"/>
      <c r="V13" s="1024"/>
      <c r="W13" s="1024"/>
      <c r="X13" s="1024"/>
      <c r="Y13" s="1025"/>
    </row>
    <row r="14" spans="1:29" ht="15" customHeight="1">
      <c r="A14" s="29"/>
      <c r="B14" s="1020"/>
      <c r="C14" s="1021"/>
      <c r="D14" s="1021"/>
      <c r="E14" s="1021"/>
      <c r="F14" s="1021"/>
      <c r="G14" s="1021"/>
      <c r="H14" s="1021"/>
      <c r="I14" s="1021"/>
      <c r="J14" s="1021"/>
      <c r="K14" s="1021"/>
      <c r="L14" s="1022"/>
      <c r="M14" s="1026" t="s">
        <v>74</v>
      </c>
      <c r="N14" s="1027"/>
      <c r="O14" s="1027"/>
      <c r="P14" s="1028"/>
      <c r="Q14" s="1026" t="s">
        <v>75</v>
      </c>
      <c r="R14" s="1027"/>
      <c r="S14" s="1027"/>
      <c r="T14" s="1028"/>
      <c r="U14" s="1026" t="s">
        <v>57</v>
      </c>
      <c r="V14" s="1027"/>
      <c r="W14" s="1027"/>
      <c r="X14" s="1027"/>
      <c r="Y14" s="1028"/>
    </row>
    <row r="15" spans="1:29" ht="15" customHeight="1">
      <c r="A15" s="29"/>
      <c r="B15" s="206" t="s">
        <v>76</v>
      </c>
      <c r="C15" s="207"/>
      <c r="D15" s="207"/>
      <c r="E15" s="207"/>
      <c r="F15" s="207"/>
      <c r="G15" s="207"/>
      <c r="H15" s="207"/>
      <c r="I15" s="207"/>
      <c r="J15" s="207"/>
      <c r="K15" s="207"/>
      <c r="L15" s="207"/>
      <c r="M15" s="1038"/>
      <c r="N15" s="1039"/>
      <c r="O15" s="1039"/>
      <c r="P15" s="502" t="s">
        <v>38</v>
      </c>
      <c r="Q15" s="1038"/>
      <c r="R15" s="1039"/>
      <c r="S15" s="1039"/>
      <c r="T15" s="209" t="s">
        <v>38</v>
      </c>
      <c r="U15" s="210" t="s">
        <v>7</v>
      </c>
      <c r="V15" s="1030">
        <f>SUM(M15+Q15)</f>
        <v>0</v>
      </c>
      <c r="W15" s="1030"/>
      <c r="X15" s="1030"/>
      <c r="Y15" s="209" t="s">
        <v>27</v>
      </c>
    </row>
    <row r="16" spans="1:29" ht="15" customHeight="1">
      <c r="A16" s="29"/>
      <c r="B16" s="206" t="s">
        <v>2</v>
      </c>
      <c r="C16" s="207"/>
      <c r="D16" s="207"/>
      <c r="E16" s="207"/>
      <c r="F16" s="207"/>
      <c r="G16" s="207"/>
      <c r="H16" s="207"/>
      <c r="I16" s="207"/>
      <c r="J16" s="207"/>
      <c r="K16" s="207"/>
      <c r="L16" s="207"/>
      <c r="M16" s="1038"/>
      <c r="N16" s="1039"/>
      <c r="O16" s="1039"/>
      <c r="P16" s="502" t="s">
        <v>38</v>
      </c>
      <c r="Q16" s="1038"/>
      <c r="R16" s="1039"/>
      <c r="S16" s="1039"/>
      <c r="T16" s="209" t="s">
        <v>38</v>
      </c>
      <c r="U16" s="543"/>
      <c r="V16" s="1030">
        <f>SUM(M16+Q16)</f>
        <v>0</v>
      </c>
      <c r="W16" s="1030"/>
      <c r="X16" s="1030"/>
      <c r="Y16" s="209" t="s">
        <v>27</v>
      </c>
    </row>
    <row r="17" spans="1:25" ht="15" customHeight="1">
      <c r="A17" s="29"/>
      <c r="B17" s="206" t="s">
        <v>3</v>
      </c>
      <c r="C17" s="207"/>
      <c r="D17" s="207"/>
      <c r="E17" s="207"/>
      <c r="F17" s="207"/>
      <c r="G17" s="207"/>
      <c r="H17" s="207"/>
      <c r="I17" s="207"/>
      <c r="J17" s="207"/>
      <c r="K17" s="207"/>
      <c r="L17" s="207"/>
      <c r="M17" s="1029">
        <f>SUM(M15:O16)</f>
        <v>0</v>
      </c>
      <c r="N17" s="1030"/>
      <c r="O17" s="1030"/>
      <c r="P17" s="502" t="s">
        <v>38</v>
      </c>
      <c r="Q17" s="1206">
        <f>SUM(Q15:S16)</f>
        <v>0</v>
      </c>
      <c r="R17" s="1207"/>
      <c r="S17" s="1207"/>
      <c r="T17" s="503" t="s">
        <v>38</v>
      </c>
      <c r="U17" s="504" t="s">
        <v>231</v>
      </c>
      <c r="V17" s="1207">
        <f>SUM(V15:X16)</f>
        <v>0</v>
      </c>
      <c r="W17" s="1207"/>
      <c r="X17" s="1207"/>
      <c r="Y17" s="209" t="s">
        <v>27</v>
      </c>
    </row>
    <row r="18" spans="1:25" ht="12" customHeight="1">
      <c r="A18" s="29"/>
      <c r="B18" s="536" t="s">
        <v>232</v>
      </c>
      <c r="C18" s="215"/>
      <c r="D18" s="215"/>
      <c r="E18" s="215"/>
      <c r="F18" s="215"/>
      <c r="G18" s="215"/>
      <c r="H18" s="215"/>
      <c r="I18" s="215"/>
      <c r="J18" s="215"/>
      <c r="K18" s="215"/>
      <c r="L18" s="215"/>
      <c r="M18" s="215"/>
      <c r="N18" s="216"/>
      <c r="O18" s="216"/>
      <c r="P18" s="216"/>
      <c r="Q18" s="216"/>
      <c r="R18" s="216"/>
      <c r="S18" s="216"/>
      <c r="T18" s="216"/>
      <c r="U18" s="216"/>
      <c r="V18" s="216"/>
      <c r="W18" s="216"/>
      <c r="X18" s="216"/>
      <c r="Y18" s="216"/>
    </row>
    <row r="19" spans="1:25" ht="12" customHeight="1">
      <c r="A19" s="29"/>
      <c r="B19" s="536" t="s">
        <v>630</v>
      </c>
      <c r="C19" s="536"/>
      <c r="D19" s="536"/>
      <c r="E19" s="536"/>
      <c r="F19" s="536"/>
      <c r="G19" s="536"/>
      <c r="H19" s="536"/>
      <c r="I19" s="536"/>
      <c r="J19" s="536"/>
      <c r="K19" s="536"/>
      <c r="L19" s="536"/>
      <c r="M19" s="536"/>
      <c r="N19" s="535"/>
      <c r="O19" s="535"/>
      <c r="P19" s="535"/>
      <c r="Q19" s="535"/>
      <c r="R19" s="535"/>
      <c r="S19" s="535"/>
      <c r="T19" s="535"/>
      <c r="U19" s="535"/>
      <c r="V19" s="535"/>
      <c r="W19" s="535"/>
      <c r="X19" s="535"/>
      <c r="Y19" s="535"/>
    </row>
    <row r="20" spans="1:25" ht="12" customHeight="1">
      <c r="A20" s="29"/>
      <c r="B20" s="1208" t="s">
        <v>631</v>
      </c>
      <c r="C20" s="1209"/>
      <c r="D20" s="1209"/>
      <c r="E20" s="1209"/>
      <c r="F20" s="1209"/>
      <c r="G20" s="1209"/>
      <c r="H20" s="1209"/>
      <c r="I20" s="1209"/>
      <c r="J20" s="1209"/>
      <c r="K20" s="1209"/>
      <c r="L20" s="1209"/>
      <c r="M20" s="1209"/>
      <c r="N20" s="1209"/>
      <c r="O20" s="1209"/>
      <c r="P20" s="1209"/>
      <c r="Q20" s="1209"/>
      <c r="R20" s="1209"/>
      <c r="S20" s="1209"/>
      <c r="T20" s="1209"/>
      <c r="U20" s="1209"/>
      <c r="V20" s="1209"/>
      <c r="W20" s="1209"/>
      <c r="X20" s="1209"/>
      <c r="Y20" s="1209"/>
    </row>
    <row r="21" spans="1:25" ht="12" customHeight="1">
      <c r="A21" s="29"/>
      <c r="B21" s="559"/>
      <c r="C21" s="595" t="s">
        <v>233</v>
      </c>
      <c r="D21" s="559"/>
      <c r="E21" s="559"/>
      <c r="F21" s="559"/>
      <c r="G21" s="559"/>
      <c r="H21" s="559"/>
      <c r="I21" s="559"/>
      <c r="J21" s="559"/>
      <c r="K21" s="559"/>
      <c r="L21" s="559"/>
      <c r="M21" s="559"/>
      <c r="N21" s="559"/>
      <c r="O21" s="559"/>
      <c r="P21" s="559"/>
      <c r="Q21" s="559"/>
      <c r="R21" s="559"/>
      <c r="S21" s="559"/>
      <c r="T21" s="559"/>
      <c r="U21" s="559"/>
      <c r="V21" s="559"/>
      <c r="W21" s="559"/>
      <c r="X21" s="559"/>
      <c r="Y21" s="559"/>
    </row>
    <row r="22" spans="1:25" ht="9"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ht="15" customHeight="1">
      <c r="A23" s="29" t="s">
        <v>234</v>
      </c>
      <c r="B23" s="29"/>
      <c r="C23" s="29"/>
      <c r="D23" s="29"/>
      <c r="E23" s="29"/>
      <c r="F23" s="29"/>
      <c r="G23" s="29"/>
      <c r="H23" s="29"/>
      <c r="I23" s="29"/>
      <c r="J23" s="29"/>
      <c r="K23" s="29"/>
      <c r="L23" s="29"/>
      <c r="M23" s="29"/>
      <c r="N23" s="29"/>
      <c r="O23" s="29"/>
      <c r="P23" s="29"/>
      <c r="Q23" s="29"/>
      <c r="R23" s="29"/>
      <c r="S23" s="29"/>
      <c r="T23" s="29"/>
      <c r="U23" s="29"/>
      <c r="V23" s="29"/>
      <c r="W23" s="29"/>
      <c r="X23" s="29"/>
      <c r="Y23" s="29"/>
    </row>
    <row r="24" spans="1:25" ht="15" customHeight="1">
      <c r="A24" s="29"/>
      <c r="B24" s="29" t="s">
        <v>78</v>
      </c>
      <c r="C24" s="29"/>
      <c r="D24" s="29"/>
      <c r="E24" s="29"/>
      <c r="F24" s="29"/>
      <c r="G24" s="29"/>
      <c r="H24" s="29"/>
      <c r="I24" s="29"/>
      <c r="J24" s="29"/>
      <c r="K24" s="29"/>
      <c r="L24" s="29"/>
      <c r="M24" s="29"/>
      <c r="N24" s="29"/>
      <c r="O24" s="29"/>
      <c r="P24" s="29"/>
      <c r="Q24" s="29"/>
      <c r="R24" s="29"/>
      <c r="S24" s="29"/>
      <c r="T24" s="29"/>
      <c r="U24" s="29"/>
      <c r="V24" s="29"/>
      <c r="W24" s="29"/>
      <c r="X24" s="29"/>
      <c r="Y24" s="29"/>
    </row>
    <row r="25" spans="1:25" ht="15" customHeight="1">
      <c r="A25" s="29"/>
      <c r="B25" s="217" t="s">
        <v>79</v>
      </c>
      <c r="C25" s="218"/>
      <c r="D25" s="218"/>
      <c r="E25" s="218"/>
      <c r="F25" s="218"/>
      <c r="G25" s="218"/>
      <c r="H25" s="218"/>
      <c r="I25" s="219"/>
      <c r="J25" s="1035">
        <f>M17</f>
        <v>0</v>
      </c>
      <c r="K25" s="1036"/>
      <c r="L25" s="1036"/>
      <c r="M25" s="1036"/>
      <c r="N25" s="220" t="s">
        <v>27</v>
      </c>
      <c r="O25" s="217" t="s">
        <v>80</v>
      </c>
      <c r="P25" s="539"/>
      <c r="Q25" s="539"/>
      <c r="R25" s="221"/>
      <c r="S25" s="545" t="s">
        <v>191</v>
      </c>
      <c r="T25" s="1203">
        <f>ROUND(J25/12,3)</f>
        <v>0</v>
      </c>
      <c r="U25" s="1203"/>
      <c r="V25" s="1203"/>
      <c r="W25" s="1203"/>
      <c r="X25" s="1203"/>
      <c r="Y25" s="220" t="s">
        <v>27</v>
      </c>
    </row>
    <row r="26" spans="1:25" ht="15" customHeight="1">
      <c r="A26" s="29"/>
      <c r="B26" s="217" t="s">
        <v>81</v>
      </c>
      <c r="C26" s="218"/>
      <c r="D26" s="218"/>
      <c r="E26" s="218"/>
      <c r="F26" s="218"/>
      <c r="G26" s="218"/>
      <c r="H26" s="218"/>
      <c r="I26" s="219"/>
      <c r="J26" s="1035">
        <f>Q17</f>
        <v>0</v>
      </c>
      <c r="K26" s="1036"/>
      <c r="L26" s="1036"/>
      <c r="M26" s="1036"/>
      <c r="N26" s="220" t="s">
        <v>27</v>
      </c>
      <c r="O26" s="217" t="s">
        <v>80</v>
      </c>
      <c r="P26" s="539"/>
      <c r="Q26" s="539"/>
      <c r="R26" s="221"/>
      <c r="S26" s="545" t="s">
        <v>193</v>
      </c>
      <c r="T26" s="1203">
        <f>ROUND(J26/12,3)</f>
        <v>0</v>
      </c>
      <c r="U26" s="1203"/>
      <c r="V26" s="1203"/>
      <c r="W26" s="1203"/>
      <c r="X26" s="1203"/>
      <c r="Y26" s="220" t="s">
        <v>27</v>
      </c>
    </row>
    <row r="27" spans="1:25" ht="15" customHeight="1">
      <c r="A27" s="29"/>
      <c r="B27" s="223"/>
      <c r="C27" s="223"/>
      <c r="D27" s="223"/>
      <c r="E27" s="223"/>
      <c r="F27" s="224"/>
      <c r="G27" s="224"/>
      <c r="H27" s="225"/>
      <c r="I27" s="223"/>
      <c r="J27" s="223"/>
      <c r="K27" s="223"/>
      <c r="L27" s="223"/>
      <c r="M27" s="217"/>
      <c r="N27" s="539"/>
      <c r="O27" s="539"/>
      <c r="P27" s="226" t="s">
        <v>57</v>
      </c>
      <c r="Q27" s="546"/>
      <c r="R27" s="210"/>
      <c r="S27" s="546"/>
      <c r="T27" s="228"/>
      <c r="U27" s="1204">
        <f>SUM(T25:X26)</f>
        <v>0</v>
      </c>
      <c r="V27" s="1051"/>
      <c r="W27" s="1051"/>
      <c r="X27" s="1051"/>
      <c r="Y27" s="220" t="s">
        <v>27</v>
      </c>
    </row>
    <row r="28" spans="1:25" ht="15" customHeight="1">
      <c r="A28" s="29"/>
      <c r="B28" s="528"/>
      <c r="C28" s="528"/>
      <c r="D28" s="528"/>
      <c r="E28" s="528"/>
      <c r="F28" s="230"/>
      <c r="G28" s="230"/>
      <c r="H28" s="41"/>
      <c r="I28" s="528"/>
      <c r="J28" s="528"/>
      <c r="K28" s="528"/>
      <c r="L28" s="528"/>
      <c r="M28" s="217" t="s">
        <v>82</v>
      </c>
      <c r="N28" s="539"/>
      <c r="O28" s="539"/>
      <c r="P28" s="226"/>
      <c r="Q28" s="546"/>
      <c r="R28" s="210"/>
      <c r="S28" s="546"/>
      <c r="T28" s="545" t="s">
        <v>194</v>
      </c>
      <c r="U28" s="1205">
        <f>ROUND(IF(T25=0,IF(J26=0,0,T26),IF(J26=0,T25,(T25+T26)/2)),0)</f>
        <v>0</v>
      </c>
      <c r="V28" s="1041"/>
      <c r="W28" s="1041"/>
      <c r="X28" s="1041"/>
      <c r="Y28" s="220" t="s">
        <v>38</v>
      </c>
    </row>
    <row r="29" spans="1:25" ht="9" customHeight="1">
      <c r="A29" s="29"/>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row>
    <row r="30" spans="1:25" ht="15" customHeight="1">
      <c r="A30" s="29"/>
      <c r="B30" s="41" t="s">
        <v>83</v>
      </c>
      <c r="C30" s="41"/>
      <c r="D30" s="41"/>
      <c r="E30" s="41"/>
      <c r="F30" s="41"/>
      <c r="G30" s="41"/>
      <c r="H30" s="41"/>
      <c r="I30" s="41"/>
      <c r="J30" s="41"/>
      <c r="K30" s="41"/>
      <c r="L30" s="41"/>
      <c r="M30" s="41"/>
      <c r="N30" s="41"/>
      <c r="O30" s="41"/>
      <c r="P30" s="41"/>
      <c r="Q30" s="41"/>
      <c r="R30" s="41"/>
      <c r="S30" s="41"/>
      <c r="T30" s="528"/>
      <c r="U30" s="41"/>
      <c r="V30" s="41"/>
      <c r="W30" s="41"/>
      <c r="X30" s="41"/>
      <c r="Y30" s="41"/>
    </row>
    <row r="31" spans="1:25" ht="15" customHeight="1">
      <c r="A31" s="29"/>
      <c r="B31" s="217" t="s">
        <v>79</v>
      </c>
      <c r="C31" s="218"/>
      <c r="D31" s="218"/>
      <c r="E31" s="218"/>
      <c r="F31" s="218"/>
      <c r="G31" s="218"/>
      <c r="H31" s="218"/>
      <c r="I31" s="219"/>
      <c r="J31" s="1040">
        <f>M15</f>
        <v>0</v>
      </c>
      <c r="K31" s="1041"/>
      <c r="L31" s="1041"/>
      <c r="M31" s="1041"/>
      <c r="N31" s="220" t="s">
        <v>27</v>
      </c>
      <c r="O31" s="217" t="s">
        <v>80</v>
      </c>
      <c r="P31" s="539"/>
      <c r="Q31" s="539"/>
      <c r="R31" s="221"/>
      <c r="S31" s="545" t="s">
        <v>195</v>
      </c>
      <c r="T31" s="1203">
        <f>ROUND(J31/12,3)</f>
        <v>0</v>
      </c>
      <c r="U31" s="1203"/>
      <c r="V31" s="1203"/>
      <c r="W31" s="1203"/>
      <c r="X31" s="1203"/>
      <c r="Y31" s="220" t="s">
        <v>27</v>
      </c>
    </row>
    <row r="32" spans="1:25" ht="15" customHeight="1">
      <c r="A32" s="29"/>
      <c r="B32" s="217" t="s">
        <v>81</v>
      </c>
      <c r="C32" s="218"/>
      <c r="D32" s="218"/>
      <c r="E32" s="218"/>
      <c r="F32" s="218"/>
      <c r="G32" s="218"/>
      <c r="H32" s="218"/>
      <c r="I32" s="219"/>
      <c r="J32" s="1040">
        <f>Q15</f>
        <v>0</v>
      </c>
      <c r="K32" s="1041"/>
      <c r="L32" s="1041"/>
      <c r="M32" s="1041"/>
      <c r="N32" s="220" t="s">
        <v>27</v>
      </c>
      <c r="O32" s="217" t="s">
        <v>80</v>
      </c>
      <c r="P32" s="539"/>
      <c r="Q32" s="539"/>
      <c r="R32" s="221"/>
      <c r="S32" s="545" t="s">
        <v>239</v>
      </c>
      <c r="T32" s="1203">
        <f>ROUND(J32/12,3)</f>
        <v>0</v>
      </c>
      <c r="U32" s="1203"/>
      <c r="V32" s="1203"/>
      <c r="W32" s="1203"/>
      <c r="X32" s="1203"/>
      <c r="Y32" s="220" t="s">
        <v>27</v>
      </c>
    </row>
    <row r="33" spans="1:25" ht="12" customHeight="1">
      <c r="A33" s="29"/>
      <c r="B33" s="1042" t="s">
        <v>84</v>
      </c>
      <c r="C33" s="1042"/>
      <c r="D33" s="1042"/>
      <c r="E33" s="1042"/>
      <c r="F33" s="1042"/>
      <c r="G33" s="1042"/>
      <c r="H33" s="1042"/>
      <c r="I33" s="1042"/>
      <c r="J33" s="1042"/>
      <c r="K33" s="1042"/>
      <c r="L33" s="1042"/>
      <c r="M33" s="1042"/>
      <c r="N33" s="1042"/>
      <c r="O33" s="1042"/>
      <c r="P33" s="1042"/>
      <c r="Q33" s="1042"/>
      <c r="R33" s="1042"/>
      <c r="S33" s="1042"/>
      <c r="T33" s="1042"/>
      <c r="U33" s="1042"/>
      <c r="V33" s="1042"/>
      <c r="W33" s="1042"/>
      <c r="X33" s="1042"/>
      <c r="Y33" s="1042"/>
    </row>
    <row r="34" spans="1:25" ht="12" customHeight="1">
      <c r="A34" s="29"/>
      <c r="B34" s="1043"/>
      <c r="C34" s="1043"/>
      <c r="D34" s="1043"/>
      <c r="E34" s="1043"/>
      <c r="F34" s="1043"/>
      <c r="G34" s="1043"/>
      <c r="H34" s="1043"/>
      <c r="I34" s="1043"/>
      <c r="J34" s="1043"/>
      <c r="K34" s="1043"/>
      <c r="L34" s="1043"/>
      <c r="M34" s="1043"/>
      <c r="N34" s="1043"/>
      <c r="O34" s="1043"/>
      <c r="P34" s="1043"/>
      <c r="Q34" s="1043"/>
      <c r="R34" s="1043"/>
      <c r="S34" s="1043"/>
      <c r="T34" s="1043"/>
      <c r="U34" s="1043"/>
      <c r="V34" s="1043"/>
      <c r="W34" s="1043"/>
      <c r="X34" s="1043"/>
      <c r="Y34" s="1043"/>
    </row>
    <row r="35" spans="1:25" ht="12" customHeight="1">
      <c r="A35" s="29"/>
      <c r="B35" s="1044" t="s">
        <v>85</v>
      </c>
      <c r="C35" s="1044"/>
      <c r="D35" s="1044"/>
      <c r="E35" s="1044"/>
      <c r="F35" s="1044"/>
      <c r="G35" s="1044"/>
      <c r="H35" s="1044"/>
      <c r="I35" s="1044"/>
      <c r="J35" s="1044"/>
      <c r="K35" s="1044"/>
      <c r="L35" s="1044"/>
      <c r="M35" s="1044"/>
      <c r="N35" s="1044"/>
      <c r="O35" s="1044"/>
      <c r="P35" s="1044"/>
      <c r="Q35" s="1044"/>
      <c r="R35" s="1044"/>
      <c r="S35" s="1044"/>
      <c r="T35" s="1044"/>
      <c r="U35" s="1044"/>
      <c r="V35" s="1044"/>
      <c r="W35" s="1044"/>
      <c r="X35" s="1044"/>
      <c r="Y35" s="1044"/>
    </row>
    <row r="36" spans="1:25" ht="12" customHeight="1">
      <c r="A36" s="29"/>
      <c r="B36" s="1045"/>
      <c r="C36" s="1045"/>
      <c r="D36" s="1045"/>
      <c r="E36" s="1045"/>
      <c r="F36" s="1045"/>
      <c r="G36" s="1045"/>
      <c r="H36" s="1045"/>
      <c r="I36" s="1045"/>
      <c r="J36" s="1045"/>
      <c r="K36" s="1045"/>
      <c r="L36" s="1045"/>
      <c r="M36" s="1045"/>
      <c r="N36" s="1045"/>
      <c r="O36" s="1045"/>
      <c r="P36" s="1045"/>
      <c r="Q36" s="1045"/>
      <c r="R36" s="1045"/>
      <c r="S36" s="1045"/>
      <c r="T36" s="1045"/>
      <c r="U36" s="1045"/>
      <c r="V36" s="1045"/>
      <c r="W36" s="1045"/>
      <c r="X36" s="1045"/>
      <c r="Y36" s="1045"/>
    </row>
    <row r="37" spans="1:25" ht="9" customHeight="1">
      <c r="A37" s="536"/>
      <c r="B37" s="29"/>
      <c r="C37" s="29"/>
      <c r="D37" s="29"/>
      <c r="E37" s="29"/>
      <c r="F37" s="29"/>
      <c r="G37" s="29"/>
      <c r="H37" s="29"/>
      <c r="I37" s="29"/>
      <c r="J37" s="29"/>
      <c r="K37" s="29"/>
      <c r="L37" s="29"/>
      <c r="M37" s="29"/>
      <c r="N37" s="29"/>
      <c r="O37" s="29"/>
      <c r="P37" s="29"/>
      <c r="Q37" s="29"/>
      <c r="R37" s="29"/>
      <c r="S37" s="29"/>
      <c r="T37" s="29"/>
      <c r="U37" s="29"/>
      <c r="V37" s="29"/>
      <c r="W37" s="29"/>
      <c r="X37" s="29"/>
      <c r="Y37" s="29"/>
    </row>
    <row r="38" spans="1:25" ht="15" customHeight="1">
      <c r="A38" s="1" t="s">
        <v>240</v>
      </c>
      <c r="B38" s="1"/>
      <c r="C38" s="1"/>
      <c r="D38" s="1"/>
      <c r="E38" s="1"/>
      <c r="F38" s="1"/>
      <c r="G38" s="1"/>
      <c r="H38" s="1"/>
      <c r="I38" s="1"/>
      <c r="J38" s="1"/>
      <c r="K38" s="1"/>
      <c r="L38" s="1"/>
      <c r="M38" s="1"/>
      <c r="N38" s="1"/>
      <c r="O38" s="1"/>
      <c r="P38" s="1"/>
      <c r="Q38" s="1"/>
      <c r="R38" s="1"/>
      <c r="S38" s="1"/>
      <c r="T38" s="1"/>
      <c r="U38" s="1"/>
      <c r="V38" s="1"/>
      <c r="W38" s="1"/>
      <c r="X38" s="1"/>
      <c r="Y38" s="1"/>
    </row>
    <row r="39" spans="1:25" ht="15" customHeight="1">
      <c r="A39" s="1"/>
      <c r="B39" s="100" t="s">
        <v>241</v>
      </c>
      <c r="C39" s="101"/>
      <c r="D39" s="101"/>
      <c r="E39" s="101"/>
      <c r="F39" s="101"/>
      <c r="G39" s="101"/>
      <c r="H39" s="101"/>
      <c r="I39" s="102"/>
      <c r="J39" s="1046"/>
      <c r="K39" s="1047"/>
      <c r="L39" s="1047"/>
      <c r="M39" s="1047"/>
      <c r="N39" s="103" t="s">
        <v>27</v>
      </c>
      <c r="O39" s="104" t="s">
        <v>242</v>
      </c>
      <c r="P39" s="69"/>
      <c r="Q39" s="69"/>
      <c r="R39" s="69"/>
      <c r="S39" s="542"/>
      <c r="T39" s="505"/>
      <c r="U39" s="1210"/>
      <c r="V39" s="1211"/>
      <c r="W39" s="1211"/>
      <c r="X39" s="1211"/>
      <c r="Y39" s="103" t="s">
        <v>27</v>
      </c>
    </row>
    <row r="40" spans="1:25" ht="15" customHeight="1">
      <c r="A40" s="1"/>
      <c r="B40" s="100" t="s">
        <v>243</v>
      </c>
      <c r="C40" s="101"/>
      <c r="D40" s="101"/>
      <c r="E40" s="101"/>
      <c r="F40" s="101"/>
      <c r="G40" s="101"/>
      <c r="H40" s="101"/>
      <c r="I40" s="102"/>
      <c r="J40" s="1046"/>
      <c r="K40" s="1047"/>
      <c r="L40" s="1047"/>
      <c r="M40" s="1047"/>
      <c r="N40" s="103" t="s">
        <v>27</v>
      </c>
      <c r="O40" s="104" t="s">
        <v>244</v>
      </c>
      <c r="P40" s="69"/>
      <c r="Q40" s="69"/>
      <c r="R40" s="69"/>
      <c r="S40" s="542"/>
      <c r="T40" s="505"/>
      <c r="U40" s="1210"/>
      <c r="V40" s="1211"/>
      <c r="W40" s="1211"/>
      <c r="X40" s="1211"/>
      <c r="Y40" s="103" t="s">
        <v>27</v>
      </c>
    </row>
    <row r="41" spans="1:25" ht="15" customHeight="1">
      <c r="A41" s="1"/>
      <c r="B41" s="106"/>
      <c r="C41" s="106"/>
      <c r="D41" s="106"/>
      <c r="E41" s="106"/>
      <c r="F41" s="107"/>
      <c r="G41" s="107"/>
      <c r="H41" s="108"/>
      <c r="I41" s="106"/>
      <c r="J41" s="106"/>
      <c r="K41" s="106"/>
      <c r="L41" s="106"/>
      <c r="M41" s="100"/>
      <c r="N41" s="69"/>
      <c r="O41" s="69"/>
      <c r="P41" s="109" t="s">
        <v>57</v>
      </c>
      <c r="Q41" s="541"/>
      <c r="R41" s="67"/>
      <c r="S41" s="541"/>
      <c r="T41" s="110"/>
      <c r="U41" s="1212">
        <f>SUM(U39:X40)</f>
        <v>0</v>
      </c>
      <c r="V41" s="1062"/>
      <c r="W41" s="1062"/>
      <c r="X41" s="1062"/>
      <c r="Y41" s="103" t="s">
        <v>27</v>
      </c>
    </row>
    <row r="42" spans="1:25" ht="15" customHeight="1">
      <c r="A42" s="1"/>
      <c r="B42" s="21"/>
      <c r="C42" s="21"/>
      <c r="D42" s="21"/>
      <c r="E42" s="21"/>
      <c r="F42" s="111"/>
      <c r="G42" s="111"/>
      <c r="H42" s="12"/>
      <c r="I42" s="21"/>
      <c r="J42" s="21"/>
      <c r="K42" s="21"/>
      <c r="L42" s="21"/>
      <c r="M42" s="112" t="s">
        <v>245</v>
      </c>
      <c r="N42" s="69"/>
      <c r="O42" s="69"/>
      <c r="P42" s="109"/>
      <c r="Q42" s="541"/>
      <c r="R42" s="67"/>
      <c r="S42" s="541"/>
      <c r="T42" s="542"/>
      <c r="U42" s="1213" t="e">
        <f>ROUNDDOWN(U41/(J39+J40),3)</f>
        <v>#DIV/0!</v>
      </c>
      <c r="V42" s="1064"/>
      <c r="W42" s="1064"/>
      <c r="X42" s="1064"/>
      <c r="Y42" s="103"/>
    </row>
    <row r="43" spans="1:25" ht="6" customHeight="1">
      <c r="A43" s="1"/>
      <c r="B43" s="21"/>
      <c r="C43" s="21"/>
      <c r="D43" s="21"/>
      <c r="E43" s="21"/>
      <c r="F43" s="111"/>
      <c r="G43" s="111"/>
      <c r="H43" s="12"/>
      <c r="I43" s="21"/>
      <c r="J43" s="21"/>
      <c r="K43" s="21"/>
      <c r="L43" s="21"/>
      <c r="M43" s="113"/>
      <c r="N43" s="555"/>
      <c r="O43" s="555"/>
      <c r="P43" s="12"/>
      <c r="Q43" s="21"/>
      <c r="R43" s="520"/>
      <c r="S43" s="21"/>
      <c r="T43" s="21"/>
      <c r="U43" s="506"/>
      <c r="V43" s="115"/>
      <c r="W43" s="115"/>
      <c r="X43" s="115"/>
      <c r="Y43" s="12"/>
    </row>
    <row r="44" spans="1:25" ht="12" customHeight="1">
      <c r="A44" s="1"/>
      <c r="B44" s="1065" t="s">
        <v>246</v>
      </c>
      <c r="C44" s="1065"/>
      <c r="D44" s="1065"/>
      <c r="E44" s="1065"/>
      <c r="F44" s="1065"/>
      <c r="G44" s="1065"/>
      <c r="H44" s="1065"/>
      <c r="I44" s="1065"/>
      <c r="J44" s="1065"/>
      <c r="K44" s="1065"/>
      <c r="L44" s="1065"/>
      <c r="M44" s="1065"/>
      <c r="N44" s="1065"/>
      <c r="O44" s="1065"/>
      <c r="P44" s="1065"/>
      <c r="Q44" s="1065"/>
      <c r="R44" s="1065"/>
      <c r="S44" s="1065"/>
      <c r="T44" s="1065"/>
      <c r="U44" s="1065"/>
      <c r="V44" s="1065"/>
      <c r="W44" s="1065"/>
      <c r="X44" s="1065"/>
      <c r="Y44" s="1065"/>
    </row>
    <row r="45" spans="1:25" ht="12" customHeight="1">
      <c r="A45" s="1"/>
      <c r="B45" s="540"/>
      <c r="C45" s="540"/>
      <c r="D45" s="540"/>
      <c r="E45" s="540"/>
      <c r="F45" s="540"/>
      <c r="G45" s="540"/>
      <c r="H45" s="540"/>
      <c r="I45" s="540"/>
      <c r="J45" s="540"/>
      <c r="K45" s="540"/>
      <c r="L45" s="540"/>
      <c r="M45" s="540"/>
      <c r="N45" s="540"/>
      <c r="O45" s="540"/>
      <c r="P45" s="540"/>
      <c r="Q45" s="540"/>
      <c r="R45" s="540"/>
      <c r="S45" s="540"/>
      <c r="T45" s="540"/>
      <c r="U45" s="540"/>
      <c r="V45" s="540"/>
      <c r="W45" s="540"/>
      <c r="X45" s="540"/>
      <c r="Y45" s="540"/>
    </row>
    <row r="46" spans="1:25" ht="15" customHeight="1">
      <c r="A46" s="1" t="s">
        <v>247</v>
      </c>
      <c r="B46" s="1"/>
      <c r="C46" s="1"/>
      <c r="D46" s="1"/>
      <c r="E46" s="1"/>
      <c r="F46" s="1"/>
      <c r="G46" s="1"/>
      <c r="H46" s="1"/>
      <c r="I46" s="1"/>
      <c r="J46" s="1"/>
      <c r="K46" s="1"/>
      <c r="L46" s="1"/>
      <c r="M46" s="1"/>
      <c r="N46" s="1"/>
      <c r="O46" s="1"/>
      <c r="P46" s="1"/>
      <c r="Q46" s="1"/>
      <c r="R46" s="1"/>
      <c r="S46" s="1"/>
      <c r="T46" s="1"/>
      <c r="U46" s="1"/>
      <c r="V46" s="1"/>
      <c r="W46" s="1"/>
      <c r="X46" s="1"/>
      <c r="Y46" s="1"/>
    </row>
    <row r="47" spans="1:25" ht="15" customHeight="1">
      <c r="A47" s="1"/>
      <c r="B47" s="1214" t="s">
        <v>74</v>
      </c>
      <c r="C47" s="1215"/>
      <c r="D47" s="1215"/>
      <c r="E47" s="1216"/>
      <c r="F47" s="1214" t="s">
        <v>75</v>
      </c>
      <c r="G47" s="1215"/>
      <c r="H47" s="1215"/>
      <c r="I47" s="1216"/>
      <c r="J47" s="1214" t="s">
        <v>57</v>
      </c>
      <c r="K47" s="1215"/>
      <c r="L47" s="1215"/>
      <c r="M47" s="1215"/>
      <c r="N47" s="1216"/>
      <c r="O47" s="710"/>
      <c r="P47" s="711"/>
      <c r="Q47" s="711"/>
      <c r="R47" s="711"/>
      <c r="S47" s="711"/>
      <c r="T47" s="711"/>
      <c r="U47" s="711"/>
      <c r="V47" s="711"/>
      <c r="W47" s="711"/>
      <c r="X47" s="711"/>
      <c r="Y47" s="711"/>
    </row>
    <row r="48" spans="1:25" ht="15" customHeight="1">
      <c r="A48" s="1"/>
      <c r="B48" s="1217"/>
      <c r="C48" s="1218"/>
      <c r="D48" s="1218"/>
      <c r="E48" s="715" t="s">
        <v>38</v>
      </c>
      <c r="F48" s="1217"/>
      <c r="G48" s="1218"/>
      <c r="H48" s="1218"/>
      <c r="I48" s="716" t="s">
        <v>38</v>
      </c>
      <c r="J48" s="717" t="s">
        <v>249</v>
      </c>
      <c r="K48" s="1219">
        <f>B48+F48</f>
        <v>0</v>
      </c>
      <c r="L48" s="1219"/>
      <c r="M48" s="1219"/>
      <c r="N48" s="716" t="s">
        <v>38</v>
      </c>
      <c r="O48" s="710"/>
      <c r="P48" s="711"/>
      <c r="Q48" s="711"/>
      <c r="R48" s="711"/>
      <c r="S48" s="711"/>
      <c r="T48" s="711"/>
      <c r="U48" s="711"/>
      <c r="V48" s="711"/>
      <c r="W48" s="711"/>
      <c r="X48" s="711"/>
      <c r="Y48" s="711"/>
    </row>
    <row r="49" spans="1:40" ht="12" customHeight="1">
      <c r="A49" s="1"/>
      <c r="B49" s="712" t="s">
        <v>632</v>
      </c>
      <c r="C49" s="713"/>
      <c r="D49" s="713"/>
      <c r="E49" s="713"/>
      <c r="F49" s="713"/>
      <c r="G49" s="713"/>
      <c r="H49" s="713"/>
      <c r="I49" s="713"/>
      <c r="J49" s="713"/>
      <c r="K49" s="713"/>
      <c r="L49" s="713"/>
      <c r="M49" s="713"/>
      <c r="N49" s="714"/>
      <c r="O49" s="561"/>
      <c r="P49" s="561"/>
      <c r="Q49" s="561"/>
      <c r="R49" s="561"/>
      <c r="S49" s="561"/>
      <c r="T49" s="561"/>
      <c r="U49" s="561"/>
      <c r="V49" s="561"/>
      <c r="W49" s="561"/>
      <c r="X49" s="561"/>
      <c r="Y49" s="561"/>
    </row>
    <row r="50" spans="1:40" ht="12" customHeight="1">
      <c r="A50" s="1"/>
      <c r="B50" s="712" t="s">
        <v>630</v>
      </c>
      <c r="C50" s="712"/>
      <c r="D50" s="712"/>
      <c r="E50" s="712"/>
      <c r="F50" s="712"/>
      <c r="G50" s="712"/>
      <c r="H50" s="712"/>
      <c r="I50" s="712"/>
      <c r="J50" s="712"/>
      <c r="K50" s="712"/>
      <c r="L50" s="712"/>
      <c r="M50" s="712"/>
      <c r="N50" s="561"/>
      <c r="O50" s="561"/>
      <c r="P50" s="561"/>
      <c r="Q50" s="561"/>
      <c r="R50" s="561"/>
      <c r="S50" s="561"/>
      <c r="T50" s="561"/>
      <c r="U50" s="561"/>
      <c r="V50" s="561"/>
      <c r="W50" s="561"/>
      <c r="X50" s="561"/>
      <c r="Y50" s="561"/>
    </row>
    <row r="51" spans="1:40" ht="12" customHeight="1">
      <c r="A51" s="1"/>
      <c r="B51" s="1208" t="s">
        <v>631</v>
      </c>
      <c r="C51" s="1209"/>
      <c r="D51" s="1209"/>
      <c r="E51" s="1209"/>
      <c r="F51" s="1209"/>
      <c r="G51" s="1209"/>
      <c r="H51" s="1209"/>
      <c r="I51" s="1209"/>
      <c r="J51" s="1209"/>
      <c r="K51" s="1209"/>
      <c r="L51" s="1209"/>
      <c r="M51" s="1209"/>
      <c r="N51" s="1209"/>
      <c r="O51" s="1209"/>
      <c r="P51" s="1209"/>
      <c r="Q51" s="1209"/>
      <c r="R51" s="1209"/>
      <c r="S51" s="1209"/>
      <c r="T51" s="1209"/>
      <c r="U51" s="1209"/>
      <c r="V51" s="1209"/>
      <c r="W51" s="1209"/>
      <c r="X51" s="1209"/>
      <c r="Y51" s="1209"/>
    </row>
    <row r="52" spans="1:40" ht="12" customHeight="1">
      <c r="A52" s="1"/>
      <c r="B52" s="559"/>
      <c r="C52" s="595" t="s">
        <v>233</v>
      </c>
      <c r="D52" s="559"/>
      <c r="E52" s="559"/>
      <c r="F52" s="559"/>
      <c r="G52" s="559"/>
      <c r="H52" s="559"/>
      <c r="I52" s="559"/>
      <c r="J52" s="559"/>
      <c r="K52" s="559"/>
      <c r="L52" s="559"/>
      <c r="M52" s="559"/>
      <c r="N52" s="559"/>
      <c r="O52" s="559"/>
      <c r="P52" s="559"/>
      <c r="Q52" s="559"/>
      <c r="R52" s="559"/>
      <c r="S52" s="559"/>
      <c r="T52" s="559"/>
      <c r="U52" s="559"/>
      <c r="V52" s="559"/>
      <c r="W52" s="559"/>
      <c r="X52" s="559"/>
      <c r="Y52" s="559"/>
    </row>
    <row r="53" spans="1:40" ht="12" customHeight="1">
      <c r="A53" s="1"/>
      <c r="B53" s="1"/>
      <c r="C53" s="123"/>
      <c r="D53" s="1"/>
      <c r="E53" s="1"/>
      <c r="F53" s="1"/>
      <c r="G53" s="1"/>
      <c r="H53" s="1"/>
      <c r="I53" s="1"/>
      <c r="J53" s="1"/>
      <c r="K53" s="1"/>
      <c r="L53" s="1"/>
      <c r="M53" s="1"/>
      <c r="N53" s="1"/>
      <c r="O53" s="1"/>
      <c r="P53" s="1"/>
      <c r="Q53" s="1"/>
      <c r="R53" s="1"/>
      <c r="S53" s="1"/>
      <c r="T53" s="1"/>
      <c r="U53" s="1"/>
      <c r="V53" s="1"/>
      <c r="W53" s="1"/>
      <c r="X53" s="1"/>
      <c r="Y53" s="1"/>
    </row>
    <row r="54" spans="1:40" ht="15" customHeight="1">
      <c r="A54" s="535" t="s">
        <v>608</v>
      </c>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40" ht="15" customHeight="1">
      <c r="A55" s="29"/>
      <c r="B55" s="29"/>
      <c r="C55" s="29"/>
      <c r="D55" s="29"/>
      <c r="E55" s="29"/>
      <c r="F55" s="29"/>
      <c r="G55" s="29"/>
      <c r="H55" s="29"/>
      <c r="I55" s="29"/>
      <c r="J55" s="29"/>
      <c r="K55" s="29"/>
      <c r="L55" s="29"/>
      <c r="M55" s="29"/>
      <c r="N55" s="29"/>
      <c r="O55" s="29"/>
      <c r="P55" s="124"/>
      <c r="Q55" s="1080" t="s">
        <v>251</v>
      </c>
      <c r="R55" s="1081"/>
      <c r="S55" s="1082"/>
      <c r="T55" s="544" t="s">
        <v>252</v>
      </c>
      <c r="U55" s="1083"/>
      <c r="V55" s="1083"/>
      <c r="W55" s="1083"/>
      <c r="X55" s="1083"/>
      <c r="Y55" s="126" t="s">
        <v>86</v>
      </c>
    </row>
    <row r="56" spans="1:40" ht="15" customHeight="1">
      <c r="A56" s="29"/>
      <c r="B56" s="29"/>
      <c r="C56" s="29"/>
      <c r="D56" s="29"/>
      <c r="E56" s="29"/>
      <c r="F56" s="29"/>
      <c r="G56" s="29"/>
      <c r="H56" s="29"/>
      <c r="I56" s="29"/>
      <c r="J56" s="29"/>
      <c r="K56" s="29"/>
      <c r="L56" s="29"/>
      <c r="M56" s="29"/>
      <c r="N56" s="29"/>
      <c r="O56" s="29"/>
      <c r="P56" s="29"/>
      <c r="Q56" s="30"/>
      <c r="R56" s="30"/>
      <c r="S56" s="30"/>
      <c r="T56" s="30"/>
      <c r="U56" s="535"/>
      <c r="V56" s="535"/>
      <c r="W56" s="535"/>
      <c r="X56" s="535"/>
      <c r="Y56" s="29"/>
    </row>
    <row r="57" spans="1:40" ht="15" customHeight="1">
      <c r="A57" s="29" t="s">
        <v>253</v>
      </c>
      <c r="B57" s="231"/>
      <c r="C57" s="231"/>
      <c r="D57" s="231"/>
      <c r="E57" s="231"/>
      <c r="F57" s="231"/>
      <c r="G57" s="231"/>
      <c r="H57" s="231"/>
      <c r="I57" s="231"/>
      <c r="J57" s="231"/>
      <c r="K57" s="231"/>
      <c r="L57" s="231"/>
      <c r="M57" s="231"/>
      <c r="N57" s="231"/>
      <c r="O57" s="231"/>
      <c r="P57" s="231"/>
      <c r="Q57" s="231"/>
      <c r="R57" s="231"/>
      <c r="S57" s="231"/>
      <c r="T57" s="231"/>
      <c r="U57" s="231"/>
      <c r="V57" s="1084" t="s">
        <v>87</v>
      </c>
      <c r="W57" s="1084"/>
      <c r="X57" s="1084" t="s">
        <v>88</v>
      </c>
      <c r="Y57" s="1084"/>
    </row>
    <row r="58" spans="1:40" ht="15" customHeight="1">
      <c r="A58" s="29"/>
      <c r="B58" s="29"/>
      <c r="C58" s="29"/>
      <c r="D58" s="29"/>
      <c r="E58" s="29"/>
      <c r="F58" s="29"/>
      <c r="G58" s="29"/>
      <c r="H58" s="29"/>
      <c r="I58" s="29"/>
      <c r="J58" s="29"/>
      <c r="K58" s="29"/>
      <c r="L58" s="29"/>
      <c r="M58" s="29"/>
      <c r="N58" s="29"/>
      <c r="O58" s="29"/>
      <c r="P58" s="29"/>
      <c r="Q58" s="29"/>
      <c r="R58" s="29"/>
      <c r="S58" s="29"/>
      <c r="T58" s="29"/>
      <c r="U58" s="29"/>
      <c r="V58" s="1084"/>
      <c r="W58" s="1084"/>
      <c r="X58" s="1084"/>
      <c r="Y58" s="1084"/>
    </row>
    <row r="59" spans="1:40" ht="12" customHeight="1">
      <c r="A59" s="231"/>
      <c r="B59" s="1085" t="s">
        <v>199</v>
      </c>
      <c r="C59" s="1086" t="s">
        <v>89</v>
      </c>
      <c r="D59" s="1086"/>
      <c r="E59" s="1086"/>
      <c r="F59" s="1086"/>
      <c r="G59" s="1086"/>
      <c r="H59" s="1086"/>
      <c r="I59" s="1086"/>
      <c r="J59" s="1086"/>
      <c r="K59" s="1086"/>
      <c r="L59" s="1086"/>
      <c r="M59" s="1086"/>
      <c r="N59" s="1086"/>
      <c r="O59" s="1086"/>
      <c r="P59" s="1086"/>
      <c r="Q59" s="1086"/>
      <c r="R59" s="1086"/>
      <c r="S59" s="1086"/>
      <c r="T59" s="1086"/>
      <c r="U59" s="1086"/>
      <c r="V59" s="1087"/>
      <c r="W59" s="1088"/>
      <c r="X59" s="1087"/>
      <c r="Y59" s="1088"/>
    </row>
    <row r="60" spans="1:40" ht="12" customHeight="1">
      <c r="A60" s="29"/>
      <c r="B60" s="1085"/>
      <c r="C60" s="1086"/>
      <c r="D60" s="1086"/>
      <c r="E60" s="1086"/>
      <c r="F60" s="1086"/>
      <c r="G60" s="1086"/>
      <c r="H60" s="1086"/>
      <c r="I60" s="1086"/>
      <c r="J60" s="1086"/>
      <c r="K60" s="1086"/>
      <c r="L60" s="1086"/>
      <c r="M60" s="1086"/>
      <c r="N60" s="1086"/>
      <c r="O60" s="1086"/>
      <c r="P60" s="1086"/>
      <c r="Q60" s="1086"/>
      <c r="R60" s="1086"/>
      <c r="S60" s="1086"/>
      <c r="T60" s="1086"/>
      <c r="U60" s="1086"/>
      <c r="V60" s="1089"/>
      <c r="W60" s="1090"/>
      <c r="X60" s="1089"/>
      <c r="Y60" s="1090"/>
    </row>
    <row r="61" spans="1:40" ht="12" customHeight="1">
      <c r="A61" s="29"/>
      <c r="B61" s="1085" t="s">
        <v>200</v>
      </c>
      <c r="C61" s="1102" t="s">
        <v>90</v>
      </c>
      <c r="D61" s="1102"/>
      <c r="E61" s="1102"/>
      <c r="F61" s="1102"/>
      <c r="G61" s="1102"/>
      <c r="H61" s="1102"/>
      <c r="I61" s="1102"/>
      <c r="J61" s="1102"/>
      <c r="K61" s="1102"/>
      <c r="L61" s="1102"/>
      <c r="M61" s="1102"/>
      <c r="N61" s="1102"/>
      <c r="O61" s="1102"/>
      <c r="P61" s="1102"/>
      <c r="Q61" s="1102"/>
      <c r="R61" s="1102"/>
      <c r="S61" s="1102"/>
      <c r="T61" s="1102"/>
      <c r="U61" s="1103"/>
      <c r="V61" s="1087"/>
      <c r="W61" s="1088"/>
      <c r="X61" s="1087"/>
      <c r="Y61" s="1088"/>
    </row>
    <row r="62" spans="1:40" ht="12" customHeight="1">
      <c r="A62" s="29"/>
      <c r="B62" s="1085"/>
      <c r="C62" s="1102"/>
      <c r="D62" s="1102"/>
      <c r="E62" s="1102"/>
      <c r="F62" s="1102"/>
      <c r="G62" s="1102"/>
      <c r="H62" s="1102"/>
      <c r="I62" s="1102"/>
      <c r="J62" s="1102"/>
      <c r="K62" s="1102"/>
      <c r="L62" s="1102"/>
      <c r="M62" s="1102"/>
      <c r="N62" s="1102"/>
      <c r="O62" s="1102"/>
      <c r="P62" s="1102"/>
      <c r="Q62" s="1102"/>
      <c r="R62" s="1102"/>
      <c r="S62" s="1102"/>
      <c r="T62" s="1102"/>
      <c r="U62" s="1103"/>
      <c r="V62" s="1089"/>
      <c r="W62" s="1090"/>
      <c r="X62" s="1089"/>
      <c r="Y62" s="1090"/>
    </row>
    <row r="63" spans="1:40" ht="24.95" customHeight="1">
      <c r="A63" s="1091" t="s">
        <v>609</v>
      </c>
      <c r="B63" s="1091"/>
      <c r="C63" s="1091"/>
      <c r="D63" s="1091"/>
      <c r="E63" s="1091"/>
      <c r="F63" s="1091"/>
      <c r="G63" s="1091"/>
      <c r="H63" s="1091"/>
      <c r="I63" s="1091"/>
      <c r="J63" s="1091"/>
      <c r="K63" s="1091"/>
      <c r="L63" s="1091"/>
      <c r="M63" s="1091"/>
      <c r="N63" s="1104" t="s">
        <v>92</v>
      </c>
      <c r="O63" s="1105"/>
      <c r="P63" s="1096" t="s">
        <v>530</v>
      </c>
      <c r="Q63" s="1097"/>
      <c r="R63" s="1097"/>
      <c r="S63" s="1098"/>
      <c r="T63" s="543" t="s">
        <v>257</v>
      </c>
      <c r="U63" s="1099"/>
      <c r="V63" s="1100"/>
      <c r="W63" s="1100"/>
      <c r="X63" s="1101"/>
      <c r="Y63" s="220" t="s">
        <v>91</v>
      </c>
    </row>
    <row r="64" spans="1:40" ht="24.95" customHeight="1">
      <c r="A64" s="1091"/>
      <c r="B64" s="1091"/>
      <c r="C64" s="1091"/>
      <c r="D64" s="1091"/>
      <c r="E64" s="1091"/>
      <c r="F64" s="1091"/>
      <c r="G64" s="1091"/>
      <c r="H64" s="1091"/>
      <c r="I64" s="1091"/>
      <c r="J64" s="1091"/>
      <c r="K64" s="1091"/>
      <c r="L64" s="1091"/>
      <c r="M64" s="1091"/>
      <c r="N64" s="1106"/>
      <c r="O64" s="1107"/>
      <c r="P64" s="1096" t="s">
        <v>531</v>
      </c>
      <c r="Q64" s="1097"/>
      <c r="R64" s="1097"/>
      <c r="S64" s="1098"/>
      <c r="T64" s="543" t="s">
        <v>258</v>
      </c>
      <c r="U64" s="1099"/>
      <c r="V64" s="1100"/>
      <c r="W64" s="1100"/>
      <c r="X64" s="1101"/>
      <c r="Y64" s="220" t="s">
        <v>86</v>
      </c>
      <c r="AM64" s="237"/>
      <c r="AN64" s="237"/>
    </row>
    <row r="65" spans="1:40" ht="24.95" customHeight="1">
      <c r="A65" s="1091" t="s">
        <v>201</v>
      </c>
      <c r="B65" s="1091"/>
      <c r="C65" s="1091"/>
      <c r="D65" s="1091"/>
      <c r="E65" s="1091"/>
      <c r="F65" s="1091"/>
      <c r="G65" s="1091"/>
      <c r="H65" s="1091"/>
      <c r="I65" s="1091"/>
      <c r="J65" s="1091"/>
      <c r="K65" s="1091"/>
      <c r="L65" s="1091"/>
      <c r="M65" s="1091"/>
      <c r="N65" s="1092" t="s">
        <v>93</v>
      </c>
      <c r="O65" s="1093"/>
      <c r="P65" s="1096" t="s">
        <v>530</v>
      </c>
      <c r="Q65" s="1097"/>
      <c r="R65" s="1097"/>
      <c r="S65" s="1098"/>
      <c r="T65" s="543" t="s">
        <v>259</v>
      </c>
      <c r="U65" s="1099"/>
      <c r="V65" s="1100"/>
      <c r="W65" s="1100"/>
      <c r="X65" s="1101"/>
      <c r="Y65" s="220" t="s">
        <v>91</v>
      </c>
      <c r="AM65" s="237">
        <v>1</v>
      </c>
      <c r="AN65" s="237">
        <v>2</v>
      </c>
    </row>
    <row r="66" spans="1:40" ht="24.95" customHeight="1">
      <c r="A66" s="1091"/>
      <c r="B66" s="1091"/>
      <c r="C66" s="1091"/>
      <c r="D66" s="1091"/>
      <c r="E66" s="1091"/>
      <c r="F66" s="1091"/>
      <c r="G66" s="1091"/>
      <c r="H66" s="1091"/>
      <c r="I66" s="1091"/>
      <c r="J66" s="1091"/>
      <c r="K66" s="1091"/>
      <c r="L66" s="1091"/>
      <c r="M66" s="1091"/>
      <c r="N66" s="1094"/>
      <c r="O66" s="1095"/>
      <c r="P66" s="1096" t="s">
        <v>531</v>
      </c>
      <c r="Q66" s="1097"/>
      <c r="R66" s="1097"/>
      <c r="S66" s="1098"/>
      <c r="T66" s="543" t="s">
        <v>260</v>
      </c>
      <c r="U66" s="1099"/>
      <c r="V66" s="1100"/>
      <c r="W66" s="1100"/>
      <c r="X66" s="1101"/>
      <c r="Y66" s="220" t="s">
        <v>86</v>
      </c>
      <c r="AM66" s="237">
        <v>2</v>
      </c>
      <c r="AN66" s="237">
        <v>3</v>
      </c>
    </row>
    <row r="67" spans="1:40" ht="13.5" customHeight="1">
      <c r="A67" s="522"/>
      <c r="B67" s="522"/>
      <c r="C67" s="522"/>
      <c r="D67" s="522"/>
      <c r="E67" s="522"/>
      <c r="F67" s="522"/>
      <c r="G67" s="522"/>
      <c r="H67" s="522"/>
      <c r="I67" s="522"/>
      <c r="J67" s="522"/>
      <c r="K67" s="522"/>
      <c r="L67" s="522"/>
      <c r="M67" s="522"/>
      <c r="N67" s="234"/>
      <c r="O67" s="234"/>
      <c r="P67" s="234"/>
      <c r="Q67" s="234"/>
      <c r="R67" s="234"/>
      <c r="S67" s="234"/>
      <c r="T67" s="527"/>
      <c r="U67" s="236"/>
      <c r="V67" s="236"/>
      <c r="W67" s="236"/>
      <c r="X67" s="236"/>
      <c r="Y67" s="41"/>
      <c r="AM67" s="237">
        <v>3</v>
      </c>
      <c r="AN67" s="1"/>
    </row>
    <row r="68" spans="1:40" ht="24.95" customHeight="1">
      <c r="A68" s="1091" t="s">
        <v>610</v>
      </c>
      <c r="B68" s="1091"/>
      <c r="C68" s="1091"/>
      <c r="D68" s="1091"/>
      <c r="E68" s="1091"/>
      <c r="F68" s="1091"/>
      <c r="G68" s="1091"/>
      <c r="H68" s="1091"/>
      <c r="I68" s="1091"/>
      <c r="J68" s="1091"/>
      <c r="K68" s="1091"/>
      <c r="L68" s="1091"/>
      <c r="M68" s="1091"/>
      <c r="N68" s="1117" t="s">
        <v>92</v>
      </c>
      <c r="O68" s="1118"/>
      <c r="P68" s="1121" t="s">
        <v>530</v>
      </c>
      <c r="Q68" s="1122"/>
      <c r="R68" s="1122"/>
      <c r="S68" s="1123"/>
      <c r="T68" s="239" t="s">
        <v>262</v>
      </c>
      <c r="U68" s="1124"/>
      <c r="V68" s="1125"/>
      <c r="W68" s="1125"/>
      <c r="X68" s="1126"/>
      <c r="Y68" s="240" t="s">
        <v>91</v>
      </c>
      <c r="AM68" s="237">
        <v>4</v>
      </c>
      <c r="AN68" s="1"/>
    </row>
    <row r="69" spans="1:40" ht="24.95" customHeight="1">
      <c r="A69" s="1091"/>
      <c r="B69" s="1091"/>
      <c r="C69" s="1091"/>
      <c r="D69" s="1091"/>
      <c r="E69" s="1091"/>
      <c r="F69" s="1091"/>
      <c r="G69" s="1091"/>
      <c r="H69" s="1091"/>
      <c r="I69" s="1091"/>
      <c r="J69" s="1091"/>
      <c r="K69" s="1091"/>
      <c r="L69" s="1091"/>
      <c r="M69" s="1091"/>
      <c r="N69" s="1119"/>
      <c r="O69" s="1120"/>
      <c r="P69" s="1096" t="s">
        <v>531</v>
      </c>
      <c r="Q69" s="1097"/>
      <c r="R69" s="1097"/>
      <c r="S69" s="1098"/>
      <c r="T69" s="543" t="s">
        <v>263</v>
      </c>
      <c r="U69" s="1099"/>
      <c r="V69" s="1100"/>
      <c r="W69" s="1100"/>
      <c r="X69" s="1101"/>
      <c r="Y69" s="241" t="s">
        <v>86</v>
      </c>
      <c r="AM69" s="237">
        <v>5</v>
      </c>
      <c r="AN69" s="1"/>
    </row>
    <row r="70" spans="1:40" ht="24.95" customHeight="1">
      <c r="A70" s="1091" t="s">
        <v>202</v>
      </c>
      <c r="B70" s="1091"/>
      <c r="C70" s="1091"/>
      <c r="D70" s="1091"/>
      <c r="E70" s="1091"/>
      <c r="F70" s="1091"/>
      <c r="G70" s="1091"/>
      <c r="H70" s="1091"/>
      <c r="I70" s="1091"/>
      <c r="J70" s="1091"/>
      <c r="K70" s="1091"/>
      <c r="L70" s="1091"/>
      <c r="M70" s="1091"/>
      <c r="N70" s="1108" t="s">
        <v>93</v>
      </c>
      <c r="O70" s="1093"/>
      <c r="P70" s="1096" t="s">
        <v>530</v>
      </c>
      <c r="Q70" s="1097"/>
      <c r="R70" s="1097"/>
      <c r="S70" s="1098"/>
      <c r="T70" s="543" t="s">
        <v>264</v>
      </c>
      <c r="U70" s="1099"/>
      <c r="V70" s="1100"/>
      <c r="W70" s="1100"/>
      <c r="X70" s="1101"/>
      <c r="Y70" s="241" t="s">
        <v>91</v>
      </c>
    </row>
    <row r="71" spans="1:40" ht="24.95" customHeight="1">
      <c r="A71" s="1091"/>
      <c r="B71" s="1091"/>
      <c r="C71" s="1091"/>
      <c r="D71" s="1091"/>
      <c r="E71" s="1091"/>
      <c r="F71" s="1091"/>
      <c r="G71" s="1091"/>
      <c r="H71" s="1091"/>
      <c r="I71" s="1091"/>
      <c r="J71" s="1091"/>
      <c r="K71" s="1091"/>
      <c r="L71" s="1091"/>
      <c r="M71" s="1091"/>
      <c r="N71" s="1109"/>
      <c r="O71" s="1110"/>
      <c r="P71" s="1111" t="s">
        <v>531</v>
      </c>
      <c r="Q71" s="1112"/>
      <c r="R71" s="1112"/>
      <c r="S71" s="1113"/>
      <c r="T71" s="242" t="s">
        <v>265</v>
      </c>
      <c r="U71" s="1114"/>
      <c r="V71" s="1115"/>
      <c r="W71" s="1115"/>
      <c r="X71" s="1116"/>
      <c r="Y71" s="243" t="s">
        <v>86</v>
      </c>
    </row>
    <row r="72" spans="1:40" s="81" customFormat="1" ht="15" customHeight="1">
      <c r="A72" s="29" t="s">
        <v>266</v>
      </c>
      <c r="B72" s="29"/>
      <c r="C72" s="29"/>
      <c r="D72" s="29"/>
      <c r="E72" s="29"/>
      <c r="F72" s="29"/>
      <c r="G72" s="29"/>
      <c r="H72" s="29"/>
      <c r="I72" s="29"/>
      <c r="J72" s="29"/>
      <c r="K72" s="29"/>
      <c r="L72" s="29"/>
      <c r="M72" s="29"/>
      <c r="N72" s="29"/>
      <c r="O72" s="29"/>
      <c r="P72" s="29"/>
      <c r="Q72" s="29"/>
      <c r="R72" s="29"/>
      <c r="S72" s="29"/>
      <c r="T72" s="29"/>
      <c r="U72" s="29"/>
      <c r="V72" s="29"/>
      <c r="W72" s="29"/>
      <c r="X72" s="29"/>
      <c r="Y72" s="29"/>
    </row>
    <row r="73" spans="1:40" s="81" customFormat="1" ht="9" customHeight="1">
      <c r="A73" s="231"/>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row>
    <row r="74" spans="1:40" s="81" customFormat="1" ht="8.25" customHeight="1">
      <c r="A74" s="231"/>
      <c r="B74" s="244"/>
      <c r="C74" s="245"/>
      <c r="D74" s="245"/>
      <c r="E74" s="245"/>
      <c r="F74" s="245"/>
      <c r="G74" s="245"/>
      <c r="H74" s="245"/>
      <c r="I74" s="245"/>
      <c r="J74" s="245"/>
      <c r="K74" s="245"/>
      <c r="L74" s="245"/>
      <c r="M74" s="245"/>
      <c r="N74" s="245"/>
      <c r="O74" s="245"/>
      <c r="P74" s="245"/>
      <c r="Q74" s="245"/>
      <c r="R74" s="245"/>
      <c r="S74" s="246"/>
      <c r="T74" s="244"/>
      <c r="U74" s="245"/>
      <c r="V74" s="245"/>
      <c r="W74" s="245"/>
      <c r="X74" s="245"/>
      <c r="Y74" s="246"/>
    </row>
    <row r="75" spans="1:40" s="81" customFormat="1" ht="15" customHeight="1">
      <c r="A75" s="231"/>
      <c r="B75" s="247"/>
      <c r="C75" s="29" t="s">
        <v>94</v>
      </c>
      <c r="D75" s="29"/>
      <c r="E75" s="29"/>
      <c r="F75" s="29"/>
      <c r="G75" s="29"/>
      <c r="H75" s="1033" t="s">
        <v>95</v>
      </c>
      <c r="I75" s="1033"/>
      <c r="J75" s="1033"/>
      <c r="K75" s="1033"/>
      <c r="L75" s="1033"/>
      <c r="M75" s="1033"/>
      <c r="N75" s="1033"/>
      <c r="O75" s="1033"/>
      <c r="P75" s="1033"/>
      <c r="Q75" s="1033"/>
      <c r="R75" s="1033"/>
      <c r="S75" s="1033"/>
      <c r="T75" s="1033"/>
      <c r="U75" s="1033"/>
      <c r="V75" s="1033"/>
      <c r="W75" s="1033"/>
      <c r="X75" s="1033"/>
      <c r="Y75" s="1127"/>
    </row>
    <row r="76" spans="1:40" s="81" customFormat="1" ht="15" customHeight="1">
      <c r="A76" s="231"/>
      <c r="B76" s="247"/>
      <c r="C76" s="29" t="s">
        <v>96</v>
      </c>
      <c r="D76" s="29"/>
      <c r="E76" s="29"/>
      <c r="F76" s="29"/>
      <c r="G76" s="29"/>
      <c r="H76" s="41"/>
      <c r="I76" s="1128" t="s">
        <v>97</v>
      </c>
      <c r="J76" s="1129"/>
      <c r="K76" s="248"/>
      <c r="L76" s="29" t="s">
        <v>98</v>
      </c>
      <c r="M76" s="29"/>
      <c r="N76" s="248"/>
      <c r="O76" s="29" t="s">
        <v>99</v>
      </c>
      <c r="P76" s="29"/>
      <c r="Q76" s="29"/>
      <c r="R76" s="29"/>
      <c r="S76" s="29"/>
      <c r="T76" s="249" t="s">
        <v>267</v>
      </c>
      <c r="U76" s="1220" t="e">
        <f>U77+U101</f>
        <v>#VALUE!</v>
      </c>
      <c r="V76" s="1220"/>
      <c r="W76" s="1220"/>
      <c r="X76" s="1220"/>
      <c r="Y76" s="250" t="s">
        <v>100</v>
      </c>
      <c r="Z76" s="251" t="str">
        <f>IF(AB78="未入力","※先に158行目の当該年度４月１日現在の１年次研修医受入数を入力してください","")</f>
        <v>※先に158行目の当該年度４月１日現在の１年次研修医受入数を入力してください</v>
      </c>
    </row>
    <row r="77" spans="1:40" s="81" customFormat="1" ht="15" customHeight="1">
      <c r="A77" s="231"/>
      <c r="B77" s="247" t="s">
        <v>161</v>
      </c>
      <c r="C77" s="29"/>
      <c r="D77" s="29"/>
      <c r="E77" s="29"/>
      <c r="F77" s="29"/>
      <c r="G77" s="29"/>
      <c r="H77" s="29"/>
      <c r="I77" s="30"/>
      <c r="J77" s="30"/>
      <c r="K77" s="29"/>
      <c r="L77" s="29"/>
      <c r="M77" s="29"/>
      <c r="N77" s="29"/>
      <c r="O77" s="29"/>
      <c r="P77" s="29"/>
      <c r="Q77" s="29"/>
      <c r="R77" s="29"/>
      <c r="S77" s="29"/>
      <c r="T77" s="249" t="s">
        <v>268</v>
      </c>
      <c r="U77" s="1220" t="e">
        <f>IF(OR(AB78="20人未満",$C$118=1),(E79*Q79)+(E81*Q81)+(E83*Q83)+(E85*Q85)+(E87*Q87),(E91*Q91)+(E93*Q93)+(E95*Q95)+(E97*Q97)+(E99*Q99))</f>
        <v>#VALUE!</v>
      </c>
      <c r="V77" s="1220"/>
      <c r="W77" s="1220"/>
      <c r="X77" s="1220"/>
      <c r="Y77" s="250" t="s">
        <v>101</v>
      </c>
    </row>
    <row r="78" spans="1:40" s="81" customFormat="1" ht="30" customHeight="1">
      <c r="A78" s="231"/>
      <c r="B78" s="1131" t="s">
        <v>162</v>
      </c>
      <c r="C78" s="1016"/>
      <c r="D78" s="1016"/>
      <c r="E78" s="1016"/>
      <c r="F78" s="1016"/>
      <c r="G78" s="1016"/>
      <c r="H78" s="1016"/>
      <c r="I78" s="1016"/>
      <c r="J78" s="1016"/>
      <c r="K78" s="1016"/>
      <c r="L78" s="1016"/>
      <c r="M78" s="1016"/>
      <c r="N78" s="1016"/>
      <c r="O78" s="1016"/>
      <c r="P78" s="1016"/>
      <c r="Q78" s="1016"/>
      <c r="R78" s="1016"/>
      <c r="S78" s="1132"/>
      <c r="T78" s="249"/>
      <c r="U78" s="507"/>
      <c r="V78" s="507"/>
      <c r="W78" s="507"/>
      <c r="X78" s="507"/>
      <c r="Y78" s="250"/>
      <c r="AB78" s="253" t="str">
        <f>IF(N158="","未入力",IF(N158&gt;=20,"20人以上","20人未満"))</f>
        <v>未入力</v>
      </c>
    </row>
    <row r="79" spans="1:40" s="81" customFormat="1" ht="32.25" customHeight="1">
      <c r="A79" s="231"/>
      <c r="B79" s="1133" t="s">
        <v>102</v>
      </c>
      <c r="C79" s="1134"/>
      <c r="D79" s="28" t="s">
        <v>197</v>
      </c>
      <c r="E79" s="1221"/>
      <c r="F79" s="1222"/>
      <c r="G79" s="1222"/>
      <c r="H79" s="29" t="s">
        <v>29</v>
      </c>
      <c r="I79" s="29"/>
      <c r="J79" s="29"/>
      <c r="K79" s="30" t="s">
        <v>26</v>
      </c>
      <c r="L79" s="29"/>
      <c r="M79" s="1137" t="s">
        <v>270</v>
      </c>
      <c r="N79" s="1137"/>
      <c r="O79" s="1137"/>
      <c r="P79" s="1137"/>
      <c r="Q79" s="1223" t="str">
        <f>IF(OR($AB$78="20人未満",$C$118=1),IF($K$76=1,$V$15,0)+IF($K$76=2,$V$15,0),"")</f>
        <v/>
      </c>
      <c r="R79" s="1223"/>
      <c r="S79" s="29" t="s">
        <v>27</v>
      </c>
      <c r="T79" s="249"/>
      <c r="U79" s="507"/>
      <c r="V79" s="507"/>
      <c r="W79" s="507"/>
      <c r="X79" s="507"/>
      <c r="Y79" s="250"/>
    </row>
    <row r="80" spans="1:40" s="81" customFormat="1" ht="9" customHeight="1">
      <c r="A80" s="231"/>
      <c r="B80" s="31"/>
      <c r="C80" s="32"/>
      <c r="D80" s="28"/>
      <c r="E80" s="549"/>
      <c r="F80" s="549"/>
      <c r="G80" s="549"/>
      <c r="H80" s="29"/>
      <c r="I80" s="29"/>
      <c r="J80" s="29"/>
      <c r="K80" s="30"/>
      <c r="L80" s="29"/>
      <c r="M80" s="526"/>
      <c r="N80" s="526"/>
      <c r="O80" s="526"/>
      <c r="P80" s="526"/>
      <c r="Q80" s="553"/>
      <c r="R80" s="553"/>
      <c r="S80" s="29"/>
      <c r="T80" s="249"/>
      <c r="U80" s="507"/>
      <c r="V80" s="507"/>
      <c r="W80" s="507"/>
      <c r="X80" s="507"/>
      <c r="Y80" s="250"/>
    </row>
    <row r="81" spans="1:25" s="81" customFormat="1" ht="27.75" customHeight="1">
      <c r="A81" s="231"/>
      <c r="B81" s="1139" t="s">
        <v>103</v>
      </c>
      <c r="C81" s="1134"/>
      <c r="D81" s="28" t="s">
        <v>197</v>
      </c>
      <c r="E81" s="1221"/>
      <c r="F81" s="1222"/>
      <c r="G81" s="1222"/>
      <c r="H81" s="29" t="s">
        <v>29</v>
      </c>
      <c r="I81" s="29"/>
      <c r="J81" s="29"/>
      <c r="K81" s="30" t="s">
        <v>26</v>
      </c>
      <c r="L81" s="29"/>
      <c r="M81" s="1137" t="s">
        <v>270</v>
      </c>
      <c r="N81" s="1137"/>
      <c r="O81" s="1137"/>
      <c r="P81" s="1137"/>
      <c r="Q81" s="1223" t="str">
        <f>IF(OR($AB$78="20人未満",$C$118=1),IF($K$76=3,$V$15,0),"")</f>
        <v/>
      </c>
      <c r="R81" s="1223"/>
      <c r="S81" s="29" t="s">
        <v>27</v>
      </c>
      <c r="T81" s="249"/>
      <c r="U81" s="507"/>
      <c r="V81" s="507"/>
      <c r="W81" s="507"/>
      <c r="X81" s="507"/>
      <c r="Y81" s="250"/>
    </row>
    <row r="82" spans="1:25" s="81" customFormat="1" ht="18" customHeight="1">
      <c r="A82" s="231"/>
      <c r="B82" s="34"/>
      <c r="C82" s="35"/>
      <c r="D82" s="28"/>
      <c r="E82" s="548"/>
      <c r="F82" s="549"/>
      <c r="G82" s="549"/>
      <c r="H82" s="29"/>
      <c r="I82" s="29"/>
      <c r="J82" s="29"/>
      <c r="K82" s="30"/>
      <c r="L82" s="29"/>
      <c r="M82" s="535"/>
      <c r="N82" s="535"/>
      <c r="O82" s="535"/>
      <c r="P82" s="535"/>
      <c r="Q82" s="550"/>
      <c r="R82" s="550"/>
      <c r="S82" s="29"/>
      <c r="T82" s="249"/>
      <c r="U82" s="507"/>
      <c r="V82" s="507"/>
      <c r="W82" s="507"/>
      <c r="X82" s="507"/>
      <c r="Y82" s="250"/>
    </row>
    <row r="83" spans="1:25" s="81" customFormat="1" ht="18" customHeight="1">
      <c r="A83" s="231"/>
      <c r="B83" s="1139" t="s">
        <v>104</v>
      </c>
      <c r="C83" s="1134"/>
      <c r="D83" s="28" t="s">
        <v>197</v>
      </c>
      <c r="E83" s="1222"/>
      <c r="F83" s="1222"/>
      <c r="G83" s="1222"/>
      <c r="H83" s="29" t="s">
        <v>29</v>
      </c>
      <c r="I83" s="29"/>
      <c r="J83" s="29"/>
      <c r="K83" s="30" t="s">
        <v>26</v>
      </c>
      <c r="L83" s="29"/>
      <c r="M83" s="1137" t="s">
        <v>270</v>
      </c>
      <c r="N83" s="1137"/>
      <c r="O83" s="1137"/>
      <c r="P83" s="1137"/>
      <c r="Q83" s="1223" t="str">
        <f>IF(OR($AB$78="20人未満",$C$118=1),IF($K$76=4,$V$15,0),"")</f>
        <v/>
      </c>
      <c r="R83" s="1223"/>
      <c r="S83" s="29" t="s">
        <v>27</v>
      </c>
      <c r="T83" s="249"/>
      <c r="U83" s="507"/>
      <c r="V83" s="507"/>
      <c r="W83" s="507"/>
      <c r="X83" s="507"/>
      <c r="Y83" s="250"/>
    </row>
    <row r="84" spans="1:25" s="81" customFormat="1" ht="18" customHeight="1">
      <c r="A84" s="231"/>
      <c r="B84" s="34"/>
      <c r="C84" s="35"/>
      <c r="D84" s="28"/>
      <c r="E84" s="1222"/>
      <c r="F84" s="1222"/>
      <c r="G84" s="1222"/>
      <c r="H84" s="29"/>
      <c r="I84" s="29"/>
      <c r="J84" s="29"/>
      <c r="K84" s="30"/>
      <c r="L84" s="29"/>
      <c r="M84" s="535"/>
      <c r="N84" s="535"/>
      <c r="O84" s="535"/>
      <c r="P84" s="535"/>
      <c r="Q84" s="550"/>
      <c r="R84" s="550"/>
      <c r="S84" s="29"/>
      <c r="T84" s="249"/>
      <c r="U84" s="507"/>
      <c r="V84" s="507"/>
      <c r="W84" s="507"/>
      <c r="X84" s="507"/>
      <c r="Y84" s="250"/>
    </row>
    <row r="85" spans="1:25" s="81" customFormat="1" ht="18" customHeight="1">
      <c r="A85" s="231"/>
      <c r="B85" s="1139" t="s">
        <v>105</v>
      </c>
      <c r="C85" s="1134"/>
      <c r="D85" s="28" t="s">
        <v>197</v>
      </c>
      <c r="E85" s="1222"/>
      <c r="F85" s="1222"/>
      <c r="G85" s="1222"/>
      <c r="H85" s="29" t="s">
        <v>29</v>
      </c>
      <c r="I85" s="29"/>
      <c r="J85" s="29"/>
      <c r="K85" s="30" t="s">
        <v>26</v>
      </c>
      <c r="L85" s="29"/>
      <c r="M85" s="1137" t="s">
        <v>270</v>
      </c>
      <c r="N85" s="1137"/>
      <c r="O85" s="1137"/>
      <c r="P85" s="1137"/>
      <c r="Q85" s="1223" t="str">
        <f>IF(OR($AB$78="20人未満",$C118=1),IF($K$76=5,$V$15,0),"")</f>
        <v/>
      </c>
      <c r="R85" s="1223"/>
      <c r="S85" s="29" t="s">
        <v>27</v>
      </c>
      <c r="T85" s="249"/>
      <c r="U85" s="507"/>
      <c r="V85" s="507"/>
      <c r="W85" s="507"/>
      <c r="X85" s="507"/>
      <c r="Y85" s="250"/>
    </row>
    <row r="86" spans="1:25" s="81" customFormat="1" ht="18" customHeight="1">
      <c r="A86" s="231"/>
      <c r="B86" s="34"/>
      <c r="C86" s="35"/>
      <c r="D86" s="28"/>
      <c r="E86" s="1222"/>
      <c r="F86" s="1222"/>
      <c r="G86" s="1222"/>
      <c r="H86" s="29"/>
      <c r="I86" s="29"/>
      <c r="J86" s="29"/>
      <c r="K86" s="30"/>
      <c r="L86" s="29"/>
      <c r="M86" s="535"/>
      <c r="N86" s="535"/>
      <c r="O86" s="535"/>
      <c r="P86" s="535"/>
      <c r="Q86" s="550"/>
      <c r="R86" s="550"/>
      <c r="S86" s="29"/>
      <c r="T86" s="249"/>
      <c r="U86" s="507"/>
      <c r="V86" s="507"/>
      <c r="W86" s="507"/>
      <c r="X86" s="507"/>
      <c r="Y86" s="250"/>
    </row>
    <row r="87" spans="1:25" s="81" customFormat="1" ht="33.75" customHeight="1">
      <c r="A87" s="231"/>
      <c r="B87" s="1140" t="s">
        <v>106</v>
      </c>
      <c r="C87" s="1141"/>
      <c r="D87" s="537" t="s">
        <v>197</v>
      </c>
      <c r="E87" s="1224"/>
      <c r="F87" s="1224"/>
      <c r="G87" s="1224"/>
      <c r="H87" s="529" t="s">
        <v>29</v>
      </c>
      <c r="I87" s="529"/>
      <c r="J87" s="529"/>
      <c r="K87" s="538" t="s">
        <v>26</v>
      </c>
      <c r="L87" s="529"/>
      <c r="M87" s="1143" t="s">
        <v>270</v>
      </c>
      <c r="N87" s="1143"/>
      <c r="O87" s="1143"/>
      <c r="P87" s="1143"/>
      <c r="Q87" s="1225" t="str">
        <f>IF(OR($AB$78="20人未満",$C118=1),IF($N$76=2,$V$15,0)+IF($N$76=3,$V$15,0),"")</f>
        <v/>
      </c>
      <c r="R87" s="1225"/>
      <c r="S87" s="529" t="s">
        <v>27</v>
      </c>
      <c r="T87" s="249"/>
      <c r="U87" s="507"/>
      <c r="V87" s="507"/>
      <c r="W87" s="507"/>
      <c r="X87" s="507"/>
      <c r="Y87" s="250"/>
    </row>
    <row r="88" spans="1:25" s="81" customFormat="1" ht="9" customHeight="1">
      <c r="A88" s="231"/>
      <c r="B88" s="533"/>
      <c r="C88" s="534"/>
      <c r="D88" s="537"/>
      <c r="E88" s="551"/>
      <c r="F88" s="551"/>
      <c r="G88" s="551"/>
      <c r="H88" s="529"/>
      <c r="I88" s="529"/>
      <c r="J88" s="529"/>
      <c r="K88" s="538"/>
      <c r="L88" s="529"/>
      <c r="M88" s="529"/>
      <c r="N88" s="529"/>
      <c r="O88" s="529"/>
      <c r="P88" s="529"/>
      <c r="Q88" s="508"/>
      <c r="R88" s="508"/>
      <c r="S88" s="529"/>
      <c r="T88" s="249"/>
      <c r="U88" s="507"/>
      <c r="V88" s="507"/>
      <c r="W88" s="507"/>
      <c r="X88" s="507"/>
      <c r="Y88" s="250"/>
    </row>
    <row r="89" spans="1:25" s="81" customFormat="1" ht="9" customHeight="1">
      <c r="A89" s="2"/>
      <c r="B89" s="530"/>
      <c r="C89" s="531"/>
      <c r="D89" s="127"/>
      <c r="E89" s="515"/>
      <c r="F89" s="515"/>
      <c r="G89" s="515"/>
      <c r="H89" s="129"/>
      <c r="I89" s="97"/>
      <c r="J89" s="97"/>
      <c r="K89" s="95"/>
      <c r="L89" s="97"/>
      <c r="M89" s="532"/>
      <c r="N89" s="532"/>
      <c r="O89" s="532"/>
      <c r="P89" s="532"/>
      <c r="Q89" s="509"/>
      <c r="R89" s="509"/>
      <c r="S89" s="97"/>
      <c r="T89" s="9"/>
      <c r="U89" s="516"/>
      <c r="V89" s="516"/>
      <c r="W89" s="516"/>
      <c r="X89" s="516"/>
      <c r="Y89" s="10"/>
    </row>
    <row r="90" spans="1:25" s="81" customFormat="1" ht="30" customHeight="1">
      <c r="A90" s="231"/>
      <c r="B90" s="1131" t="s">
        <v>163</v>
      </c>
      <c r="C90" s="1016"/>
      <c r="D90" s="1016"/>
      <c r="E90" s="1016"/>
      <c r="F90" s="1016"/>
      <c r="G90" s="1016"/>
      <c r="H90" s="1016"/>
      <c r="I90" s="1016"/>
      <c r="J90" s="1016"/>
      <c r="K90" s="1016"/>
      <c r="L90" s="1016"/>
      <c r="M90" s="1016"/>
      <c r="N90" s="1016"/>
      <c r="O90" s="1016"/>
      <c r="P90" s="1016"/>
      <c r="Q90" s="1016"/>
      <c r="R90" s="1016"/>
      <c r="S90" s="1132"/>
      <c r="T90" s="249"/>
      <c r="U90" s="507"/>
      <c r="V90" s="507"/>
      <c r="W90" s="507"/>
      <c r="X90" s="507"/>
      <c r="Y90" s="250"/>
    </row>
    <row r="91" spans="1:25" s="81" customFormat="1" ht="32.25" customHeight="1">
      <c r="A91" s="231"/>
      <c r="B91" s="1133" t="s">
        <v>102</v>
      </c>
      <c r="C91" s="1134"/>
      <c r="D91" s="28" t="s">
        <v>197</v>
      </c>
      <c r="E91" s="1221"/>
      <c r="F91" s="1222"/>
      <c r="G91" s="1222"/>
      <c r="H91" s="29" t="s">
        <v>29</v>
      </c>
      <c r="I91" s="29"/>
      <c r="J91" s="29"/>
      <c r="K91" s="30" t="s">
        <v>26</v>
      </c>
      <c r="L91" s="29"/>
      <c r="M91" s="1137" t="s">
        <v>270</v>
      </c>
      <c r="N91" s="1137"/>
      <c r="O91" s="1137"/>
      <c r="P91" s="1137"/>
      <c r="Q91" s="1226" t="str">
        <f>IF(AND($AB$78="20人以上",$C$118=""),IF($K$76=1,$V$15,0)+IF($K$76=2,$V$15,0),"")</f>
        <v/>
      </c>
      <c r="R91" s="1226"/>
      <c r="S91" s="29" t="s">
        <v>27</v>
      </c>
      <c r="T91" s="249"/>
      <c r="U91" s="507"/>
      <c r="V91" s="507"/>
      <c r="W91" s="507"/>
      <c r="X91" s="507"/>
      <c r="Y91" s="250"/>
    </row>
    <row r="92" spans="1:25" s="81" customFormat="1" ht="9" customHeight="1">
      <c r="A92" s="231"/>
      <c r="B92" s="31"/>
      <c r="C92" s="32"/>
      <c r="D92" s="28"/>
      <c r="E92" s="549"/>
      <c r="F92" s="549"/>
      <c r="G92" s="549"/>
      <c r="H92" s="29"/>
      <c r="I92" s="29"/>
      <c r="J92" s="29"/>
      <c r="K92" s="30"/>
      <c r="L92" s="29"/>
      <c r="M92" s="526"/>
      <c r="N92" s="526"/>
      <c r="O92" s="526"/>
      <c r="P92" s="526"/>
      <c r="Q92" s="553"/>
      <c r="R92" s="553"/>
      <c r="S92" s="29"/>
      <c r="T92" s="249"/>
      <c r="U92" s="507"/>
      <c r="V92" s="507"/>
      <c r="W92" s="507"/>
      <c r="X92" s="507"/>
      <c r="Y92" s="250"/>
    </row>
    <row r="93" spans="1:25" s="81" customFormat="1" ht="27.75" customHeight="1">
      <c r="A93" s="231"/>
      <c r="B93" s="1139" t="s">
        <v>103</v>
      </c>
      <c r="C93" s="1134"/>
      <c r="D93" s="28" t="s">
        <v>197</v>
      </c>
      <c r="E93" s="1221"/>
      <c r="F93" s="1222"/>
      <c r="G93" s="1222"/>
      <c r="H93" s="29" t="s">
        <v>29</v>
      </c>
      <c r="I93" s="29"/>
      <c r="J93" s="29"/>
      <c r="K93" s="30" t="s">
        <v>26</v>
      </c>
      <c r="L93" s="29"/>
      <c r="M93" s="1137" t="s">
        <v>270</v>
      </c>
      <c r="N93" s="1137"/>
      <c r="O93" s="1137"/>
      <c r="P93" s="1137"/>
      <c r="Q93" s="1226" t="str">
        <f>IF(AND($AB$78="20人以上",$C$118=""),IF($K$76=3,$V$15,0),"")</f>
        <v/>
      </c>
      <c r="R93" s="1226"/>
      <c r="S93" s="29" t="s">
        <v>27</v>
      </c>
      <c r="T93" s="249"/>
      <c r="U93" s="507"/>
      <c r="V93" s="507"/>
      <c r="W93" s="507"/>
      <c r="X93" s="507"/>
      <c r="Y93" s="250"/>
    </row>
    <row r="94" spans="1:25" s="81" customFormat="1" ht="18" customHeight="1">
      <c r="A94" s="231"/>
      <c r="B94" s="34"/>
      <c r="C94" s="35"/>
      <c r="D94" s="28"/>
      <c r="E94" s="548"/>
      <c r="F94" s="549"/>
      <c r="G94" s="549"/>
      <c r="H94" s="29"/>
      <c r="I94" s="29"/>
      <c r="J94" s="29"/>
      <c r="K94" s="30"/>
      <c r="L94" s="29"/>
      <c r="M94" s="535"/>
      <c r="N94" s="535"/>
      <c r="O94" s="535"/>
      <c r="P94" s="535"/>
      <c r="Q94" s="550"/>
      <c r="R94" s="550"/>
      <c r="S94" s="29"/>
      <c r="T94" s="249"/>
      <c r="U94" s="507"/>
      <c r="V94" s="507"/>
      <c r="W94" s="507"/>
      <c r="X94" s="507"/>
      <c r="Y94" s="250"/>
    </row>
    <row r="95" spans="1:25" s="81" customFormat="1" ht="18" customHeight="1">
      <c r="A95" s="231"/>
      <c r="B95" s="1139" t="s">
        <v>104</v>
      </c>
      <c r="C95" s="1134"/>
      <c r="D95" s="28" t="s">
        <v>197</v>
      </c>
      <c r="E95" s="1222"/>
      <c r="F95" s="1222"/>
      <c r="G95" s="1222"/>
      <c r="H95" s="29" t="s">
        <v>29</v>
      </c>
      <c r="I95" s="29"/>
      <c r="J95" s="29"/>
      <c r="K95" s="30" t="s">
        <v>26</v>
      </c>
      <c r="L95" s="29"/>
      <c r="M95" s="1137" t="s">
        <v>270</v>
      </c>
      <c r="N95" s="1137"/>
      <c r="O95" s="1137"/>
      <c r="P95" s="1137"/>
      <c r="Q95" s="1226" t="str">
        <f>IF(AND($AB$78="20人以上",$C$118=""),IF($K$76=4,$V$15,0),"")</f>
        <v/>
      </c>
      <c r="R95" s="1226"/>
      <c r="S95" s="29" t="s">
        <v>27</v>
      </c>
      <c r="T95" s="249"/>
      <c r="U95" s="507"/>
      <c r="V95" s="507"/>
      <c r="W95" s="507"/>
      <c r="X95" s="507"/>
      <c r="Y95" s="250"/>
    </row>
    <row r="96" spans="1:25" s="81" customFormat="1" ht="18" customHeight="1">
      <c r="A96" s="231"/>
      <c r="B96" s="34"/>
      <c r="C96" s="35"/>
      <c r="D96" s="28"/>
      <c r="E96" s="1222"/>
      <c r="F96" s="1222"/>
      <c r="G96" s="1222"/>
      <c r="H96" s="29"/>
      <c r="I96" s="29"/>
      <c r="J96" s="29"/>
      <c r="K96" s="30"/>
      <c r="L96" s="29"/>
      <c r="M96" s="535"/>
      <c r="N96" s="535"/>
      <c r="O96" s="535"/>
      <c r="P96" s="535"/>
      <c r="Q96" s="550"/>
      <c r="R96" s="550"/>
      <c r="S96" s="29"/>
      <c r="T96" s="249"/>
      <c r="U96" s="507"/>
      <c r="V96" s="507"/>
      <c r="W96" s="507"/>
      <c r="X96" s="507"/>
      <c r="Y96" s="250"/>
    </row>
    <row r="97" spans="1:33" s="81" customFormat="1" ht="18" customHeight="1">
      <c r="A97" s="231"/>
      <c r="B97" s="1139" t="s">
        <v>105</v>
      </c>
      <c r="C97" s="1134"/>
      <c r="D97" s="28" t="s">
        <v>197</v>
      </c>
      <c r="E97" s="1222"/>
      <c r="F97" s="1222"/>
      <c r="G97" s="1222"/>
      <c r="H97" s="29" t="s">
        <v>29</v>
      </c>
      <c r="I97" s="29"/>
      <c r="J97" s="29"/>
      <c r="K97" s="30" t="s">
        <v>26</v>
      </c>
      <c r="L97" s="29"/>
      <c r="M97" s="1137" t="s">
        <v>270</v>
      </c>
      <c r="N97" s="1137"/>
      <c r="O97" s="1137"/>
      <c r="P97" s="1137"/>
      <c r="Q97" s="1226" t="str">
        <f>IF(AND($AB$78="20人以上",$C$118=""),IF($K$76=5,$V$15,0),"")</f>
        <v/>
      </c>
      <c r="R97" s="1226"/>
      <c r="S97" s="29" t="s">
        <v>27</v>
      </c>
      <c r="T97" s="249"/>
      <c r="U97" s="507"/>
      <c r="V97" s="507"/>
      <c r="W97" s="507"/>
      <c r="X97" s="507"/>
      <c r="Y97" s="250"/>
    </row>
    <row r="98" spans="1:33" s="81" customFormat="1" ht="18" customHeight="1">
      <c r="A98" s="231"/>
      <c r="B98" s="34"/>
      <c r="C98" s="35"/>
      <c r="D98" s="28"/>
      <c r="E98" s="1222"/>
      <c r="F98" s="1222"/>
      <c r="G98" s="1222"/>
      <c r="H98" s="29"/>
      <c r="I98" s="29"/>
      <c r="J98" s="29"/>
      <c r="K98" s="30"/>
      <c r="L98" s="29"/>
      <c r="M98" s="535"/>
      <c r="N98" s="535"/>
      <c r="O98" s="535"/>
      <c r="P98" s="535"/>
      <c r="Q98" s="550"/>
      <c r="R98" s="550"/>
      <c r="S98" s="29"/>
      <c r="T98" s="249"/>
      <c r="U98" s="507"/>
      <c r="V98" s="507"/>
      <c r="W98" s="507"/>
      <c r="X98" s="507"/>
      <c r="Y98" s="250"/>
    </row>
    <row r="99" spans="1:33" s="81" customFormat="1" ht="33.75" customHeight="1">
      <c r="A99" s="231"/>
      <c r="B99" s="1140" t="s">
        <v>106</v>
      </c>
      <c r="C99" s="1141"/>
      <c r="D99" s="537" t="s">
        <v>197</v>
      </c>
      <c r="E99" s="1224"/>
      <c r="F99" s="1224"/>
      <c r="G99" s="1224"/>
      <c r="H99" s="529" t="s">
        <v>29</v>
      </c>
      <c r="I99" s="529"/>
      <c r="J99" s="529"/>
      <c r="K99" s="538" t="s">
        <v>26</v>
      </c>
      <c r="L99" s="529"/>
      <c r="M99" s="1143" t="s">
        <v>270</v>
      </c>
      <c r="N99" s="1143"/>
      <c r="O99" s="1143"/>
      <c r="P99" s="1143"/>
      <c r="Q99" s="1234" t="str">
        <f>IF(AND($AB$78="20人以上",$C$118=""),IF($N$76=2,$V$15,0)+IF($N$76=3,$V$15,0),"")</f>
        <v/>
      </c>
      <c r="R99" s="1234"/>
      <c r="S99" s="529" t="s">
        <v>27</v>
      </c>
      <c r="T99" s="249"/>
      <c r="U99" s="547"/>
      <c r="V99" s="547"/>
      <c r="W99" s="547"/>
      <c r="X99" s="547"/>
      <c r="Y99" s="250"/>
    </row>
    <row r="100" spans="1:33" s="81" customFormat="1" ht="9" customHeight="1">
      <c r="A100" s="2"/>
      <c r="B100" s="530"/>
      <c r="C100" s="531"/>
      <c r="D100" s="127"/>
      <c r="E100" s="515"/>
      <c r="F100" s="515"/>
      <c r="G100" s="515"/>
      <c r="H100" s="129"/>
      <c r="I100" s="97"/>
      <c r="J100" s="97"/>
      <c r="K100" s="95"/>
      <c r="L100" s="97"/>
      <c r="M100" s="532"/>
      <c r="N100" s="532"/>
      <c r="O100" s="532"/>
      <c r="P100" s="532"/>
      <c r="Q100" s="509"/>
      <c r="R100" s="509"/>
      <c r="S100" s="97"/>
      <c r="T100" s="9"/>
      <c r="U100" s="516"/>
      <c r="V100" s="516"/>
      <c r="W100" s="516"/>
      <c r="X100" s="516"/>
      <c r="Y100" s="10"/>
    </row>
    <row r="101" spans="1:33" s="261" customFormat="1" ht="19.5" customHeight="1">
      <c r="A101" s="258"/>
      <c r="B101" s="39" t="s">
        <v>107</v>
      </c>
      <c r="C101" s="40"/>
      <c r="D101" s="537" t="s">
        <v>268</v>
      </c>
      <c r="E101" s="1224"/>
      <c r="F101" s="1224"/>
      <c r="G101" s="1224"/>
      <c r="H101" s="529" t="s">
        <v>29</v>
      </c>
      <c r="I101" s="529"/>
      <c r="J101" s="529"/>
      <c r="K101" s="538" t="s">
        <v>26</v>
      </c>
      <c r="L101" s="529"/>
      <c r="M101" s="1143" t="s">
        <v>270</v>
      </c>
      <c r="N101" s="1143"/>
      <c r="O101" s="1143"/>
      <c r="P101" s="1143"/>
      <c r="Q101" s="1223">
        <f>V15</f>
        <v>0</v>
      </c>
      <c r="R101" s="1223"/>
      <c r="S101" s="529" t="s">
        <v>38</v>
      </c>
      <c r="T101" s="259" t="s">
        <v>268</v>
      </c>
      <c r="U101" s="1227">
        <f>E101*Q101</f>
        <v>0</v>
      </c>
      <c r="V101" s="1227"/>
      <c r="W101" s="1227"/>
      <c r="X101" s="1227"/>
      <c r="Y101" s="260" t="s">
        <v>101</v>
      </c>
    </row>
    <row r="102" spans="1:33" s="81" customFormat="1" ht="6" customHeight="1">
      <c r="A102" s="231"/>
      <c r="B102" s="262"/>
      <c r="C102" s="263"/>
      <c r="D102" s="28"/>
      <c r="E102" s="549"/>
      <c r="F102" s="549"/>
      <c r="G102" s="549"/>
      <c r="H102" s="29"/>
      <c r="I102" s="29"/>
      <c r="J102" s="29"/>
      <c r="K102" s="30"/>
      <c r="L102" s="29"/>
      <c r="M102" s="535"/>
      <c r="N102" s="535"/>
      <c r="O102" s="535"/>
      <c r="P102" s="535"/>
      <c r="Q102" s="508"/>
      <c r="R102" s="508"/>
      <c r="S102" s="29"/>
      <c r="T102" s="249"/>
      <c r="U102" s="547"/>
      <c r="V102" s="547"/>
      <c r="W102" s="547"/>
      <c r="X102" s="547"/>
      <c r="Y102" s="250"/>
    </row>
    <row r="103" spans="1:33" s="519" customFormat="1" ht="14.25" customHeight="1">
      <c r="A103" s="517"/>
      <c r="B103" s="518"/>
      <c r="C103" s="556" t="s">
        <v>619</v>
      </c>
      <c r="D103" s="557"/>
      <c r="E103" s="558"/>
      <c r="F103" s="558"/>
      <c r="G103" s="558"/>
      <c r="H103" s="559"/>
      <c r="I103" s="559"/>
      <c r="J103" s="559"/>
      <c r="K103" s="560"/>
      <c r="L103" s="559"/>
      <c r="M103" s="561"/>
      <c r="N103" s="561"/>
      <c r="O103" s="561"/>
      <c r="P103" s="561"/>
      <c r="Q103" s="562"/>
      <c r="R103" s="562"/>
      <c r="S103" s="559"/>
      <c r="T103" s="563"/>
      <c r="U103" s="564"/>
      <c r="V103" s="564"/>
      <c r="W103" s="564"/>
      <c r="X103" s="564"/>
      <c r="Y103" s="565"/>
      <c r="Z103" s="566"/>
      <c r="AA103" s="566" t="s">
        <v>620</v>
      </c>
      <c r="AB103" s="566"/>
      <c r="AC103" s="566"/>
      <c r="AD103" s="566"/>
      <c r="AE103" s="566"/>
      <c r="AF103" s="566"/>
      <c r="AG103" s="566"/>
    </row>
    <row r="104" spans="1:33" s="519" customFormat="1" ht="14.25" customHeight="1">
      <c r="A104" s="517"/>
      <c r="B104" s="518"/>
      <c r="C104" s="1228" t="s">
        <v>633</v>
      </c>
      <c r="D104" s="1228"/>
      <c r="E104" s="1228"/>
      <c r="F104" s="1228"/>
      <c r="G104" s="1228"/>
      <c r="H104" s="1228"/>
      <c r="I104" s="1228"/>
      <c r="J104" s="1228"/>
      <c r="K104" s="1228"/>
      <c r="L104" s="1228"/>
      <c r="M104" s="1228"/>
      <c r="N104" s="1228"/>
      <c r="O104" s="1228"/>
      <c r="P104" s="1228"/>
      <c r="Q104" s="1228"/>
      <c r="R104" s="1228"/>
      <c r="S104" s="1229"/>
      <c r="T104" s="563"/>
      <c r="U104" s="564"/>
      <c r="V104" s="564"/>
      <c r="W104" s="564"/>
      <c r="X104" s="564"/>
      <c r="Y104" s="565"/>
      <c r="Z104" s="566"/>
      <c r="AA104" s="566"/>
      <c r="AB104" s="566"/>
      <c r="AC104" s="566"/>
      <c r="AD104" s="566"/>
      <c r="AE104" s="566"/>
      <c r="AF104" s="566"/>
      <c r="AG104" s="566"/>
    </row>
    <row r="105" spans="1:33" s="519" customFormat="1" ht="14.25" customHeight="1">
      <c r="A105" s="517"/>
      <c r="B105" s="518"/>
      <c r="C105" s="567"/>
      <c r="D105" s="568" t="s">
        <v>268</v>
      </c>
      <c r="E105" s="1230"/>
      <c r="F105" s="1230"/>
      <c r="G105" s="1230"/>
      <c r="H105" s="569" t="s">
        <v>29</v>
      </c>
      <c r="I105" s="569"/>
      <c r="J105" s="569"/>
      <c r="K105" s="570" t="s">
        <v>26</v>
      </c>
      <c r="L105" s="569"/>
      <c r="M105" s="1231" t="s">
        <v>634</v>
      </c>
      <c r="N105" s="1231"/>
      <c r="O105" s="1231"/>
      <c r="P105" s="1231"/>
      <c r="Q105" s="1232" t="e">
        <f>IF($U$42&gt;0.4999,K48,"0")</f>
        <v>#DIV/0!</v>
      </c>
      <c r="R105" s="1232"/>
      <c r="S105" s="569" t="s">
        <v>38</v>
      </c>
      <c r="T105" s="571" t="s">
        <v>268</v>
      </c>
      <c r="U105" s="1233" t="e">
        <f>IF(Q105&gt;0,E105*Q105,"")</f>
        <v>#DIV/0!</v>
      </c>
      <c r="V105" s="1233"/>
      <c r="W105" s="1233"/>
      <c r="X105" s="1233"/>
      <c r="Y105" s="572" t="s">
        <v>101</v>
      </c>
      <c r="Z105" s="566"/>
      <c r="AA105" s="566"/>
      <c r="AB105" s="566" t="e">
        <f>IF($U$42&gt;=0.5,"50％以上","50％未満")</f>
        <v>#DIV/0!</v>
      </c>
      <c r="AC105" s="566"/>
      <c r="AD105" s="566"/>
      <c r="AE105" s="566"/>
      <c r="AF105" s="566"/>
      <c r="AG105" s="566"/>
    </row>
    <row r="106" spans="1:33" s="81" customFormat="1" ht="14.25" customHeight="1">
      <c r="A106" s="231"/>
      <c r="B106" s="262"/>
      <c r="C106" s="567"/>
      <c r="D106" s="568"/>
      <c r="E106" s="1230"/>
      <c r="F106" s="1230"/>
      <c r="G106" s="1230"/>
      <c r="H106" s="569"/>
      <c r="I106" s="569"/>
      <c r="J106" s="569"/>
      <c r="K106" s="570"/>
      <c r="L106" s="569"/>
      <c r="M106" s="1235"/>
      <c r="N106" s="1235"/>
      <c r="O106" s="1235"/>
      <c r="P106" s="1235"/>
      <c r="Q106" s="1232"/>
      <c r="R106" s="1232"/>
      <c r="S106" s="569"/>
      <c r="T106" s="571"/>
      <c r="U106" s="1233"/>
      <c r="V106" s="1233"/>
      <c r="W106" s="1233"/>
      <c r="X106" s="1233"/>
      <c r="Y106" s="572"/>
      <c r="Z106" s="566"/>
      <c r="AA106" s="566"/>
      <c r="AB106" s="566"/>
      <c r="AC106" s="566"/>
      <c r="AD106" s="566"/>
      <c r="AE106" s="566"/>
      <c r="AF106" s="566"/>
      <c r="AG106" s="566"/>
    </row>
    <row r="107" spans="1:33" s="519" customFormat="1" ht="14.25" customHeight="1">
      <c r="A107" s="517"/>
      <c r="B107" s="518"/>
      <c r="C107" s="556" t="s">
        <v>635</v>
      </c>
      <c r="D107" s="557"/>
      <c r="E107" s="558"/>
      <c r="F107" s="558"/>
      <c r="G107" s="558"/>
      <c r="H107" s="559"/>
      <c r="I107" s="559"/>
      <c r="J107" s="559"/>
      <c r="K107" s="560"/>
      <c r="L107" s="559"/>
      <c r="M107" s="561"/>
      <c r="N107" s="561"/>
      <c r="O107" s="561"/>
      <c r="P107" s="561"/>
      <c r="Q107" s="562"/>
      <c r="R107" s="562"/>
      <c r="S107" s="559"/>
      <c r="T107" s="563"/>
      <c r="U107" s="564"/>
      <c r="V107" s="564"/>
      <c r="W107" s="564"/>
      <c r="X107" s="564"/>
      <c r="Y107" s="565"/>
      <c r="Z107" s="566"/>
      <c r="AA107" s="566" t="s">
        <v>620</v>
      </c>
      <c r="AB107" s="566"/>
      <c r="AC107" s="566"/>
      <c r="AD107" s="566"/>
      <c r="AE107" s="566"/>
      <c r="AF107" s="566"/>
      <c r="AG107" s="566"/>
    </row>
    <row r="108" spans="1:33" s="519" customFormat="1" ht="14.25" customHeight="1">
      <c r="A108" s="517"/>
      <c r="B108" s="518"/>
      <c r="C108" s="1228" t="s">
        <v>636</v>
      </c>
      <c r="D108" s="1228"/>
      <c r="E108" s="1228"/>
      <c r="F108" s="1228"/>
      <c r="G108" s="1228"/>
      <c r="H108" s="1228"/>
      <c r="I108" s="1228"/>
      <c r="J108" s="1228"/>
      <c r="K108" s="1228"/>
      <c r="L108" s="1228"/>
      <c r="M108" s="1228"/>
      <c r="N108" s="1228"/>
      <c r="O108" s="1228"/>
      <c r="P108" s="1228"/>
      <c r="Q108" s="1228"/>
      <c r="R108" s="1228"/>
      <c r="S108" s="1229"/>
      <c r="T108" s="563"/>
      <c r="U108" s="564"/>
      <c r="V108" s="564"/>
      <c r="W108" s="564"/>
      <c r="X108" s="564"/>
      <c r="Y108" s="565"/>
      <c r="Z108" s="566"/>
      <c r="AA108" s="566"/>
      <c r="AB108" s="566"/>
      <c r="AC108" s="566"/>
      <c r="AD108" s="566"/>
      <c r="AE108" s="566"/>
      <c r="AF108" s="566"/>
      <c r="AG108" s="566"/>
    </row>
    <row r="109" spans="1:33" s="519" customFormat="1" ht="14.25" customHeight="1">
      <c r="A109" s="517"/>
      <c r="B109" s="518"/>
      <c r="C109" s="567"/>
      <c r="D109" s="568" t="s">
        <v>268</v>
      </c>
      <c r="E109" s="1230"/>
      <c r="F109" s="1230"/>
      <c r="G109" s="1230"/>
      <c r="H109" s="573" t="s">
        <v>275</v>
      </c>
      <c r="I109" s="569"/>
      <c r="J109" s="569"/>
      <c r="K109" s="570" t="s">
        <v>26</v>
      </c>
      <c r="L109" s="569"/>
      <c r="M109" s="1231" t="s">
        <v>637</v>
      </c>
      <c r="N109" s="1231"/>
      <c r="O109" s="1231"/>
      <c r="P109" s="1231"/>
      <c r="Q109" s="1232" t="e">
        <f>IF($U$42&lt;0.5,K48,"0")</f>
        <v>#DIV/0!</v>
      </c>
      <c r="R109" s="1232"/>
      <c r="S109" s="569" t="s">
        <v>38</v>
      </c>
      <c r="T109" s="571" t="s">
        <v>268</v>
      </c>
      <c r="U109" s="1233" t="e">
        <f>IF(Q109&gt;0,E109*Q109*0.5,"")</f>
        <v>#DIV/0!</v>
      </c>
      <c r="V109" s="1233"/>
      <c r="W109" s="1233"/>
      <c r="X109" s="1233"/>
      <c r="Y109" s="572" t="s">
        <v>101</v>
      </c>
      <c r="Z109" s="566"/>
      <c r="AA109" s="566"/>
      <c r="AB109" s="566" t="e">
        <f>IF($U$42&gt;=0.5,"50％以上","50％未満")</f>
        <v>#DIV/0!</v>
      </c>
      <c r="AC109" s="566"/>
      <c r="AD109" s="566"/>
      <c r="AE109" s="566"/>
      <c r="AF109" s="566"/>
      <c r="AG109" s="566"/>
    </row>
    <row r="110" spans="1:33" s="81" customFormat="1" ht="14.25" customHeight="1">
      <c r="A110" s="231"/>
      <c r="B110" s="262"/>
      <c r="C110" s="263"/>
      <c r="D110" s="537"/>
      <c r="E110" s="551"/>
      <c r="F110" s="551"/>
      <c r="G110" s="551"/>
      <c r="H110" s="529"/>
      <c r="I110" s="529"/>
      <c r="J110" s="529"/>
      <c r="K110" s="538"/>
      <c r="L110" s="529"/>
      <c r="M110" s="529"/>
      <c r="N110" s="529"/>
      <c r="O110" s="529"/>
      <c r="P110" s="529"/>
      <c r="Q110" s="550"/>
      <c r="R110" s="550"/>
      <c r="S110" s="529"/>
      <c r="T110" s="259"/>
      <c r="U110" s="552"/>
      <c r="V110" s="552"/>
      <c r="W110" s="552"/>
      <c r="X110" s="552"/>
      <c r="Y110" s="260"/>
    </row>
    <row r="111" spans="1:33" s="81" customFormat="1" ht="15" customHeight="1" thickBot="1">
      <c r="A111" s="231"/>
      <c r="B111" s="247"/>
      <c r="C111" s="556" t="s">
        <v>618</v>
      </c>
      <c r="D111" s="41"/>
      <c r="E111" s="41"/>
      <c r="F111" s="41"/>
      <c r="G111" s="41"/>
      <c r="H111" s="130" t="s">
        <v>109</v>
      </c>
      <c r="I111" s="41"/>
      <c r="J111" s="41"/>
      <c r="K111" s="41"/>
      <c r="L111" s="41"/>
      <c r="M111" s="41"/>
      <c r="N111" s="41"/>
      <c r="O111" s="41"/>
      <c r="P111" s="41"/>
      <c r="Q111" s="41"/>
      <c r="R111" s="29"/>
      <c r="S111" s="29"/>
      <c r="T111" s="259"/>
      <c r="U111" s="1159"/>
      <c r="V111" s="1159"/>
      <c r="W111" s="1159"/>
      <c r="X111" s="1159"/>
      <c r="Y111" s="260"/>
    </row>
    <row r="112" spans="1:33" s="81" customFormat="1" ht="15" customHeight="1" thickBot="1">
      <c r="A112" s="231"/>
      <c r="B112" s="247"/>
      <c r="C112" s="264"/>
      <c r="D112" s="29" t="s">
        <v>110</v>
      </c>
      <c r="E112" s="29"/>
      <c r="F112" s="29"/>
      <c r="G112" s="29"/>
      <c r="H112" s="29"/>
      <c r="I112" s="29"/>
      <c r="J112" s="29"/>
      <c r="K112" s="30" t="s">
        <v>278</v>
      </c>
      <c r="L112" s="536" t="s">
        <v>112</v>
      </c>
      <c r="M112" s="29"/>
      <c r="N112" s="29"/>
      <c r="O112" s="29"/>
      <c r="P112" s="29"/>
      <c r="Q112" s="1156">
        <f>U28</f>
        <v>0</v>
      </c>
      <c r="R112" s="1157"/>
      <c r="S112" s="29" t="s">
        <v>38</v>
      </c>
      <c r="T112" s="249"/>
      <c r="U112" s="1160"/>
      <c r="V112" s="1160"/>
      <c r="W112" s="1160"/>
      <c r="X112" s="1160"/>
      <c r="Y112" s="250"/>
      <c r="AB112" s="265"/>
      <c r="AC112" s="265"/>
      <c r="AF112" s="265"/>
    </row>
    <row r="113" spans="1:39" s="81" customFormat="1" ht="15" customHeight="1" thickBot="1">
      <c r="A113" s="231"/>
      <c r="B113" s="247"/>
      <c r="C113" s="29"/>
      <c r="D113" s="28" t="s">
        <v>197</v>
      </c>
      <c r="E113" s="1222"/>
      <c r="F113" s="1222"/>
      <c r="G113" s="1222"/>
      <c r="H113" s="29" t="s">
        <v>31</v>
      </c>
      <c r="I113" s="29"/>
      <c r="J113" s="29"/>
      <c r="K113" s="1165"/>
      <c r="L113" s="1165"/>
      <c r="M113" s="1165"/>
      <c r="N113" s="1165"/>
      <c r="O113" s="1165"/>
      <c r="P113" s="1165"/>
      <c r="Q113" s="1165"/>
      <c r="R113" s="1165"/>
      <c r="S113" s="1166"/>
      <c r="T113" s="247"/>
      <c r="U113" s="266"/>
      <c r="V113" s="266"/>
      <c r="W113" s="266"/>
      <c r="X113" s="266"/>
      <c r="Y113" s="250"/>
      <c r="AB113" s="12"/>
      <c r="AC113" s="12"/>
      <c r="AD113" s="12"/>
      <c r="AE113" s="265"/>
      <c r="AF113" s="265"/>
    </row>
    <row r="114" spans="1:39" s="81" customFormat="1" ht="15" customHeight="1" thickBot="1">
      <c r="A114" s="231"/>
      <c r="B114" s="247"/>
      <c r="C114" s="267"/>
      <c r="D114" s="29" t="s">
        <v>111</v>
      </c>
      <c r="E114" s="29"/>
      <c r="F114" s="29"/>
      <c r="G114" s="29"/>
      <c r="H114" s="29"/>
      <c r="I114" s="29"/>
      <c r="J114" s="29"/>
      <c r="K114" s="30" t="s">
        <v>26</v>
      </c>
      <c r="L114" s="536" t="s">
        <v>112</v>
      </c>
      <c r="M114" s="268"/>
      <c r="N114" s="268"/>
      <c r="O114" s="268"/>
      <c r="P114" s="268"/>
      <c r="Q114" s="1223">
        <f>U28</f>
        <v>0</v>
      </c>
      <c r="R114" s="1223"/>
      <c r="S114" s="29" t="s">
        <v>27</v>
      </c>
      <c r="T114" s="249" t="s">
        <v>198</v>
      </c>
      <c r="U114" s="1167">
        <f>IF(C114="○",AA115,IF(C112="○",AA114,0))</f>
        <v>0</v>
      </c>
      <c r="V114" s="1167"/>
      <c r="W114" s="1167"/>
      <c r="X114" s="1167"/>
      <c r="Y114" s="250" t="s">
        <v>30</v>
      </c>
      <c r="AA114" s="1155">
        <f>IF(Q114=0,0,ROUNDDOWN((40000*M115/Q115*Q114),0))</f>
        <v>0</v>
      </c>
      <c r="AB114" s="1155"/>
      <c r="AC114" s="1155"/>
      <c r="AD114" s="1155"/>
      <c r="AE114" s="1155"/>
    </row>
    <row r="115" spans="1:39" s="81" customFormat="1" ht="15" customHeight="1">
      <c r="A115" s="231"/>
      <c r="B115" s="247"/>
      <c r="C115" s="29"/>
      <c r="D115" s="28" t="s">
        <v>197</v>
      </c>
      <c r="E115" s="1222"/>
      <c r="F115" s="1222"/>
      <c r="G115" s="1222"/>
      <c r="H115" s="29" t="s">
        <v>31</v>
      </c>
      <c r="I115" s="29"/>
      <c r="J115" s="29"/>
      <c r="K115" s="28" t="s">
        <v>197</v>
      </c>
      <c r="L115" s="30" t="s">
        <v>280</v>
      </c>
      <c r="M115" s="1156">
        <f>+V15</f>
        <v>0</v>
      </c>
      <c r="N115" s="1157"/>
      <c r="O115" s="30" t="s">
        <v>8</v>
      </c>
      <c r="P115" s="30" t="s">
        <v>282</v>
      </c>
      <c r="Q115" s="1156">
        <f>+V17</f>
        <v>0</v>
      </c>
      <c r="R115" s="1157"/>
      <c r="S115" s="29" t="s">
        <v>283</v>
      </c>
      <c r="T115" s="249"/>
      <c r="U115" s="547"/>
      <c r="V115" s="547"/>
      <c r="W115" s="547"/>
      <c r="X115" s="547"/>
      <c r="Y115" s="250"/>
      <c r="AA115" s="1155" t="e">
        <f>IF(C112="○","",ROUNDDOWN((97000*M115/Q115*Q114),0))</f>
        <v>#DIV/0!</v>
      </c>
      <c r="AB115" s="1155"/>
      <c r="AC115" s="1155"/>
      <c r="AD115" s="1155"/>
      <c r="AE115" s="1155"/>
    </row>
    <row r="116" spans="1:39" s="81" customFormat="1" ht="8.25" customHeight="1">
      <c r="A116" s="231"/>
      <c r="B116" s="247"/>
      <c r="C116" s="29"/>
      <c r="D116" s="29"/>
      <c r="E116" s="29"/>
      <c r="F116" s="29"/>
      <c r="G116" s="29"/>
      <c r="H116" s="29"/>
      <c r="I116" s="29"/>
      <c r="J116" s="29"/>
      <c r="K116" s="29"/>
      <c r="L116" s="29"/>
      <c r="M116" s="28"/>
      <c r="N116" s="29"/>
      <c r="O116" s="29"/>
      <c r="P116" s="30"/>
      <c r="Q116" s="535"/>
      <c r="R116" s="535"/>
      <c r="S116" s="29"/>
      <c r="T116" s="247"/>
      <c r="U116" s="266"/>
      <c r="V116" s="266"/>
      <c r="W116" s="266"/>
      <c r="X116" s="266"/>
      <c r="Y116" s="250"/>
    </row>
    <row r="117" spans="1:39" s="81" customFormat="1" ht="13.5" customHeight="1" thickBot="1">
      <c r="A117" s="231"/>
      <c r="B117" s="247"/>
      <c r="C117" s="99"/>
      <c r="D117" s="595" t="s">
        <v>638</v>
      </c>
      <c r="E117" s="29"/>
      <c r="F117" s="29"/>
      <c r="G117" s="29"/>
      <c r="H117" s="29"/>
      <c r="I117" s="29"/>
      <c r="J117" s="29"/>
      <c r="K117" s="29"/>
      <c r="L117" s="29"/>
      <c r="M117" s="28"/>
      <c r="N117" s="29"/>
      <c r="O117" s="29"/>
      <c r="P117" s="30"/>
      <c r="Q117" s="535"/>
      <c r="R117" s="535"/>
      <c r="S117" s="29"/>
      <c r="T117" s="247"/>
      <c r="U117" s="266"/>
      <c r="V117" s="266"/>
      <c r="W117" s="266"/>
      <c r="X117" s="266"/>
      <c r="Y117" s="250"/>
    </row>
    <row r="118" spans="1:39" s="81" customFormat="1" ht="15" customHeight="1" thickBot="1">
      <c r="A118" s="231"/>
      <c r="B118" s="247"/>
      <c r="C118" s="42"/>
      <c r="D118" s="99" t="s">
        <v>113</v>
      </c>
      <c r="E118" s="29"/>
      <c r="F118" s="29"/>
      <c r="G118" s="29"/>
      <c r="H118" s="29"/>
      <c r="I118" s="29"/>
      <c r="J118" s="29"/>
      <c r="K118" s="29"/>
      <c r="L118" s="29"/>
      <c r="M118" s="28"/>
      <c r="N118" s="29"/>
      <c r="O118" s="29"/>
      <c r="P118" s="30"/>
      <c r="Q118" s="535"/>
      <c r="R118" s="535"/>
      <c r="S118" s="29"/>
      <c r="T118" s="247"/>
      <c r="U118" s="266"/>
      <c r="V118" s="266"/>
      <c r="W118" s="266"/>
      <c r="X118" s="266"/>
      <c r="Y118" s="250"/>
    </row>
    <row r="119" spans="1:39" s="81" customFormat="1" ht="15" customHeight="1">
      <c r="A119" s="231"/>
      <c r="B119" s="247"/>
      <c r="C119" s="561" t="s">
        <v>622</v>
      </c>
      <c r="D119" s="29"/>
      <c r="E119" s="29"/>
      <c r="F119" s="29"/>
      <c r="G119" s="29"/>
      <c r="H119" s="29"/>
      <c r="I119" s="29"/>
      <c r="J119" s="29"/>
      <c r="K119" s="29"/>
      <c r="L119" s="269"/>
      <c r="M119" s="269"/>
      <c r="N119" s="269"/>
      <c r="O119" s="269"/>
      <c r="P119" s="269"/>
      <c r="Q119" s="29"/>
      <c r="R119" s="29"/>
      <c r="S119" s="29"/>
      <c r="T119" s="247"/>
      <c r="U119" s="266"/>
      <c r="V119" s="266"/>
      <c r="W119" s="266"/>
      <c r="X119" s="266"/>
      <c r="Y119" s="250"/>
    </row>
    <row r="120" spans="1:39" s="81" customFormat="1" ht="15" customHeight="1" thickBot="1">
      <c r="A120" s="231"/>
      <c r="B120" s="247"/>
      <c r="C120" s="29"/>
      <c r="D120" s="270"/>
      <c r="E120" s="1161"/>
      <c r="F120" s="1161"/>
      <c r="G120" s="1161"/>
      <c r="H120" s="1161"/>
      <c r="I120" s="29"/>
      <c r="J120" s="29"/>
      <c r="K120" s="1162" t="s">
        <v>115</v>
      </c>
      <c r="L120" s="1162"/>
      <c r="M120" s="1162"/>
      <c r="N120" s="1162"/>
      <c r="O120" s="1162"/>
      <c r="P120" s="1162"/>
      <c r="Q120" s="1223">
        <f>U28</f>
        <v>0</v>
      </c>
      <c r="R120" s="1223"/>
      <c r="S120" s="29" t="s">
        <v>27</v>
      </c>
      <c r="T120" s="249" t="s">
        <v>198</v>
      </c>
      <c r="U120" s="1220">
        <f>IF($C118=1,0,IF(C121="○",0,IF($U28&gt;19,538000,IF($U28&gt;1,269000,IF($U28=0,0,179000)))))</f>
        <v>0</v>
      </c>
      <c r="V120" s="1220"/>
      <c r="W120" s="1220"/>
      <c r="X120" s="1220"/>
      <c r="Y120" s="250" t="s">
        <v>30</v>
      </c>
    </row>
    <row r="121" spans="1:39" s="81" customFormat="1" ht="15" customHeight="1" thickBot="1">
      <c r="A121" s="231"/>
      <c r="B121" s="247"/>
      <c r="C121" s="271"/>
      <c r="D121" s="1163" t="s">
        <v>116</v>
      </c>
      <c r="E121" s="1163"/>
      <c r="F121" s="1163"/>
      <c r="G121" s="1163"/>
      <c r="H121" s="1163"/>
      <c r="I121" s="1163"/>
      <c r="J121" s="1163"/>
      <c r="K121" s="1163"/>
      <c r="L121" s="1163"/>
      <c r="M121" s="1163"/>
      <c r="N121" s="1163"/>
      <c r="O121" s="1163"/>
      <c r="P121" s="1163"/>
      <c r="Q121" s="1163"/>
      <c r="R121" s="1163"/>
      <c r="S121" s="1164"/>
      <c r="T121" s="249" t="s">
        <v>198</v>
      </c>
      <c r="U121" s="1220">
        <f>IF(C118=1,0,IF(C121="○",1076000,0))</f>
        <v>0</v>
      </c>
      <c r="V121" s="1220"/>
      <c r="W121" s="1220"/>
      <c r="X121" s="1220"/>
      <c r="Y121" s="250" t="s">
        <v>30</v>
      </c>
    </row>
    <row r="122" spans="1:39" s="81" customFormat="1" ht="7.5" customHeight="1">
      <c r="A122" s="231"/>
      <c r="B122" s="247"/>
      <c r="C122" s="29"/>
      <c r="D122" s="1163"/>
      <c r="E122" s="1163"/>
      <c r="F122" s="1163"/>
      <c r="G122" s="1163"/>
      <c r="H122" s="1163"/>
      <c r="I122" s="1163"/>
      <c r="J122" s="1163"/>
      <c r="K122" s="1163"/>
      <c r="L122" s="1163"/>
      <c r="M122" s="1163"/>
      <c r="N122" s="1163"/>
      <c r="O122" s="1163"/>
      <c r="P122" s="1163"/>
      <c r="Q122" s="1163"/>
      <c r="R122" s="1163"/>
      <c r="S122" s="1164"/>
      <c r="T122" s="249"/>
      <c r="U122" s="547"/>
      <c r="V122" s="547"/>
      <c r="W122" s="547"/>
      <c r="X122" s="547"/>
      <c r="Y122" s="250"/>
    </row>
    <row r="123" spans="1:39" s="81" customFormat="1" ht="15" customHeight="1">
      <c r="A123" s="231"/>
      <c r="B123" s="247"/>
      <c r="C123" s="29"/>
      <c r="D123" s="270"/>
      <c r="E123" s="269"/>
      <c r="F123" s="535"/>
      <c r="G123" s="535"/>
      <c r="H123" s="535"/>
      <c r="I123" s="29"/>
      <c r="J123" s="29"/>
      <c r="K123" s="29"/>
      <c r="L123" s="29"/>
      <c r="M123" s="29"/>
      <c r="N123" s="29"/>
      <c r="O123" s="29"/>
      <c r="P123" s="29"/>
      <c r="Q123" s="29"/>
      <c r="R123" s="29"/>
      <c r="S123" s="29"/>
      <c r="T123" s="247"/>
      <c r="U123" s="266"/>
      <c r="V123" s="266"/>
      <c r="W123" s="266"/>
      <c r="X123" s="266"/>
      <c r="Y123" s="250"/>
    </row>
    <row r="124" spans="1:39" s="81" customFormat="1" ht="15" customHeight="1">
      <c r="A124" s="231"/>
      <c r="B124" s="247"/>
      <c r="C124" s="561" t="s">
        <v>621</v>
      </c>
      <c r="D124" s="29"/>
      <c r="E124" s="29"/>
      <c r="F124" s="29"/>
      <c r="G124" s="29"/>
      <c r="H124" s="29"/>
      <c r="I124" s="29"/>
      <c r="J124" s="29"/>
      <c r="K124" s="29"/>
      <c r="L124" s="29"/>
      <c r="M124" s="29"/>
      <c r="N124" s="29"/>
      <c r="O124" s="29"/>
      <c r="P124" s="29"/>
      <c r="Q124" s="29"/>
      <c r="R124" s="29"/>
      <c r="S124" s="29"/>
      <c r="T124" s="249" t="s">
        <v>198</v>
      </c>
      <c r="U124" s="1220">
        <f>U125+U127</f>
        <v>0</v>
      </c>
      <c r="V124" s="1220"/>
      <c r="W124" s="1220"/>
      <c r="X124" s="1220"/>
      <c r="Y124" s="250" t="s">
        <v>30</v>
      </c>
    </row>
    <row r="125" spans="1:39" s="81" customFormat="1" ht="15" customHeight="1">
      <c r="A125" s="231"/>
      <c r="B125" s="247"/>
      <c r="C125" s="535"/>
      <c r="D125" s="29" t="s">
        <v>118</v>
      </c>
      <c r="E125" s="29"/>
      <c r="F125" s="29"/>
      <c r="G125" s="29"/>
      <c r="H125" s="29"/>
      <c r="I125" s="29"/>
      <c r="J125" s="29"/>
      <c r="K125" s="29"/>
      <c r="L125" s="29"/>
      <c r="M125" s="29"/>
      <c r="N125" s="29"/>
      <c r="O125" s="29"/>
      <c r="P125" s="29"/>
      <c r="Q125" s="29"/>
      <c r="R125" s="29"/>
      <c r="S125" s="29"/>
      <c r="T125" s="249" t="s">
        <v>268</v>
      </c>
      <c r="U125" s="1220">
        <f>IF($I$7="",0,IF(C118=1,0,240000))</f>
        <v>0</v>
      </c>
      <c r="V125" s="1220"/>
      <c r="W125" s="1220"/>
      <c r="X125" s="1220"/>
      <c r="Y125" s="250" t="s">
        <v>101</v>
      </c>
      <c r="AJ125" s="81">
        <v>0</v>
      </c>
    </row>
    <row r="126" spans="1:39" s="81" customFormat="1" ht="15" customHeight="1">
      <c r="A126" s="231"/>
      <c r="B126" s="247"/>
      <c r="C126" s="535"/>
      <c r="D126" s="29" t="s">
        <v>119</v>
      </c>
      <c r="E126" s="29"/>
      <c r="F126" s="29"/>
      <c r="G126" s="29"/>
      <c r="H126" s="29"/>
      <c r="I126" s="29"/>
      <c r="J126" s="29"/>
      <c r="K126" s="29"/>
      <c r="L126" s="29"/>
      <c r="M126" s="29"/>
      <c r="N126" s="29"/>
      <c r="O126" s="29"/>
      <c r="P126" s="29"/>
      <c r="Q126" s="29"/>
      <c r="R126" s="29"/>
      <c r="S126" s="29"/>
      <c r="T126" s="249"/>
      <c r="U126" s="547"/>
      <c r="V126" s="547"/>
      <c r="W126" s="547"/>
      <c r="X126" s="547"/>
      <c r="Y126" s="250"/>
    </row>
    <row r="127" spans="1:39" s="81" customFormat="1" ht="15" customHeight="1">
      <c r="A127" s="231"/>
      <c r="B127" s="247"/>
      <c r="C127" s="535"/>
      <c r="D127" s="29"/>
      <c r="E127" s="510"/>
      <c r="F127" s="510"/>
      <c r="G127" s="1222">
        <v>81000</v>
      </c>
      <c r="H127" s="1222"/>
      <c r="I127" s="1222"/>
      <c r="J127" s="29" t="s">
        <v>55</v>
      </c>
      <c r="K127" s="29" t="s">
        <v>278</v>
      </c>
      <c r="L127" s="1170" t="s">
        <v>203</v>
      </c>
      <c r="M127" s="1170"/>
      <c r="N127" s="1170"/>
      <c r="O127" s="1238">
        <v>0</v>
      </c>
      <c r="P127" s="1238"/>
      <c r="Q127" s="29" t="s">
        <v>120</v>
      </c>
      <c r="R127" s="29"/>
      <c r="S127" s="29"/>
      <c r="T127" s="249" t="s">
        <v>268</v>
      </c>
      <c r="U127" s="1220">
        <f>IF(C118=1,0,G127*O127)</f>
        <v>0</v>
      </c>
      <c r="V127" s="1220"/>
      <c r="W127" s="1220"/>
      <c r="X127" s="1220"/>
      <c r="Y127" s="250" t="s">
        <v>101</v>
      </c>
      <c r="AM127" s="273">
        <v>0</v>
      </c>
    </row>
    <row r="128" spans="1:39" s="81" customFormat="1" ht="15" customHeight="1">
      <c r="A128" s="231"/>
      <c r="B128" s="247"/>
      <c r="C128" s="535"/>
      <c r="D128" s="29"/>
      <c r="E128" s="29"/>
      <c r="F128" s="29"/>
      <c r="G128" s="29"/>
      <c r="H128" s="29"/>
      <c r="I128" s="29"/>
      <c r="J128" s="29"/>
      <c r="K128" s="29"/>
      <c r="L128" s="29"/>
      <c r="M128" s="29"/>
      <c r="N128" s="274" t="s">
        <v>121</v>
      </c>
      <c r="O128" s="29"/>
      <c r="P128" s="29"/>
      <c r="Q128" s="29"/>
      <c r="R128" s="29"/>
      <c r="S128" s="29"/>
      <c r="T128" s="249"/>
      <c r="U128" s="547"/>
      <c r="V128" s="547"/>
      <c r="W128" s="547"/>
      <c r="X128" s="547"/>
      <c r="Y128" s="250"/>
      <c r="AM128" s="273">
        <v>1</v>
      </c>
    </row>
    <row r="129" spans="1:39" ht="15" customHeight="1">
      <c r="A129" s="231"/>
      <c r="B129" s="247"/>
      <c r="C129" s="561" t="s">
        <v>623</v>
      </c>
      <c r="D129" s="29"/>
      <c r="E129" s="29"/>
      <c r="F129" s="29"/>
      <c r="G129" s="29"/>
      <c r="H129" s="29"/>
      <c r="I129" s="29"/>
      <c r="J129" s="29"/>
      <c r="K129" s="29"/>
      <c r="L129" s="29"/>
      <c r="M129" s="29"/>
      <c r="N129" s="29"/>
      <c r="O129" s="29"/>
      <c r="P129" s="29"/>
      <c r="Q129" s="29"/>
      <c r="R129" s="29"/>
      <c r="S129" s="29"/>
      <c r="T129" s="247"/>
      <c r="U129" s="266"/>
      <c r="V129" s="266"/>
      <c r="W129" s="266"/>
      <c r="X129" s="266"/>
      <c r="Y129" s="250"/>
      <c r="AM129" s="237">
        <v>2</v>
      </c>
    </row>
    <row r="130" spans="1:39" ht="15.75" customHeight="1">
      <c r="A130" s="231"/>
      <c r="B130" s="247"/>
      <c r="C130" s="29"/>
      <c r="D130" s="28" t="s">
        <v>197</v>
      </c>
      <c r="E130" s="1222">
        <v>10000</v>
      </c>
      <c r="F130" s="1222"/>
      <c r="G130" s="1222"/>
      <c r="H130" s="29" t="s">
        <v>123</v>
      </c>
      <c r="I130" s="29"/>
      <c r="J130" s="29"/>
      <c r="K130" s="30" t="s">
        <v>26</v>
      </c>
      <c r="L130" s="29"/>
      <c r="M130" s="1168" t="s">
        <v>124</v>
      </c>
      <c r="N130" s="1168"/>
      <c r="O130" s="1168"/>
      <c r="P130" s="236" t="s">
        <v>288</v>
      </c>
      <c r="Q130" s="1236">
        <f>U55</f>
        <v>0</v>
      </c>
      <c r="R130" s="1236"/>
      <c r="S130" s="29" t="s">
        <v>86</v>
      </c>
      <c r="T130" s="249" t="s">
        <v>198</v>
      </c>
      <c r="U130" s="1220">
        <f>+IF(C118=1,0,E130*Q130)</f>
        <v>0</v>
      </c>
      <c r="V130" s="1220"/>
      <c r="W130" s="1220"/>
      <c r="X130" s="1220"/>
      <c r="Y130" s="250" t="s">
        <v>30</v>
      </c>
    </row>
    <row r="131" spans="1:39" ht="15.75" customHeight="1">
      <c r="A131" s="231"/>
      <c r="B131" s="247"/>
      <c r="C131" s="29"/>
      <c r="D131" s="28"/>
      <c r="E131" s="549"/>
      <c r="F131" s="549"/>
      <c r="G131" s="549"/>
      <c r="H131" s="29"/>
      <c r="I131" s="29"/>
      <c r="J131" s="29"/>
      <c r="K131" s="30"/>
      <c r="L131" s="29"/>
      <c r="M131" s="526"/>
      <c r="N131" s="526"/>
      <c r="O131" s="526"/>
      <c r="P131" s="236"/>
      <c r="Q131" s="549"/>
      <c r="R131" s="549"/>
      <c r="S131" s="29"/>
      <c r="T131" s="249"/>
      <c r="U131" s="547"/>
      <c r="V131" s="547"/>
      <c r="W131" s="547"/>
      <c r="X131" s="547"/>
      <c r="Y131" s="250"/>
    </row>
    <row r="132" spans="1:39">
      <c r="A132" s="275"/>
      <c r="B132" s="276"/>
      <c r="C132" s="1237" t="s">
        <v>624</v>
      </c>
      <c r="D132" s="1237"/>
      <c r="E132" s="1237"/>
      <c r="F132" s="1237"/>
      <c r="G132" s="1237"/>
      <c r="H132" s="1237"/>
      <c r="I132" s="1237"/>
      <c r="J132" s="1237"/>
      <c r="K132" s="1237"/>
      <c r="L132" s="1237"/>
      <c r="M132" s="1237"/>
      <c r="N132" s="1237"/>
      <c r="O132" s="1237"/>
      <c r="P132" s="524"/>
      <c r="Q132" s="233"/>
      <c r="R132" s="233"/>
      <c r="S132" s="278"/>
      <c r="T132" s="47"/>
      <c r="U132" s="1220"/>
      <c r="V132" s="1220"/>
      <c r="W132" s="1220"/>
      <c r="X132" s="1220"/>
      <c r="Y132" s="44"/>
    </row>
    <row r="133" spans="1:39" ht="16.5" customHeight="1">
      <c r="A133" s="275"/>
      <c r="B133" s="276"/>
      <c r="C133" s="522"/>
      <c r="D133" s="231" t="s">
        <v>126</v>
      </c>
      <c r="E133" s="231"/>
      <c r="F133" s="522"/>
      <c r="G133" s="522"/>
      <c r="H133" s="522"/>
      <c r="I133" s="522"/>
      <c r="J133" s="522"/>
      <c r="K133" s="522"/>
      <c r="L133" s="522"/>
      <c r="M133" s="522"/>
      <c r="N133" s="522"/>
      <c r="O133" s="522"/>
      <c r="P133" s="524"/>
      <c r="Q133" s="233"/>
      <c r="R133" s="233"/>
      <c r="S133" s="278"/>
      <c r="T133" s="47" t="s">
        <v>198</v>
      </c>
      <c r="U133" s="1220">
        <f>U134+U135</f>
        <v>0</v>
      </c>
      <c r="V133" s="1220"/>
      <c r="W133" s="1220"/>
      <c r="X133" s="1220"/>
      <c r="Y133" s="44" t="s">
        <v>30</v>
      </c>
    </row>
    <row r="134" spans="1:39" ht="25.5" customHeight="1">
      <c r="A134" s="275"/>
      <c r="B134" s="276"/>
      <c r="C134" s="41"/>
      <c r="D134" s="41"/>
      <c r="E134" s="1172"/>
      <c r="F134" s="1172"/>
      <c r="G134" s="527" t="s">
        <v>197</v>
      </c>
      <c r="H134" s="1239"/>
      <c r="I134" s="1239"/>
      <c r="J134" s="41" t="s">
        <v>125</v>
      </c>
      <c r="K134" s="41"/>
      <c r="L134" s="41"/>
      <c r="M134" s="233" t="s">
        <v>290</v>
      </c>
      <c r="N134" s="1043" t="s">
        <v>532</v>
      </c>
      <c r="O134" s="1174"/>
      <c r="P134" s="1174"/>
      <c r="Q134" s="1159">
        <f>U63</f>
        <v>0</v>
      </c>
      <c r="R134" s="1159"/>
      <c r="S134" s="278" t="s">
        <v>91</v>
      </c>
      <c r="T134" s="279" t="s">
        <v>268</v>
      </c>
      <c r="U134" s="1227">
        <f>H134*Q134</f>
        <v>0</v>
      </c>
      <c r="V134" s="1227"/>
      <c r="W134" s="1227"/>
      <c r="X134" s="1227"/>
      <c r="Y134" s="278" t="s">
        <v>101</v>
      </c>
    </row>
    <row r="135" spans="1:39" ht="25.5" customHeight="1">
      <c r="A135" s="275"/>
      <c r="B135" s="276"/>
      <c r="C135" s="41"/>
      <c r="D135" s="41"/>
      <c r="E135" s="1172"/>
      <c r="F135" s="1172"/>
      <c r="G135" s="527" t="s">
        <v>197</v>
      </c>
      <c r="H135" s="1239"/>
      <c r="I135" s="1239"/>
      <c r="J135" s="41" t="s">
        <v>123</v>
      </c>
      <c r="K135" s="41"/>
      <c r="L135" s="41"/>
      <c r="M135" s="233" t="s">
        <v>290</v>
      </c>
      <c r="N135" s="1043" t="s">
        <v>533</v>
      </c>
      <c r="O135" s="1174"/>
      <c r="P135" s="1174"/>
      <c r="Q135" s="1159">
        <f>U64</f>
        <v>0</v>
      </c>
      <c r="R135" s="1159"/>
      <c r="S135" s="278" t="s">
        <v>86</v>
      </c>
      <c r="T135" s="279" t="s">
        <v>268</v>
      </c>
      <c r="U135" s="1227">
        <f>H135*Q135</f>
        <v>0</v>
      </c>
      <c r="V135" s="1227"/>
      <c r="W135" s="1227"/>
      <c r="X135" s="1227"/>
      <c r="Y135" s="278" t="s">
        <v>101</v>
      </c>
    </row>
    <row r="136" spans="1:39" ht="12.75" customHeight="1">
      <c r="A136" s="275"/>
      <c r="B136" s="276"/>
      <c r="C136" s="41"/>
      <c r="D136" s="41"/>
      <c r="E136" s="523"/>
      <c r="F136" s="523"/>
      <c r="G136" s="527"/>
      <c r="H136" s="554"/>
      <c r="I136" s="554"/>
      <c r="J136" s="41"/>
      <c r="K136" s="41"/>
      <c r="L136" s="41"/>
      <c r="M136" s="233"/>
      <c r="N136" s="521"/>
      <c r="O136" s="524"/>
      <c r="P136" s="524"/>
      <c r="Q136" s="525"/>
      <c r="R136" s="525"/>
      <c r="S136" s="278"/>
      <c r="T136" s="279"/>
      <c r="U136" s="552"/>
      <c r="V136" s="552"/>
      <c r="W136" s="552"/>
      <c r="X136" s="552"/>
      <c r="Y136" s="278"/>
    </row>
    <row r="137" spans="1:39" ht="15" customHeight="1">
      <c r="A137" s="275"/>
      <c r="B137" s="276"/>
      <c r="C137" s="41"/>
      <c r="D137" s="231" t="s">
        <v>127</v>
      </c>
      <c r="E137" s="231"/>
      <c r="F137" s="522"/>
      <c r="G137" s="522"/>
      <c r="H137" s="522"/>
      <c r="I137" s="522"/>
      <c r="J137" s="522"/>
      <c r="K137" s="522"/>
      <c r="L137" s="522"/>
      <c r="M137" s="522"/>
      <c r="N137" s="522"/>
      <c r="O137" s="522"/>
      <c r="P137" s="524"/>
      <c r="Q137" s="525"/>
      <c r="R137" s="525"/>
      <c r="S137" s="278"/>
      <c r="T137" s="47" t="s">
        <v>198</v>
      </c>
      <c r="U137" s="1220">
        <f>U138+U139</f>
        <v>0</v>
      </c>
      <c r="V137" s="1220"/>
      <c r="W137" s="1220"/>
      <c r="X137" s="1220"/>
      <c r="Y137" s="44" t="s">
        <v>30</v>
      </c>
    </row>
    <row r="138" spans="1:39" ht="27.75" customHeight="1">
      <c r="A138" s="275"/>
      <c r="B138" s="276"/>
      <c r="C138" s="41"/>
      <c r="D138" s="41"/>
      <c r="E138" s="1172"/>
      <c r="F138" s="1172"/>
      <c r="G138" s="527" t="s">
        <v>197</v>
      </c>
      <c r="H138" s="1239"/>
      <c r="I138" s="1239"/>
      <c r="J138" s="41" t="s">
        <v>125</v>
      </c>
      <c r="K138" s="41"/>
      <c r="L138" s="41"/>
      <c r="M138" s="233" t="s">
        <v>290</v>
      </c>
      <c r="N138" s="1043" t="s">
        <v>534</v>
      </c>
      <c r="O138" s="1174"/>
      <c r="P138" s="1174"/>
      <c r="Q138" s="1159">
        <f>U65</f>
        <v>0</v>
      </c>
      <c r="R138" s="1159"/>
      <c r="S138" s="278" t="s">
        <v>91</v>
      </c>
      <c r="T138" s="279" t="s">
        <v>268</v>
      </c>
      <c r="U138" s="1227">
        <f>H138*Q138</f>
        <v>0</v>
      </c>
      <c r="V138" s="1227"/>
      <c r="W138" s="1227"/>
      <c r="X138" s="1227"/>
      <c r="Y138" s="278" t="s">
        <v>101</v>
      </c>
    </row>
    <row r="139" spans="1:39" ht="27.75" customHeight="1">
      <c r="A139" s="275"/>
      <c r="B139" s="276"/>
      <c r="C139" s="41"/>
      <c r="D139" s="41"/>
      <c r="E139" s="1172"/>
      <c r="F139" s="1172"/>
      <c r="G139" s="527" t="s">
        <v>197</v>
      </c>
      <c r="H139" s="1239"/>
      <c r="I139" s="1239"/>
      <c r="J139" s="41" t="s">
        <v>123</v>
      </c>
      <c r="K139" s="41"/>
      <c r="L139" s="41"/>
      <c r="M139" s="233" t="s">
        <v>290</v>
      </c>
      <c r="N139" s="1043" t="s">
        <v>535</v>
      </c>
      <c r="O139" s="1174"/>
      <c r="P139" s="1174"/>
      <c r="Q139" s="1159">
        <f>U66</f>
        <v>0</v>
      </c>
      <c r="R139" s="1159"/>
      <c r="S139" s="278" t="s">
        <v>86</v>
      </c>
      <c r="T139" s="279" t="s">
        <v>268</v>
      </c>
      <c r="U139" s="1227">
        <f>H139*Q139</f>
        <v>0</v>
      </c>
      <c r="V139" s="1227"/>
      <c r="W139" s="1227"/>
      <c r="X139" s="1227"/>
      <c r="Y139" s="278" t="s">
        <v>101</v>
      </c>
    </row>
    <row r="140" spans="1:39" ht="13.5" customHeight="1">
      <c r="A140" s="275"/>
      <c r="B140" s="276"/>
      <c r="C140" s="41"/>
      <c r="D140" s="41"/>
      <c r="E140" s="523"/>
      <c r="F140" s="523"/>
      <c r="G140" s="527"/>
      <c r="H140" s="554"/>
      <c r="I140" s="554"/>
      <c r="J140" s="41"/>
      <c r="K140" s="41"/>
      <c r="L140" s="41"/>
      <c r="M140" s="233"/>
      <c r="N140" s="521"/>
      <c r="O140" s="524"/>
      <c r="P140" s="524"/>
      <c r="Q140" s="525"/>
      <c r="R140" s="525"/>
      <c r="S140" s="278"/>
      <c r="T140" s="279"/>
      <c r="U140" s="552"/>
      <c r="V140" s="552"/>
      <c r="W140" s="552"/>
      <c r="X140" s="552"/>
      <c r="Y140" s="278"/>
    </row>
    <row r="141" spans="1:39">
      <c r="A141" s="275"/>
      <c r="B141" s="276"/>
      <c r="C141" s="1237" t="s">
        <v>625</v>
      </c>
      <c r="D141" s="1237"/>
      <c r="E141" s="1237"/>
      <c r="F141" s="1237"/>
      <c r="G141" s="1237"/>
      <c r="H141" s="1237"/>
      <c r="I141" s="1237"/>
      <c r="J141" s="1237"/>
      <c r="K141" s="1237"/>
      <c r="L141" s="1237"/>
      <c r="M141" s="1237"/>
      <c r="N141" s="1237"/>
      <c r="O141" s="1237"/>
      <c r="P141" s="524"/>
      <c r="Q141" s="525"/>
      <c r="R141" s="525"/>
      <c r="S141" s="278"/>
      <c r="T141" s="47"/>
      <c r="U141" s="1220"/>
      <c r="V141" s="1220"/>
      <c r="W141" s="1220"/>
      <c r="X141" s="1220"/>
      <c r="Y141" s="44"/>
    </row>
    <row r="142" spans="1:39" ht="14.25" customHeight="1">
      <c r="A142" s="275"/>
      <c r="B142" s="276"/>
      <c r="C142" s="522"/>
      <c r="D142" s="231" t="s">
        <v>126</v>
      </c>
      <c r="E142" s="231"/>
      <c r="F142" s="522"/>
      <c r="G142" s="522"/>
      <c r="H142" s="522"/>
      <c r="I142" s="522"/>
      <c r="J142" s="522"/>
      <c r="K142" s="522"/>
      <c r="L142" s="522"/>
      <c r="M142" s="522"/>
      <c r="N142" s="522"/>
      <c r="O142" s="522"/>
      <c r="P142" s="524"/>
      <c r="Q142" s="525"/>
      <c r="R142" s="525"/>
      <c r="S142" s="278"/>
      <c r="T142" s="47" t="s">
        <v>198</v>
      </c>
      <c r="U142" s="1220">
        <f>U143+U144</f>
        <v>0</v>
      </c>
      <c r="V142" s="1220"/>
      <c r="W142" s="1220"/>
      <c r="X142" s="1220"/>
      <c r="Y142" s="44" t="s">
        <v>30</v>
      </c>
    </row>
    <row r="143" spans="1:39" ht="25.5" customHeight="1">
      <c r="A143" s="275"/>
      <c r="B143" s="276"/>
      <c r="C143" s="41"/>
      <c r="D143" s="41"/>
      <c r="E143" s="1172"/>
      <c r="F143" s="1172"/>
      <c r="G143" s="527" t="s">
        <v>197</v>
      </c>
      <c r="H143" s="1239"/>
      <c r="I143" s="1239"/>
      <c r="J143" s="41" t="s">
        <v>125</v>
      </c>
      <c r="K143" s="41"/>
      <c r="L143" s="41"/>
      <c r="M143" s="233" t="s">
        <v>290</v>
      </c>
      <c r="N143" s="1043" t="s">
        <v>536</v>
      </c>
      <c r="O143" s="1174"/>
      <c r="P143" s="1174"/>
      <c r="Q143" s="1159">
        <f>U68</f>
        <v>0</v>
      </c>
      <c r="R143" s="1159"/>
      <c r="S143" s="278" t="s">
        <v>91</v>
      </c>
      <c r="T143" s="279" t="s">
        <v>268</v>
      </c>
      <c r="U143" s="1227">
        <f>H143*Q143</f>
        <v>0</v>
      </c>
      <c r="V143" s="1227"/>
      <c r="W143" s="1227"/>
      <c r="X143" s="1227"/>
      <c r="Y143" s="278" t="s">
        <v>101</v>
      </c>
    </row>
    <row r="144" spans="1:39" ht="25.5" customHeight="1">
      <c r="A144" s="275"/>
      <c r="B144" s="276"/>
      <c r="C144" s="41"/>
      <c r="D144" s="41"/>
      <c r="E144" s="1172"/>
      <c r="F144" s="1172"/>
      <c r="G144" s="527" t="s">
        <v>197</v>
      </c>
      <c r="H144" s="1239"/>
      <c r="I144" s="1239"/>
      <c r="J144" s="41" t="s">
        <v>123</v>
      </c>
      <c r="K144" s="41"/>
      <c r="L144" s="41"/>
      <c r="M144" s="233" t="s">
        <v>290</v>
      </c>
      <c r="N144" s="1043" t="s">
        <v>537</v>
      </c>
      <c r="O144" s="1174"/>
      <c r="P144" s="1174"/>
      <c r="Q144" s="1159">
        <f>U69</f>
        <v>0</v>
      </c>
      <c r="R144" s="1159"/>
      <c r="S144" s="278" t="s">
        <v>86</v>
      </c>
      <c r="T144" s="279" t="s">
        <v>268</v>
      </c>
      <c r="U144" s="1227">
        <f>H144*Q144</f>
        <v>0</v>
      </c>
      <c r="V144" s="1227"/>
      <c r="W144" s="1227"/>
      <c r="X144" s="1227"/>
      <c r="Y144" s="278" t="s">
        <v>101</v>
      </c>
    </row>
    <row r="145" spans="1:28" ht="14.25" customHeight="1">
      <c r="A145" s="275"/>
      <c r="B145" s="276"/>
      <c r="C145" s="41"/>
      <c r="D145" s="41"/>
      <c r="E145" s="523"/>
      <c r="F145" s="523"/>
      <c r="G145" s="527"/>
      <c r="H145" s="554"/>
      <c r="I145" s="554"/>
      <c r="J145" s="41"/>
      <c r="K145" s="41"/>
      <c r="L145" s="41"/>
      <c r="M145" s="233"/>
      <c r="N145" s="521"/>
      <c r="O145" s="524"/>
      <c r="P145" s="524"/>
      <c r="Q145" s="525"/>
      <c r="R145" s="525"/>
      <c r="S145" s="278"/>
      <c r="T145" s="279"/>
      <c r="U145" s="552"/>
      <c r="V145" s="552"/>
      <c r="W145" s="552"/>
      <c r="X145" s="552"/>
      <c r="Y145" s="278"/>
    </row>
    <row r="146" spans="1:28" ht="15" customHeight="1">
      <c r="A146" s="275"/>
      <c r="B146" s="276"/>
      <c r="C146" s="41"/>
      <c r="D146" s="231" t="s">
        <v>127</v>
      </c>
      <c r="E146" s="231"/>
      <c r="F146" s="522"/>
      <c r="G146" s="522"/>
      <c r="H146" s="522"/>
      <c r="I146" s="522"/>
      <c r="J146" s="522"/>
      <c r="K146" s="522"/>
      <c r="L146" s="522"/>
      <c r="M146" s="522"/>
      <c r="N146" s="522"/>
      <c r="O146" s="522"/>
      <c r="P146" s="524"/>
      <c r="Q146" s="525"/>
      <c r="R146" s="525"/>
      <c r="S146" s="278"/>
      <c r="T146" s="47" t="s">
        <v>198</v>
      </c>
      <c r="U146" s="1220">
        <f>U147+U148</f>
        <v>0</v>
      </c>
      <c r="V146" s="1220"/>
      <c r="W146" s="1220"/>
      <c r="X146" s="1220"/>
      <c r="Y146" s="44" t="s">
        <v>30</v>
      </c>
    </row>
    <row r="147" spans="1:28" ht="27.75" customHeight="1">
      <c r="A147" s="275"/>
      <c r="B147" s="276"/>
      <c r="C147" s="41"/>
      <c r="D147" s="41"/>
      <c r="E147" s="1172"/>
      <c r="F147" s="1172"/>
      <c r="G147" s="527" t="s">
        <v>197</v>
      </c>
      <c r="H147" s="1239"/>
      <c r="I147" s="1239"/>
      <c r="J147" s="41" t="s">
        <v>125</v>
      </c>
      <c r="K147" s="41"/>
      <c r="L147" s="41"/>
      <c r="M147" s="233" t="s">
        <v>290</v>
      </c>
      <c r="N147" s="1043" t="s">
        <v>538</v>
      </c>
      <c r="O147" s="1174"/>
      <c r="P147" s="1174"/>
      <c r="Q147" s="1159">
        <f>U70</f>
        <v>0</v>
      </c>
      <c r="R147" s="1159"/>
      <c r="S147" s="278" t="s">
        <v>91</v>
      </c>
      <c r="T147" s="279" t="s">
        <v>268</v>
      </c>
      <c r="U147" s="1227">
        <f>H147*Q147</f>
        <v>0</v>
      </c>
      <c r="V147" s="1227"/>
      <c r="W147" s="1227"/>
      <c r="X147" s="1227"/>
      <c r="Y147" s="278" t="s">
        <v>101</v>
      </c>
    </row>
    <row r="148" spans="1:28" ht="27.75" customHeight="1">
      <c r="A148" s="275"/>
      <c r="B148" s="276"/>
      <c r="C148" s="41"/>
      <c r="D148" s="41"/>
      <c r="E148" s="1172"/>
      <c r="F148" s="1172"/>
      <c r="G148" s="527" t="s">
        <v>197</v>
      </c>
      <c r="H148" s="1239"/>
      <c r="I148" s="1239"/>
      <c r="J148" s="41" t="s">
        <v>123</v>
      </c>
      <c r="K148" s="41"/>
      <c r="L148" s="41"/>
      <c r="M148" s="233" t="s">
        <v>290</v>
      </c>
      <c r="N148" s="1043" t="s">
        <v>539</v>
      </c>
      <c r="O148" s="1174"/>
      <c r="P148" s="1174"/>
      <c r="Q148" s="1159">
        <f>U71</f>
        <v>0</v>
      </c>
      <c r="R148" s="1159"/>
      <c r="S148" s="278" t="s">
        <v>86</v>
      </c>
      <c r="T148" s="279" t="s">
        <v>268</v>
      </c>
      <c r="U148" s="1227">
        <f>H148*Q148</f>
        <v>0</v>
      </c>
      <c r="V148" s="1227"/>
      <c r="W148" s="1227"/>
      <c r="X148" s="1227"/>
      <c r="Y148" s="278" t="s">
        <v>101</v>
      </c>
    </row>
    <row r="149" spans="1:28" ht="8.25" customHeight="1">
      <c r="A149" s="231"/>
      <c r="B149" s="247"/>
      <c r="C149" s="1091"/>
      <c r="D149" s="1091"/>
      <c r="E149" s="1091"/>
      <c r="F149" s="1091"/>
      <c r="G149" s="1091"/>
      <c r="H149" s="1091"/>
      <c r="I149" s="1091"/>
      <c r="J149" s="1091"/>
      <c r="K149" s="1091"/>
      <c r="L149" s="1091"/>
      <c r="M149" s="1091"/>
      <c r="N149" s="1091"/>
      <c r="O149" s="1091"/>
      <c r="P149" s="549"/>
      <c r="Q149" s="549"/>
      <c r="R149" s="549"/>
      <c r="S149" s="285"/>
      <c r="T149" s="249"/>
      <c r="U149" s="547"/>
      <c r="V149" s="547"/>
      <c r="W149" s="547"/>
      <c r="X149" s="547"/>
      <c r="Y149" s="285"/>
    </row>
    <row r="150" spans="1:28" ht="9" customHeight="1">
      <c r="A150" s="231"/>
      <c r="B150" s="247"/>
      <c r="C150" s="29"/>
      <c r="D150" s="30"/>
      <c r="E150" s="526"/>
      <c r="F150" s="526"/>
      <c r="G150" s="527"/>
      <c r="H150" s="554"/>
      <c r="I150" s="554"/>
      <c r="J150" s="41"/>
      <c r="K150" s="41"/>
      <c r="L150" s="41"/>
      <c r="M150" s="286"/>
      <c r="N150" s="287"/>
      <c r="O150" s="288"/>
      <c r="P150" s="288"/>
      <c r="Q150" s="233"/>
      <c r="R150" s="233"/>
      <c r="S150" s="29"/>
      <c r="T150" s="279"/>
      <c r="U150" s="552"/>
      <c r="V150" s="552"/>
      <c r="W150" s="552"/>
      <c r="X150" s="552"/>
      <c r="Y150" s="278"/>
    </row>
    <row r="151" spans="1:28" ht="15" customHeight="1">
      <c r="A151" s="231"/>
      <c r="B151" s="247"/>
      <c r="C151" s="29"/>
      <c r="D151" s="29"/>
      <c r="E151" s="29"/>
      <c r="F151" s="29"/>
      <c r="G151" s="29"/>
      <c r="H151" s="29"/>
      <c r="I151" s="29"/>
      <c r="J151" s="29"/>
      <c r="K151" s="29" t="s">
        <v>128</v>
      </c>
      <c r="L151" s="29"/>
      <c r="M151" s="29"/>
      <c r="N151" s="29"/>
      <c r="O151" s="29"/>
      <c r="P151" s="289"/>
      <c r="Q151" s="30"/>
      <c r="R151" s="30"/>
      <c r="S151" s="124"/>
      <c r="T151" s="249" t="s">
        <v>198</v>
      </c>
      <c r="U151" s="1240" t="e">
        <f>U76+U105+U109+U114+U120+U121+U124+U130+U133+U137+U142+U146</f>
        <v>#VALUE!</v>
      </c>
      <c r="V151" s="1240"/>
      <c r="W151" s="1240"/>
      <c r="X151" s="1240"/>
      <c r="Y151" s="250" t="s">
        <v>30</v>
      </c>
      <c r="AB151" s="290"/>
    </row>
    <row r="152" spans="1:28" ht="6" customHeight="1" thickBot="1">
      <c r="A152" s="231"/>
      <c r="B152" s="291"/>
      <c r="C152" s="292"/>
      <c r="D152" s="292"/>
      <c r="E152" s="292"/>
      <c r="F152" s="292"/>
      <c r="G152" s="292"/>
      <c r="H152" s="292"/>
      <c r="I152" s="292"/>
      <c r="J152" s="292"/>
      <c r="K152" s="292"/>
      <c r="L152" s="292"/>
      <c r="M152" s="292"/>
      <c r="N152" s="292"/>
      <c r="O152" s="292"/>
      <c r="P152" s="292"/>
      <c r="Q152" s="292"/>
      <c r="R152" s="292"/>
      <c r="S152" s="293"/>
      <c r="T152" s="291"/>
      <c r="U152" s="292"/>
      <c r="V152" s="292"/>
      <c r="W152" s="292"/>
      <c r="X152" s="292"/>
      <c r="Y152" s="293"/>
    </row>
    <row r="153" spans="1:28" ht="30" customHeight="1" thickTop="1">
      <c r="A153" s="231"/>
      <c r="B153" s="1176" t="s">
        <v>129</v>
      </c>
      <c r="C153" s="1177"/>
      <c r="D153" s="1177"/>
      <c r="E153" s="1177"/>
      <c r="F153" s="1177"/>
      <c r="G153" s="1177"/>
      <c r="H153" s="1177"/>
      <c r="I153" s="1180"/>
      <c r="J153" s="1180"/>
      <c r="K153" s="1180"/>
      <c r="L153" s="1180"/>
      <c r="M153" s="1180"/>
      <c r="N153" s="1181"/>
      <c r="O153" s="1181"/>
      <c r="P153" s="1181"/>
      <c r="Q153" s="1181"/>
      <c r="R153" s="1181"/>
      <c r="S153" s="43"/>
      <c r="T153" s="1182" t="s">
        <v>295</v>
      </c>
      <c r="U153" s="1183"/>
      <c r="V153" s="1183"/>
      <c r="W153" s="1183"/>
      <c r="X153" s="1183"/>
      <c r="Y153" s="1184"/>
    </row>
    <row r="154" spans="1:28" ht="30" customHeight="1" thickBot="1">
      <c r="A154" s="231"/>
      <c r="B154" s="1178"/>
      <c r="C154" s="1179"/>
      <c r="D154" s="1179"/>
      <c r="E154" s="1179"/>
      <c r="F154" s="1179"/>
      <c r="G154" s="1179"/>
      <c r="H154" s="1188" t="s">
        <v>130</v>
      </c>
      <c r="I154" s="1189"/>
      <c r="J154" s="1189"/>
      <c r="K154" s="1189"/>
      <c r="L154" s="1189"/>
      <c r="M154" s="1189"/>
      <c r="N154" s="1190"/>
      <c r="O154" s="1190"/>
      <c r="P154" s="1190"/>
      <c r="Q154" s="1190"/>
      <c r="R154" s="1190"/>
      <c r="S154" s="44" t="s">
        <v>55</v>
      </c>
      <c r="T154" s="1185"/>
      <c r="U154" s="1186"/>
      <c r="V154" s="1186"/>
      <c r="W154" s="1186"/>
      <c r="X154" s="1186"/>
      <c r="Y154" s="1187"/>
      <c r="AB154" s="294" t="e">
        <f>U151</f>
        <v>#VALUE!</v>
      </c>
    </row>
    <row r="155" spans="1:28" ht="17.25" customHeight="1">
      <c r="A155" s="231"/>
      <c r="B155" s="45"/>
      <c r="C155" s="46"/>
      <c r="D155" s="46"/>
      <c r="E155" s="46"/>
      <c r="F155" s="46"/>
      <c r="G155" s="46"/>
      <c r="H155" s="46"/>
      <c r="I155" s="46"/>
      <c r="J155" s="131" t="s">
        <v>611</v>
      </c>
      <c r="K155" s="41"/>
      <c r="L155" s="41"/>
      <c r="M155" s="41"/>
      <c r="N155" s="41"/>
      <c r="O155" s="41"/>
      <c r="P155" s="41"/>
      <c r="Q155" s="41"/>
      <c r="R155" s="41"/>
      <c r="S155" s="44"/>
      <c r="T155" s="47" t="s">
        <v>198</v>
      </c>
      <c r="U155" s="1241">
        <f>ROUNDDOWN(IF(N154&gt;7200000,U151*0.8,0),0)</f>
        <v>0</v>
      </c>
      <c r="V155" s="1241"/>
      <c r="W155" s="1241"/>
      <c r="X155" s="1241"/>
      <c r="Y155" s="44" t="s">
        <v>30</v>
      </c>
      <c r="AB155" s="294">
        <f>U155</f>
        <v>0</v>
      </c>
    </row>
    <row r="156" spans="1:28" ht="28.5" customHeight="1">
      <c r="A156" s="231"/>
      <c r="B156" s="48"/>
      <c r="C156" s="49"/>
      <c r="D156" s="49"/>
      <c r="E156" s="49"/>
      <c r="F156" s="49"/>
      <c r="G156" s="49"/>
      <c r="H156" s="1193" t="s">
        <v>612</v>
      </c>
      <c r="I156" s="1193"/>
      <c r="J156" s="1193"/>
      <c r="K156" s="1193"/>
      <c r="L156" s="1193"/>
      <c r="M156" s="1193"/>
      <c r="N156" s="1193"/>
      <c r="O156" s="1193"/>
      <c r="P156" s="1193"/>
      <c r="Q156" s="1193"/>
      <c r="R156" s="1193"/>
      <c r="S156" s="1194"/>
      <c r="T156" s="1185" t="s">
        <v>164</v>
      </c>
      <c r="U156" s="1186"/>
      <c r="V156" s="1186"/>
      <c r="W156" s="1186"/>
      <c r="X156" s="1186"/>
      <c r="Y156" s="1187"/>
      <c r="AB156" s="290">
        <f>U158</f>
        <v>0</v>
      </c>
    </row>
    <row r="157" spans="1:28" ht="30" customHeight="1">
      <c r="A157" s="231"/>
      <c r="B157" s="1195" t="s">
        <v>165</v>
      </c>
      <c r="C157" s="1196"/>
      <c r="D157" s="1196"/>
      <c r="E157" s="1196"/>
      <c r="F157" s="1196"/>
      <c r="G157" s="1196"/>
      <c r="H157" s="1199"/>
      <c r="I157" s="1199"/>
      <c r="J157" s="1199"/>
      <c r="K157" s="50"/>
      <c r="L157" s="50"/>
      <c r="M157" s="50"/>
      <c r="N157" s="51"/>
      <c r="O157" s="51"/>
      <c r="P157" s="51"/>
      <c r="Q157" s="51"/>
      <c r="R157" s="51"/>
      <c r="S157" s="52"/>
      <c r="T157" s="1185"/>
      <c r="U157" s="1186"/>
      <c r="V157" s="1186"/>
      <c r="W157" s="1186"/>
      <c r="X157" s="1186"/>
      <c r="Y157" s="1187"/>
    </row>
    <row r="158" spans="1:28" ht="30" customHeight="1" thickBot="1">
      <c r="A158" s="231"/>
      <c r="B158" s="1197"/>
      <c r="C158" s="1198"/>
      <c r="D158" s="1198"/>
      <c r="E158" s="1198"/>
      <c r="F158" s="1198"/>
      <c r="G158" s="1198"/>
      <c r="H158" s="1200"/>
      <c r="I158" s="1201"/>
      <c r="J158" s="1201"/>
      <c r="K158" s="1201"/>
      <c r="L158" s="1201"/>
      <c r="M158" s="1201"/>
      <c r="N158" s="1202"/>
      <c r="O158" s="1202"/>
      <c r="P158" s="1202"/>
      <c r="Q158" s="1202"/>
      <c r="R158" s="1202"/>
      <c r="S158" s="44" t="s">
        <v>38</v>
      </c>
      <c r="T158" s="47" t="s">
        <v>198</v>
      </c>
      <c r="U158" s="1241">
        <f>ROUNDDOWN(IF(AND(N154&gt;6300000,N154&lt;=7200000),U151*0.9,0),0)</f>
        <v>0</v>
      </c>
      <c r="V158" s="1241"/>
      <c r="W158" s="1241"/>
      <c r="X158" s="1241"/>
      <c r="Y158" s="44" t="s">
        <v>30</v>
      </c>
    </row>
    <row r="159" spans="1:28" ht="43.5" customHeight="1">
      <c r="A159" s="231"/>
      <c r="B159" s="1191" t="s">
        <v>299</v>
      </c>
      <c r="C159" s="1043"/>
      <c r="D159" s="1043"/>
      <c r="E159" s="1043"/>
      <c r="F159" s="1043"/>
      <c r="G159" s="1043"/>
      <c r="H159" s="1043"/>
      <c r="I159" s="1043"/>
      <c r="J159" s="1043"/>
      <c r="K159" s="1043"/>
      <c r="L159" s="1043"/>
      <c r="M159" s="1043"/>
      <c r="N159" s="1043"/>
      <c r="O159" s="1043"/>
      <c r="P159" s="1043"/>
      <c r="Q159" s="1043"/>
      <c r="R159" s="1043"/>
      <c r="S159" s="1192"/>
      <c r="T159" s="47"/>
      <c r="U159" s="511"/>
      <c r="V159" s="511"/>
      <c r="W159" s="511"/>
      <c r="X159" s="511"/>
      <c r="Y159" s="44"/>
    </row>
    <row r="160" spans="1:28" ht="6" customHeight="1">
      <c r="A160" s="231"/>
      <c r="B160" s="54"/>
      <c r="C160" s="55"/>
      <c r="D160" s="55"/>
      <c r="E160" s="55"/>
      <c r="F160" s="55"/>
      <c r="G160" s="55"/>
      <c r="H160" s="55"/>
      <c r="I160" s="55"/>
      <c r="J160" s="55"/>
      <c r="K160" s="55"/>
      <c r="L160" s="55"/>
      <c r="M160" s="55"/>
      <c r="N160" s="55"/>
      <c r="O160" s="55"/>
      <c r="P160" s="55"/>
      <c r="Q160" s="55"/>
      <c r="R160" s="55"/>
      <c r="S160" s="56"/>
      <c r="T160" s="48"/>
      <c r="U160" s="49"/>
      <c r="V160" s="49"/>
      <c r="W160" s="49"/>
      <c r="X160" s="49"/>
      <c r="Y160" s="57"/>
    </row>
    <row r="161" spans="1:25" ht="15.75" customHeight="1">
      <c r="A161" s="275"/>
      <c r="B161" s="295" t="s">
        <v>131</v>
      </c>
      <c r="C161" s="296"/>
      <c r="D161" s="296"/>
      <c r="E161" s="296"/>
      <c r="F161" s="296"/>
      <c r="G161" s="296"/>
      <c r="H161" s="296"/>
      <c r="I161" s="296"/>
      <c r="J161" s="296"/>
      <c r="K161" s="296"/>
      <c r="L161" s="296"/>
      <c r="M161" s="296"/>
      <c r="N161" s="296"/>
      <c r="O161" s="296"/>
      <c r="P161" s="296"/>
      <c r="Q161" s="296"/>
      <c r="R161" s="296"/>
      <c r="S161" s="296"/>
      <c r="T161" s="296"/>
      <c r="U161" s="296"/>
      <c r="V161" s="296"/>
      <c r="W161" s="296"/>
      <c r="X161" s="296"/>
      <c r="Y161" s="296"/>
    </row>
    <row r="162" spans="1:25" ht="11.1" customHeight="1">
      <c r="A162" s="231"/>
      <c r="B162" s="297"/>
      <c r="C162" s="297"/>
      <c r="D162" s="297"/>
      <c r="E162" s="297"/>
      <c r="F162" s="297"/>
      <c r="G162" s="297"/>
      <c r="H162" s="297"/>
      <c r="I162" s="297"/>
      <c r="J162" s="297"/>
      <c r="K162" s="297"/>
      <c r="L162" s="297"/>
      <c r="M162" s="297"/>
      <c r="N162" s="297"/>
      <c r="O162" s="297"/>
      <c r="P162" s="297"/>
      <c r="Q162" s="297"/>
      <c r="R162" s="297"/>
      <c r="S162" s="297"/>
      <c r="T162" s="297"/>
      <c r="U162" s="297"/>
      <c r="V162" s="297"/>
      <c r="W162" s="297"/>
      <c r="X162" s="297"/>
      <c r="Y162" s="297"/>
    </row>
    <row r="163" spans="1:25" ht="11.25" customHeight="1">
      <c r="B163" s="298"/>
      <c r="C163" s="298"/>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row>
  </sheetData>
  <mergeCells count="241">
    <mergeCell ref="B159:S159"/>
    <mergeCell ref="U155:X155"/>
    <mergeCell ref="H156:S156"/>
    <mergeCell ref="T156:Y157"/>
    <mergeCell ref="B157:G158"/>
    <mergeCell ref="H157:J157"/>
    <mergeCell ref="H158:M158"/>
    <mergeCell ref="N158:R158"/>
    <mergeCell ref="U158:X158"/>
    <mergeCell ref="C149:O149"/>
    <mergeCell ref="U151:X151"/>
    <mergeCell ref="B153:G154"/>
    <mergeCell ref="H153:M153"/>
    <mergeCell ref="N153:R153"/>
    <mergeCell ref="T153:Y154"/>
    <mergeCell ref="H154:M154"/>
    <mergeCell ref="N154:R154"/>
    <mergeCell ref="E147:F147"/>
    <mergeCell ref="H147:I147"/>
    <mergeCell ref="N147:P147"/>
    <mergeCell ref="Q147:R147"/>
    <mergeCell ref="U147:X147"/>
    <mergeCell ref="E148:F148"/>
    <mergeCell ref="H148:I148"/>
    <mergeCell ref="N148:P148"/>
    <mergeCell ref="Q148:R148"/>
    <mergeCell ref="U148:X148"/>
    <mergeCell ref="E144:F144"/>
    <mergeCell ref="H144:I144"/>
    <mergeCell ref="N144:P144"/>
    <mergeCell ref="Q144:R144"/>
    <mergeCell ref="U144:X144"/>
    <mergeCell ref="U146:X146"/>
    <mergeCell ref="C141:O141"/>
    <mergeCell ref="U141:X141"/>
    <mergeCell ref="U142:X142"/>
    <mergeCell ref="E143:F143"/>
    <mergeCell ref="H143:I143"/>
    <mergeCell ref="N143:P143"/>
    <mergeCell ref="Q143:R143"/>
    <mergeCell ref="U143:X143"/>
    <mergeCell ref="E138:F138"/>
    <mergeCell ref="H138:I138"/>
    <mergeCell ref="N138:P138"/>
    <mergeCell ref="Q138:R138"/>
    <mergeCell ref="U138:X138"/>
    <mergeCell ref="E139:F139"/>
    <mergeCell ref="H139:I139"/>
    <mergeCell ref="N139:P139"/>
    <mergeCell ref="Q139:R139"/>
    <mergeCell ref="U139:X139"/>
    <mergeCell ref="E135:F135"/>
    <mergeCell ref="H135:I135"/>
    <mergeCell ref="N135:P135"/>
    <mergeCell ref="Q135:R135"/>
    <mergeCell ref="U135:X135"/>
    <mergeCell ref="U137:X137"/>
    <mergeCell ref="U133:X133"/>
    <mergeCell ref="E134:F134"/>
    <mergeCell ref="H134:I134"/>
    <mergeCell ref="N134:P134"/>
    <mergeCell ref="Q134:R134"/>
    <mergeCell ref="U134:X134"/>
    <mergeCell ref="E130:G130"/>
    <mergeCell ref="M130:O130"/>
    <mergeCell ref="Q130:R130"/>
    <mergeCell ref="U130:X130"/>
    <mergeCell ref="C132:O132"/>
    <mergeCell ref="U132:X132"/>
    <mergeCell ref="D121:S122"/>
    <mergeCell ref="U121:X121"/>
    <mergeCell ref="U124:X124"/>
    <mergeCell ref="U125:X125"/>
    <mergeCell ref="G127:I127"/>
    <mergeCell ref="L127:N127"/>
    <mergeCell ref="O127:P127"/>
    <mergeCell ref="U127:X127"/>
    <mergeCell ref="AA114:AE114"/>
    <mergeCell ref="E115:G115"/>
    <mergeCell ref="M115:N115"/>
    <mergeCell ref="Q115:R115"/>
    <mergeCell ref="AA115:AE115"/>
    <mergeCell ref="E120:H120"/>
    <mergeCell ref="K120:P120"/>
    <mergeCell ref="Q120:R120"/>
    <mergeCell ref="U120:X120"/>
    <mergeCell ref="U111:X111"/>
    <mergeCell ref="Q112:R112"/>
    <mergeCell ref="U112:X112"/>
    <mergeCell ref="E113:G113"/>
    <mergeCell ref="K113:S113"/>
    <mergeCell ref="Q114:R114"/>
    <mergeCell ref="U114:X114"/>
    <mergeCell ref="E106:G106"/>
    <mergeCell ref="M106:P106"/>
    <mergeCell ref="Q106:R106"/>
    <mergeCell ref="U106:X106"/>
    <mergeCell ref="C108:S108"/>
    <mergeCell ref="E109:G109"/>
    <mergeCell ref="M109:P109"/>
    <mergeCell ref="Q109:R109"/>
    <mergeCell ref="U109:X109"/>
    <mergeCell ref="U101:X101"/>
    <mergeCell ref="C104:S104"/>
    <mergeCell ref="E105:G105"/>
    <mergeCell ref="M105:P105"/>
    <mergeCell ref="Q105:R105"/>
    <mergeCell ref="U105:X105"/>
    <mergeCell ref="B99:C99"/>
    <mergeCell ref="E99:G99"/>
    <mergeCell ref="M99:P99"/>
    <mergeCell ref="Q99:R99"/>
    <mergeCell ref="E101:G101"/>
    <mergeCell ref="M101:P101"/>
    <mergeCell ref="Q101:R101"/>
    <mergeCell ref="E96:G96"/>
    <mergeCell ref="B97:C97"/>
    <mergeCell ref="E97:G97"/>
    <mergeCell ref="M97:P97"/>
    <mergeCell ref="Q97:R97"/>
    <mergeCell ref="E98:G98"/>
    <mergeCell ref="B93:C93"/>
    <mergeCell ref="E93:G93"/>
    <mergeCell ref="M93:P93"/>
    <mergeCell ref="Q93:R93"/>
    <mergeCell ref="B95:C95"/>
    <mergeCell ref="E95:G95"/>
    <mergeCell ref="M95:P95"/>
    <mergeCell ref="Q95:R95"/>
    <mergeCell ref="B87:C87"/>
    <mergeCell ref="E87:G87"/>
    <mergeCell ref="M87:P87"/>
    <mergeCell ref="Q87:R87"/>
    <mergeCell ref="B90:S90"/>
    <mergeCell ref="B91:C91"/>
    <mergeCell ref="E91:G91"/>
    <mergeCell ref="M91:P91"/>
    <mergeCell ref="Q91:R91"/>
    <mergeCell ref="E84:G84"/>
    <mergeCell ref="B85:C85"/>
    <mergeCell ref="E85:G85"/>
    <mergeCell ref="M85:P85"/>
    <mergeCell ref="Q85:R85"/>
    <mergeCell ref="E86:G86"/>
    <mergeCell ref="B81:C81"/>
    <mergeCell ref="E81:G81"/>
    <mergeCell ref="M81:P81"/>
    <mergeCell ref="Q81:R81"/>
    <mergeCell ref="B83:C83"/>
    <mergeCell ref="E83:G83"/>
    <mergeCell ref="M83:P83"/>
    <mergeCell ref="Q83:R83"/>
    <mergeCell ref="H75:Y75"/>
    <mergeCell ref="I76:J76"/>
    <mergeCell ref="U76:X76"/>
    <mergeCell ref="U77:X77"/>
    <mergeCell ref="B78:S78"/>
    <mergeCell ref="B79:C79"/>
    <mergeCell ref="E79:G79"/>
    <mergeCell ref="M79:P79"/>
    <mergeCell ref="Q79:R79"/>
    <mergeCell ref="A70:M71"/>
    <mergeCell ref="N70:O71"/>
    <mergeCell ref="P70:S70"/>
    <mergeCell ref="U70:X70"/>
    <mergeCell ref="P71:S71"/>
    <mergeCell ref="U71:X71"/>
    <mergeCell ref="A68:M69"/>
    <mergeCell ref="N68:O69"/>
    <mergeCell ref="P68:S68"/>
    <mergeCell ref="U68:X68"/>
    <mergeCell ref="P69:S69"/>
    <mergeCell ref="U69:X69"/>
    <mergeCell ref="A65:M66"/>
    <mergeCell ref="N65:O66"/>
    <mergeCell ref="P65:S65"/>
    <mergeCell ref="U65:X65"/>
    <mergeCell ref="P66:S66"/>
    <mergeCell ref="U66:X66"/>
    <mergeCell ref="B61:B62"/>
    <mergeCell ref="C61:U62"/>
    <mergeCell ref="V61:W62"/>
    <mergeCell ref="X61:Y62"/>
    <mergeCell ref="A63:M64"/>
    <mergeCell ref="N63:O64"/>
    <mergeCell ref="P63:S63"/>
    <mergeCell ref="U63:X63"/>
    <mergeCell ref="P64:S64"/>
    <mergeCell ref="U64:X64"/>
    <mergeCell ref="V57:W58"/>
    <mergeCell ref="X57:Y58"/>
    <mergeCell ref="B59:B60"/>
    <mergeCell ref="C59:U60"/>
    <mergeCell ref="V59:W60"/>
    <mergeCell ref="X59:Y60"/>
    <mergeCell ref="B48:D48"/>
    <mergeCell ref="F48:H48"/>
    <mergeCell ref="K48:M48"/>
    <mergeCell ref="B51:Y51"/>
    <mergeCell ref="Q55:S55"/>
    <mergeCell ref="U55:X55"/>
    <mergeCell ref="J40:M40"/>
    <mergeCell ref="U40:X40"/>
    <mergeCell ref="U41:X41"/>
    <mergeCell ref="U42:X42"/>
    <mergeCell ref="B44:Y44"/>
    <mergeCell ref="B47:E47"/>
    <mergeCell ref="F47:I47"/>
    <mergeCell ref="J47:N47"/>
    <mergeCell ref="J32:M32"/>
    <mergeCell ref="T32:X32"/>
    <mergeCell ref="B33:Y34"/>
    <mergeCell ref="B35:Y36"/>
    <mergeCell ref="J39:M39"/>
    <mergeCell ref="U39:X39"/>
    <mergeCell ref="J26:M26"/>
    <mergeCell ref="T26:X26"/>
    <mergeCell ref="U27:X27"/>
    <mergeCell ref="U28:X28"/>
    <mergeCell ref="J31:M31"/>
    <mergeCell ref="T31:X31"/>
    <mergeCell ref="M17:O17"/>
    <mergeCell ref="Q17:S17"/>
    <mergeCell ref="V17:X17"/>
    <mergeCell ref="B20:Y20"/>
    <mergeCell ref="J25:M25"/>
    <mergeCell ref="T25:X25"/>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s>
  <phoneticPr fontId="4"/>
  <conditionalFormatting sqref="B48 F48">
    <cfRule type="containsBlanks" dxfId="41" priority="1">
      <formula>LEN(TRIM(B48))=0</formula>
    </cfRule>
  </conditionalFormatting>
  <conditionalFormatting sqref="N6:Y6">
    <cfRule type="containsBlanks" dxfId="40" priority="11" stopIfTrue="1">
      <formula>LEN(TRIM(N6))=0</formula>
    </cfRule>
    <cfRule type="containsBlanks" dxfId="39" priority="12" stopIfTrue="1">
      <formula>LEN(TRIM(N6))=0</formula>
    </cfRule>
  </conditionalFormatting>
  <conditionalFormatting sqref="I7">
    <cfRule type="containsBlanks" dxfId="38" priority="10" stopIfTrue="1">
      <formula>LEN(TRIM(I7))=0</formula>
    </cfRule>
  </conditionalFormatting>
  <conditionalFormatting sqref="V59:Y62">
    <cfRule type="containsBlanks" dxfId="37" priority="9" stopIfTrue="1">
      <formula>LEN(TRIM(V59))=0</formula>
    </cfRule>
  </conditionalFormatting>
  <conditionalFormatting sqref="K76 N76">
    <cfRule type="containsBlanks" dxfId="36" priority="8" stopIfTrue="1">
      <formula>LEN(TRIM(K76))=0</formula>
    </cfRule>
  </conditionalFormatting>
  <conditionalFormatting sqref="C112">
    <cfRule type="containsBlanks" dxfId="35" priority="7">
      <formula>LEN(TRIM(C112))=0</formula>
    </cfRule>
  </conditionalFormatting>
  <conditionalFormatting sqref="C114">
    <cfRule type="containsBlanks" dxfId="34" priority="6">
      <formula>LEN(TRIM(C114))=0</formula>
    </cfRule>
  </conditionalFormatting>
  <conditionalFormatting sqref="C118">
    <cfRule type="containsBlanks" dxfId="33" priority="5">
      <formula>LEN(TRIM(C118))=0</formula>
    </cfRule>
  </conditionalFormatting>
  <conditionalFormatting sqref="C121">
    <cfRule type="containsBlanks" dxfId="32" priority="4">
      <formula>LEN(TRIM(C121))=0</formula>
    </cfRule>
  </conditionalFormatting>
  <conditionalFormatting sqref="O127:P127">
    <cfRule type="containsBlanks" dxfId="31" priority="3">
      <formula>LEN(TRIM(O127))=0</formula>
    </cfRule>
  </conditionalFormatting>
  <conditionalFormatting sqref="N158:R158">
    <cfRule type="containsBlanks" dxfId="30" priority="2">
      <formula>LEN(TRIM(N158))=0</formula>
    </cfRule>
  </conditionalFormatting>
  <conditionalFormatting sqref="J39:M40 U39:X40">
    <cfRule type="containsBlanks" dxfId="29" priority="13">
      <formula>LEN(TRIM(J39))=0</formula>
    </cfRule>
  </conditionalFormatting>
  <dataValidations disablePrompts="1" count="5">
    <dataValidation type="list" allowBlank="1" showInputMessage="1" showErrorMessage="1" sqref="O127:P127 JK127:JL127 TG127:TH127 ADC127:ADD127 AMY127:AMZ127 AWU127:AWV127 BGQ127:BGR127 BQM127:BQN127 CAI127:CAJ127 CKE127:CKF127 CUA127:CUB127 DDW127:DDX127 DNS127:DNT127 DXO127:DXP127 EHK127:EHL127 ERG127:ERH127 FBC127:FBD127 FKY127:FKZ127 FUU127:FUV127 GEQ127:GER127 GOM127:GON127 GYI127:GYJ127 HIE127:HIF127 HSA127:HSB127 IBW127:IBX127 ILS127:ILT127 IVO127:IVP127 JFK127:JFL127 JPG127:JPH127 JZC127:JZD127 KIY127:KIZ127 KSU127:KSV127 LCQ127:LCR127 LMM127:LMN127 LWI127:LWJ127 MGE127:MGF127 MQA127:MQB127 MZW127:MZX127 NJS127:NJT127 NTO127:NTP127 ODK127:ODL127 ONG127:ONH127 OXC127:OXD127 PGY127:PGZ127 PQU127:PQV127 QAQ127:QAR127 QKM127:QKN127 QUI127:QUJ127 REE127:REF127 ROA127:ROB127 RXW127:RXX127 SHS127:SHT127 SRO127:SRP127 TBK127:TBL127 TLG127:TLH127 TVC127:TVD127 UEY127:UEZ127 UOU127:UOV127 UYQ127:UYR127 VIM127:VIN127 VSI127:VSJ127 WCE127:WCF127 WMA127:WMB127 WVW127:WVX127 O65663:P65663 JK65663:JL65663 TG65663:TH65663 ADC65663:ADD65663 AMY65663:AMZ65663 AWU65663:AWV65663 BGQ65663:BGR65663 BQM65663:BQN65663 CAI65663:CAJ65663 CKE65663:CKF65663 CUA65663:CUB65663 DDW65663:DDX65663 DNS65663:DNT65663 DXO65663:DXP65663 EHK65663:EHL65663 ERG65663:ERH65663 FBC65663:FBD65663 FKY65663:FKZ65663 FUU65663:FUV65663 GEQ65663:GER65663 GOM65663:GON65663 GYI65663:GYJ65663 HIE65663:HIF65663 HSA65663:HSB65663 IBW65663:IBX65663 ILS65663:ILT65663 IVO65663:IVP65663 JFK65663:JFL65663 JPG65663:JPH65663 JZC65663:JZD65663 KIY65663:KIZ65663 KSU65663:KSV65663 LCQ65663:LCR65663 LMM65663:LMN65663 LWI65663:LWJ65663 MGE65663:MGF65663 MQA65663:MQB65663 MZW65663:MZX65663 NJS65663:NJT65663 NTO65663:NTP65663 ODK65663:ODL65663 ONG65663:ONH65663 OXC65663:OXD65663 PGY65663:PGZ65663 PQU65663:PQV65663 QAQ65663:QAR65663 QKM65663:QKN65663 QUI65663:QUJ65663 REE65663:REF65663 ROA65663:ROB65663 RXW65663:RXX65663 SHS65663:SHT65663 SRO65663:SRP65663 TBK65663:TBL65663 TLG65663:TLH65663 TVC65663:TVD65663 UEY65663:UEZ65663 UOU65663:UOV65663 UYQ65663:UYR65663 VIM65663:VIN65663 VSI65663:VSJ65663 WCE65663:WCF65663 WMA65663:WMB65663 WVW65663:WVX65663 O131199:P131199 JK131199:JL131199 TG131199:TH131199 ADC131199:ADD131199 AMY131199:AMZ131199 AWU131199:AWV131199 BGQ131199:BGR131199 BQM131199:BQN131199 CAI131199:CAJ131199 CKE131199:CKF131199 CUA131199:CUB131199 DDW131199:DDX131199 DNS131199:DNT131199 DXO131199:DXP131199 EHK131199:EHL131199 ERG131199:ERH131199 FBC131199:FBD131199 FKY131199:FKZ131199 FUU131199:FUV131199 GEQ131199:GER131199 GOM131199:GON131199 GYI131199:GYJ131199 HIE131199:HIF131199 HSA131199:HSB131199 IBW131199:IBX131199 ILS131199:ILT131199 IVO131199:IVP131199 JFK131199:JFL131199 JPG131199:JPH131199 JZC131199:JZD131199 KIY131199:KIZ131199 KSU131199:KSV131199 LCQ131199:LCR131199 LMM131199:LMN131199 LWI131199:LWJ131199 MGE131199:MGF131199 MQA131199:MQB131199 MZW131199:MZX131199 NJS131199:NJT131199 NTO131199:NTP131199 ODK131199:ODL131199 ONG131199:ONH131199 OXC131199:OXD131199 PGY131199:PGZ131199 PQU131199:PQV131199 QAQ131199:QAR131199 QKM131199:QKN131199 QUI131199:QUJ131199 REE131199:REF131199 ROA131199:ROB131199 RXW131199:RXX131199 SHS131199:SHT131199 SRO131199:SRP131199 TBK131199:TBL131199 TLG131199:TLH131199 TVC131199:TVD131199 UEY131199:UEZ131199 UOU131199:UOV131199 UYQ131199:UYR131199 VIM131199:VIN131199 VSI131199:VSJ131199 WCE131199:WCF131199 WMA131199:WMB131199 WVW131199:WVX131199 O196735:P196735 JK196735:JL196735 TG196735:TH196735 ADC196735:ADD196735 AMY196735:AMZ196735 AWU196735:AWV196735 BGQ196735:BGR196735 BQM196735:BQN196735 CAI196735:CAJ196735 CKE196735:CKF196735 CUA196735:CUB196735 DDW196735:DDX196735 DNS196735:DNT196735 DXO196735:DXP196735 EHK196735:EHL196735 ERG196735:ERH196735 FBC196735:FBD196735 FKY196735:FKZ196735 FUU196735:FUV196735 GEQ196735:GER196735 GOM196735:GON196735 GYI196735:GYJ196735 HIE196735:HIF196735 HSA196735:HSB196735 IBW196735:IBX196735 ILS196735:ILT196735 IVO196735:IVP196735 JFK196735:JFL196735 JPG196735:JPH196735 JZC196735:JZD196735 KIY196735:KIZ196735 KSU196735:KSV196735 LCQ196735:LCR196735 LMM196735:LMN196735 LWI196735:LWJ196735 MGE196735:MGF196735 MQA196735:MQB196735 MZW196735:MZX196735 NJS196735:NJT196735 NTO196735:NTP196735 ODK196735:ODL196735 ONG196735:ONH196735 OXC196735:OXD196735 PGY196735:PGZ196735 PQU196735:PQV196735 QAQ196735:QAR196735 QKM196735:QKN196735 QUI196735:QUJ196735 REE196735:REF196735 ROA196735:ROB196735 RXW196735:RXX196735 SHS196735:SHT196735 SRO196735:SRP196735 TBK196735:TBL196735 TLG196735:TLH196735 TVC196735:TVD196735 UEY196735:UEZ196735 UOU196735:UOV196735 UYQ196735:UYR196735 VIM196735:VIN196735 VSI196735:VSJ196735 WCE196735:WCF196735 WMA196735:WMB196735 WVW196735:WVX196735 O262271:P262271 JK262271:JL262271 TG262271:TH262271 ADC262271:ADD262271 AMY262271:AMZ262271 AWU262271:AWV262271 BGQ262271:BGR262271 BQM262271:BQN262271 CAI262271:CAJ262271 CKE262271:CKF262271 CUA262271:CUB262271 DDW262271:DDX262271 DNS262271:DNT262271 DXO262271:DXP262271 EHK262271:EHL262271 ERG262271:ERH262271 FBC262271:FBD262271 FKY262271:FKZ262271 FUU262271:FUV262271 GEQ262271:GER262271 GOM262271:GON262271 GYI262271:GYJ262271 HIE262271:HIF262271 HSA262271:HSB262271 IBW262271:IBX262271 ILS262271:ILT262271 IVO262271:IVP262271 JFK262271:JFL262271 JPG262271:JPH262271 JZC262271:JZD262271 KIY262271:KIZ262271 KSU262271:KSV262271 LCQ262271:LCR262271 LMM262271:LMN262271 LWI262271:LWJ262271 MGE262271:MGF262271 MQA262271:MQB262271 MZW262271:MZX262271 NJS262271:NJT262271 NTO262271:NTP262271 ODK262271:ODL262271 ONG262271:ONH262271 OXC262271:OXD262271 PGY262271:PGZ262271 PQU262271:PQV262271 QAQ262271:QAR262271 QKM262271:QKN262271 QUI262271:QUJ262271 REE262271:REF262271 ROA262271:ROB262271 RXW262271:RXX262271 SHS262271:SHT262271 SRO262271:SRP262271 TBK262271:TBL262271 TLG262271:TLH262271 TVC262271:TVD262271 UEY262271:UEZ262271 UOU262271:UOV262271 UYQ262271:UYR262271 VIM262271:VIN262271 VSI262271:VSJ262271 WCE262271:WCF262271 WMA262271:WMB262271 WVW262271:WVX262271 O327807:P327807 JK327807:JL327807 TG327807:TH327807 ADC327807:ADD327807 AMY327807:AMZ327807 AWU327807:AWV327807 BGQ327807:BGR327807 BQM327807:BQN327807 CAI327807:CAJ327807 CKE327807:CKF327807 CUA327807:CUB327807 DDW327807:DDX327807 DNS327807:DNT327807 DXO327807:DXP327807 EHK327807:EHL327807 ERG327807:ERH327807 FBC327807:FBD327807 FKY327807:FKZ327807 FUU327807:FUV327807 GEQ327807:GER327807 GOM327807:GON327807 GYI327807:GYJ327807 HIE327807:HIF327807 HSA327807:HSB327807 IBW327807:IBX327807 ILS327807:ILT327807 IVO327807:IVP327807 JFK327807:JFL327807 JPG327807:JPH327807 JZC327807:JZD327807 KIY327807:KIZ327807 KSU327807:KSV327807 LCQ327807:LCR327807 LMM327807:LMN327807 LWI327807:LWJ327807 MGE327807:MGF327807 MQA327807:MQB327807 MZW327807:MZX327807 NJS327807:NJT327807 NTO327807:NTP327807 ODK327807:ODL327807 ONG327807:ONH327807 OXC327807:OXD327807 PGY327807:PGZ327807 PQU327807:PQV327807 QAQ327807:QAR327807 QKM327807:QKN327807 QUI327807:QUJ327807 REE327807:REF327807 ROA327807:ROB327807 RXW327807:RXX327807 SHS327807:SHT327807 SRO327807:SRP327807 TBK327807:TBL327807 TLG327807:TLH327807 TVC327807:TVD327807 UEY327807:UEZ327807 UOU327807:UOV327807 UYQ327807:UYR327807 VIM327807:VIN327807 VSI327807:VSJ327807 WCE327807:WCF327807 WMA327807:WMB327807 WVW327807:WVX327807 O393343:P393343 JK393343:JL393343 TG393343:TH393343 ADC393343:ADD393343 AMY393343:AMZ393343 AWU393343:AWV393343 BGQ393343:BGR393343 BQM393343:BQN393343 CAI393343:CAJ393343 CKE393343:CKF393343 CUA393343:CUB393343 DDW393343:DDX393343 DNS393343:DNT393343 DXO393343:DXP393343 EHK393343:EHL393343 ERG393343:ERH393343 FBC393343:FBD393343 FKY393343:FKZ393343 FUU393343:FUV393343 GEQ393343:GER393343 GOM393343:GON393343 GYI393343:GYJ393343 HIE393343:HIF393343 HSA393343:HSB393343 IBW393343:IBX393343 ILS393343:ILT393343 IVO393343:IVP393343 JFK393343:JFL393343 JPG393343:JPH393343 JZC393343:JZD393343 KIY393343:KIZ393343 KSU393343:KSV393343 LCQ393343:LCR393343 LMM393343:LMN393343 LWI393343:LWJ393343 MGE393343:MGF393343 MQA393343:MQB393343 MZW393343:MZX393343 NJS393343:NJT393343 NTO393343:NTP393343 ODK393343:ODL393343 ONG393343:ONH393343 OXC393343:OXD393343 PGY393343:PGZ393343 PQU393343:PQV393343 QAQ393343:QAR393343 QKM393343:QKN393343 QUI393343:QUJ393343 REE393343:REF393343 ROA393343:ROB393343 RXW393343:RXX393343 SHS393343:SHT393343 SRO393343:SRP393343 TBK393343:TBL393343 TLG393343:TLH393343 TVC393343:TVD393343 UEY393343:UEZ393343 UOU393343:UOV393343 UYQ393343:UYR393343 VIM393343:VIN393343 VSI393343:VSJ393343 WCE393343:WCF393343 WMA393343:WMB393343 WVW393343:WVX393343 O458879:P458879 JK458879:JL458879 TG458879:TH458879 ADC458879:ADD458879 AMY458879:AMZ458879 AWU458879:AWV458879 BGQ458879:BGR458879 BQM458879:BQN458879 CAI458879:CAJ458879 CKE458879:CKF458879 CUA458879:CUB458879 DDW458879:DDX458879 DNS458879:DNT458879 DXO458879:DXP458879 EHK458879:EHL458879 ERG458879:ERH458879 FBC458879:FBD458879 FKY458879:FKZ458879 FUU458879:FUV458879 GEQ458879:GER458879 GOM458879:GON458879 GYI458879:GYJ458879 HIE458879:HIF458879 HSA458879:HSB458879 IBW458879:IBX458879 ILS458879:ILT458879 IVO458879:IVP458879 JFK458879:JFL458879 JPG458879:JPH458879 JZC458879:JZD458879 KIY458879:KIZ458879 KSU458879:KSV458879 LCQ458879:LCR458879 LMM458879:LMN458879 LWI458879:LWJ458879 MGE458879:MGF458879 MQA458879:MQB458879 MZW458879:MZX458879 NJS458879:NJT458879 NTO458879:NTP458879 ODK458879:ODL458879 ONG458879:ONH458879 OXC458879:OXD458879 PGY458879:PGZ458879 PQU458879:PQV458879 QAQ458879:QAR458879 QKM458879:QKN458879 QUI458879:QUJ458879 REE458879:REF458879 ROA458879:ROB458879 RXW458879:RXX458879 SHS458879:SHT458879 SRO458879:SRP458879 TBK458879:TBL458879 TLG458879:TLH458879 TVC458879:TVD458879 UEY458879:UEZ458879 UOU458879:UOV458879 UYQ458879:UYR458879 VIM458879:VIN458879 VSI458879:VSJ458879 WCE458879:WCF458879 WMA458879:WMB458879 WVW458879:WVX458879 O524415:P524415 JK524415:JL524415 TG524415:TH524415 ADC524415:ADD524415 AMY524415:AMZ524415 AWU524415:AWV524415 BGQ524415:BGR524415 BQM524415:BQN524415 CAI524415:CAJ524415 CKE524415:CKF524415 CUA524415:CUB524415 DDW524415:DDX524415 DNS524415:DNT524415 DXO524415:DXP524415 EHK524415:EHL524415 ERG524415:ERH524415 FBC524415:FBD524415 FKY524415:FKZ524415 FUU524415:FUV524415 GEQ524415:GER524415 GOM524415:GON524415 GYI524415:GYJ524415 HIE524415:HIF524415 HSA524415:HSB524415 IBW524415:IBX524415 ILS524415:ILT524415 IVO524415:IVP524415 JFK524415:JFL524415 JPG524415:JPH524415 JZC524415:JZD524415 KIY524415:KIZ524415 KSU524415:KSV524415 LCQ524415:LCR524415 LMM524415:LMN524415 LWI524415:LWJ524415 MGE524415:MGF524415 MQA524415:MQB524415 MZW524415:MZX524415 NJS524415:NJT524415 NTO524415:NTP524415 ODK524415:ODL524415 ONG524415:ONH524415 OXC524415:OXD524415 PGY524415:PGZ524415 PQU524415:PQV524415 QAQ524415:QAR524415 QKM524415:QKN524415 QUI524415:QUJ524415 REE524415:REF524415 ROA524415:ROB524415 RXW524415:RXX524415 SHS524415:SHT524415 SRO524415:SRP524415 TBK524415:TBL524415 TLG524415:TLH524415 TVC524415:TVD524415 UEY524415:UEZ524415 UOU524415:UOV524415 UYQ524415:UYR524415 VIM524415:VIN524415 VSI524415:VSJ524415 WCE524415:WCF524415 WMA524415:WMB524415 WVW524415:WVX524415 O589951:P589951 JK589951:JL589951 TG589951:TH589951 ADC589951:ADD589951 AMY589951:AMZ589951 AWU589951:AWV589951 BGQ589951:BGR589951 BQM589951:BQN589951 CAI589951:CAJ589951 CKE589951:CKF589951 CUA589951:CUB589951 DDW589951:DDX589951 DNS589951:DNT589951 DXO589951:DXP589951 EHK589951:EHL589951 ERG589951:ERH589951 FBC589951:FBD589951 FKY589951:FKZ589951 FUU589951:FUV589951 GEQ589951:GER589951 GOM589951:GON589951 GYI589951:GYJ589951 HIE589951:HIF589951 HSA589951:HSB589951 IBW589951:IBX589951 ILS589951:ILT589951 IVO589951:IVP589951 JFK589951:JFL589951 JPG589951:JPH589951 JZC589951:JZD589951 KIY589951:KIZ589951 KSU589951:KSV589951 LCQ589951:LCR589951 LMM589951:LMN589951 LWI589951:LWJ589951 MGE589951:MGF589951 MQA589951:MQB589951 MZW589951:MZX589951 NJS589951:NJT589951 NTO589951:NTP589951 ODK589951:ODL589951 ONG589951:ONH589951 OXC589951:OXD589951 PGY589951:PGZ589951 PQU589951:PQV589951 QAQ589951:QAR589951 QKM589951:QKN589951 QUI589951:QUJ589951 REE589951:REF589951 ROA589951:ROB589951 RXW589951:RXX589951 SHS589951:SHT589951 SRO589951:SRP589951 TBK589951:TBL589951 TLG589951:TLH589951 TVC589951:TVD589951 UEY589951:UEZ589951 UOU589951:UOV589951 UYQ589951:UYR589951 VIM589951:VIN589951 VSI589951:VSJ589951 WCE589951:WCF589951 WMA589951:WMB589951 WVW589951:WVX589951 O655487:P655487 JK655487:JL655487 TG655487:TH655487 ADC655487:ADD655487 AMY655487:AMZ655487 AWU655487:AWV655487 BGQ655487:BGR655487 BQM655487:BQN655487 CAI655487:CAJ655487 CKE655487:CKF655487 CUA655487:CUB655487 DDW655487:DDX655487 DNS655487:DNT655487 DXO655487:DXP655487 EHK655487:EHL655487 ERG655487:ERH655487 FBC655487:FBD655487 FKY655487:FKZ655487 FUU655487:FUV655487 GEQ655487:GER655487 GOM655487:GON655487 GYI655487:GYJ655487 HIE655487:HIF655487 HSA655487:HSB655487 IBW655487:IBX655487 ILS655487:ILT655487 IVO655487:IVP655487 JFK655487:JFL655487 JPG655487:JPH655487 JZC655487:JZD655487 KIY655487:KIZ655487 KSU655487:KSV655487 LCQ655487:LCR655487 LMM655487:LMN655487 LWI655487:LWJ655487 MGE655487:MGF655487 MQA655487:MQB655487 MZW655487:MZX655487 NJS655487:NJT655487 NTO655487:NTP655487 ODK655487:ODL655487 ONG655487:ONH655487 OXC655487:OXD655487 PGY655487:PGZ655487 PQU655487:PQV655487 QAQ655487:QAR655487 QKM655487:QKN655487 QUI655487:QUJ655487 REE655487:REF655487 ROA655487:ROB655487 RXW655487:RXX655487 SHS655487:SHT655487 SRO655487:SRP655487 TBK655487:TBL655487 TLG655487:TLH655487 TVC655487:TVD655487 UEY655487:UEZ655487 UOU655487:UOV655487 UYQ655487:UYR655487 VIM655487:VIN655487 VSI655487:VSJ655487 WCE655487:WCF655487 WMA655487:WMB655487 WVW655487:WVX655487 O721023:P721023 JK721023:JL721023 TG721023:TH721023 ADC721023:ADD721023 AMY721023:AMZ721023 AWU721023:AWV721023 BGQ721023:BGR721023 BQM721023:BQN721023 CAI721023:CAJ721023 CKE721023:CKF721023 CUA721023:CUB721023 DDW721023:DDX721023 DNS721023:DNT721023 DXO721023:DXP721023 EHK721023:EHL721023 ERG721023:ERH721023 FBC721023:FBD721023 FKY721023:FKZ721023 FUU721023:FUV721023 GEQ721023:GER721023 GOM721023:GON721023 GYI721023:GYJ721023 HIE721023:HIF721023 HSA721023:HSB721023 IBW721023:IBX721023 ILS721023:ILT721023 IVO721023:IVP721023 JFK721023:JFL721023 JPG721023:JPH721023 JZC721023:JZD721023 KIY721023:KIZ721023 KSU721023:KSV721023 LCQ721023:LCR721023 LMM721023:LMN721023 LWI721023:LWJ721023 MGE721023:MGF721023 MQA721023:MQB721023 MZW721023:MZX721023 NJS721023:NJT721023 NTO721023:NTP721023 ODK721023:ODL721023 ONG721023:ONH721023 OXC721023:OXD721023 PGY721023:PGZ721023 PQU721023:PQV721023 QAQ721023:QAR721023 QKM721023:QKN721023 QUI721023:QUJ721023 REE721023:REF721023 ROA721023:ROB721023 RXW721023:RXX721023 SHS721023:SHT721023 SRO721023:SRP721023 TBK721023:TBL721023 TLG721023:TLH721023 TVC721023:TVD721023 UEY721023:UEZ721023 UOU721023:UOV721023 UYQ721023:UYR721023 VIM721023:VIN721023 VSI721023:VSJ721023 WCE721023:WCF721023 WMA721023:WMB721023 WVW721023:WVX721023 O786559:P786559 JK786559:JL786559 TG786559:TH786559 ADC786559:ADD786559 AMY786559:AMZ786559 AWU786559:AWV786559 BGQ786559:BGR786559 BQM786559:BQN786559 CAI786559:CAJ786559 CKE786559:CKF786559 CUA786559:CUB786559 DDW786559:DDX786559 DNS786559:DNT786559 DXO786559:DXP786559 EHK786559:EHL786559 ERG786559:ERH786559 FBC786559:FBD786559 FKY786559:FKZ786559 FUU786559:FUV786559 GEQ786559:GER786559 GOM786559:GON786559 GYI786559:GYJ786559 HIE786559:HIF786559 HSA786559:HSB786559 IBW786559:IBX786559 ILS786559:ILT786559 IVO786559:IVP786559 JFK786559:JFL786559 JPG786559:JPH786559 JZC786559:JZD786559 KIY786559:KIZ786559 KSU786559:KSV786559 LCQ786559:LCR786559 LMM786559:LMN786559 LWI786559:LWJ786559 MGE786559:MGF786559 MQA786559:MQB786559 MZW786559:MZX786559 NJS786559:NJT786559 NTO786559:NTP786559 ODK786559:ODL786559 ONG786559:ONH786559 OXC786559:OXD786559 PGY786559:PGZ786559 PQU786559:PQV786559 QAQ786559:QAR786559 QKM786559:QKN786559 QUI786559:QUJ786559 REE786559:REF786559 ROA786559:ROB786559 RXW786559:RXX786559 SHS786559:SHT786559 SRO786559:SRP786559 TBK786559:TBL786559 TLG786559:TLH786559 TVC786559:TVD786559 UEY786559:UEZ786559 UOU786559:UOV786559 UYQ786559:UYR786559 VIM786559:VIN786559 VSI786559:VSJ786559 WCE786559:WCF786559 WMA786559:WMB786559 WVW786559:WVX786559 O852095:P852095 JK852095:JL852095 TG852095:TH852095 ADC852095:ADD852095 AMY852095:AMZ852095 AWU852095:AWV852095 BGQ852095:BGR852095 BQM852095:BQN852095 CAI852095:CAJ852095 CKE852095:CKF852095 CUA852095:CUB852095 DDW852095:DDX852095 DNS852095:DNT852095 DXO852095:DXP852095 EHK852095:EHL852095 ERG852095:ERH852095 FBC852095:FBD852095 FKY852095:FKZ852095 FUU852095:FUV852095 GEQ852095:GER852095 GOM852095:GON852095 GYI852095:GYJ852095 HIE852095:HIF852095 HSA852095:HSB852095 IBW852095:IBX852095 ILS852095:ILT852095 IVO852095:IVP852095 JFK852095:JFL852095 JPG852095:JPH852095 JZC852095:JZD852095 KIY852095:KIZ852095 KSU852095:KSV852095 LCQ852095:LCR852095 LMM852095:LMN852095 LWI852095:LWJ852095 MGE852095:MGF852095 MQA852095:MQB852095 MZW852095:MZX852095 NJS852095:NJT852095 NTO852095:NTP852095 ODK852095:ODL852095 ONG852095:ONH852095 OXC852095:OXD852095 PGY852095:PGZ852095 PQU852095:PQV852095 QAQ852095:QAR852095 QKM852095:QKN852095 QUI852095:QUJ852095 REE852095:REF852095 ROA852095:ROB852095 RXW852095:RXX852095 SHS852095:SHT852095 SRO852095:SRP852095 TBK852095:TBL852095 TLG852095:TLH852095 TVC852095:TVD852095 UEY852095:UEZ852095 UOU852095:UOV852095 UYQ852095:UYR852095 VIM852095:VIN852095 VSI852095:VSJ852095 WCE852095:WCF852095 WMA852095:WMB852095 WVW852095:WVX852095 O917631:P917631 JK917631:JL917631 TG917631:TH917631 ADC917631:ADD917631 AMY917631:AMZ917631 AWU917631:AWV917631 BGQ917631:BGR917631 BQM917631:BQN917631 CAI917631:CAJ917631 CKE917631:CKF917631 CUA917631:CUB917631 DDW917631:DDX917631 DNS917631:DNT917631 DXO917631:DXP917631 EHK917631:EHL917631 ERG917631:ERH917631 FBC917631:FBD917631 FKY917631:FKZ917631 FUU917631:FUV917631 GEQ917631:GER917631 GOM917631:GON917631 GYI917631:GYJ917631 HIE917631:HIF917631 HSA917631:HSB917631 IBW917631:IBX917631 ILS917631:ILT917631 IVO917631:IVP917631 JFK917631:JFL917631 JPG917631:JPH917631 JZC917631:JZD917631 KIY917631:KIZ917631 KSU917631:KSV917631 LCQ917631:LCR917631 LMM917631:LMN917631 LWI917631:LWJ917631 MGE917631:MGF917631 MQA917631:MQB917631 MZW917631:MZX917631 NJS917631:NJT917631 NTO917631:NTP917631 ODK917631:ODL917631 ONG917631:ONH917631 OXC917631:OXD917631 PGY917631:PGZ917631 PQU917631:PQV917631 QAQ917631:QAR917631 QKM917631:QKN917631 QUI917631:QUJ917631 REE917631:REF917631 ROA917631:ROB917631 RXW917631:RXX917631 SHS917631:SHT917631 SRO917631:SRP917631 TBK917631:TBL917631 TLG917631:TLH917631 TVC917631:TVD917631 UEY917631:UEZ917631 UOU917631:UOV917631 UYQ917631:UYR917631 VIM917631:VIN917631 VSI917631:VSJ917631 WCE917631:WCF917631 WMA917631:WMB917631 WVW917631:WVX917631 O983167:P983167 JK983167:JL983167 TG983167:TH983167 ADC983167:ADD983167 AMY983167:AMZ983167 AWU983167:AWV983167 BGQ983167:BGR983167 BQM983167:BQN983167 CAI983167:CAJ983167 CKE983167:CKF983167 CUA983167:CUB983167 DDW983167:DDX983167 DNS983167:DNT983167 DXO983167:DXP983167 EHK983167:EHL983167 ERG983167:ERH983167 FBC983167:FBD983167 FKY983167:FKZ983167 FUU983167:FUV983167 GEQ983167:GER983167 GOM983167:GON983167 GYI983167:GYJ983167 HIE983167:HIF983167 HSA983167:HSB983167 IBW983167:IBX983167 ILS983167:ILT983167 IVO983167:IVP983167 JFK983167:JFL983167 JPG983167:JPH983167 JZC983167:JZD983167 KIY983167:KIZ983167 KSU983167:KSV983167 LCQ983167:LCR983167 LMM983167:LMN983167 LWI983167:LWJ983167 MGE983167:MGF983167 MQA983167:MQB983167 MZW983167:MZX983167 NJS983167:NJT983167 NTO983167:NTP983167 ODK983167:ODL983167 ONG983167:ONH983167 OXC983167:OXD983167 PGY983167:PGZ983167 PQU983167:PQV983167 QAQ983167:QAR983167 QKM983167:QKN983167 QUI983167:QUJ983167 REE983167:REF983167 ROA983167:ROB983167 RXW983167:RXX983167 SHS983167:SHT983167 SRO983167:SRP983167 TBK983167:TBL983167 TLG983167:TLH983167 TVC983167:TVD983167 UEY983167:UEZ983167 UOU983167:UOV983167 UYQ983167:UYR983167 VIM983167:VIN983167 VSI983167:VSJ983167 WCE983167:WCF983167 WMA983167:WMB983167 WVW983167:WVX983167" xr:uid="{00000000-0002-0000-0C00-000000000000}">
      <formula1>$AM$127:$AM$129</formula1>
    </dataValidation>
    <dataValidation type="list" allowBlank="1" showInputMessage="1" showErrorMessage="1" sqref="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00000000-0002-0000-0C00-000001000000}">
      <formula1>$AN$64:$AN$66</formula1>
    </dataValidation>
    <dataValidation type="list" allowBlank="1" showInputMessage="1" showErrorMessage="1" sqref="K76 JG76 TC76 ACY76 AMU76 AWQ76 BGM76 BQI76 CAE76 CKA76 CTW76 DDS76 DNO76 DXK76 EHG76 ERC76 FAY76 FKU76 FUQ76 GEM76 GOI76 GYE76 HIA76 HRW76 IBS76 ILO76 IVK76 JFG76 JPC76 JYY76 KIU76 KSQ76 LCM76 LMI76 LWE76 MGA76 MPW76 MZS76 NJO76 NTK76 ODG76 ONC76 OWY76 PGU76 PQQ76 QAM76 QKI76 QUE76 REA76 RNW76 RXS76 SHO76 SRK76 TBG76 TLC76 TUY76 UEU76 UOQ76 UYM76 VII76 VSE76 WCA76 WLW76 WVS76 K65609 JG65609 TC65609 ACY65609 AMU65609 AWQ65609 BGM65609 BQI65609 CAE65609 CKA65609 CTW65609 DDS65609 DNO65609 DXK65609 EHG65609 ERC65609 FAY65609 FKU65609 FUQ65609 GEM65609 GOI65609 GYE65609 HIA65609 HRW65609 IBS65609 ILO65609 IVK65609 JFG65609 JPC65609 JYY65609 KIU65609 KSQ65609 LCM65609 LMI65609 LWE65609 MGA65609 MPW65609 MZS65609 NJO65609 NTK65609 ODG65609 ONC65609 OWY65609 PGU65609 PQQ65609 QAM65609 QKI65609 QUE65609 REA65609 RNW65609 RXS65609 SHO65609 SRK65609 TBG65609 TLC65609 TUY65609 UEU65609 UOQ65609 UYM65609 VII65609 VSE65609 WCA65609 WLW65609 WVS65609 K131145 JG131145 TC131145 ACY131145 AMU131145 AWQ131145 BGM131145 BQI131145 CAE131145 CKA131145 CTW131145 DDS131145 DNO131145 DXK131145 EHG131145 ERC131145 FAY131145 FKU131145 FUQ131145 GEM131145 GOI131145 GYE131145 HIA131145 HRW131145 IBS131145 ILO131145 IVK131145 JFG131145 JPC131145 JYY131145 KIU131145 KSQ131145 LCM131145 LMI131145 LWE131145 MGA131145 MPW131145 MZS131145 NJO131145 NTK131145 ODG131145 ONC131145 OWY131145 PGU131145 PQQ131145 QAM131145 QKI131145 QUE131145 REA131145 RNW131145 RXS131145 SHO131145 SRK131145 TBG131145 TLC131145 TUY131145 UEU131145 UOQ131145 UYM131145 VII131145 VSE131145 WCA131145 WLW131145 WVS131145 K196681 JG196681 TC196681 ACY196681 AMU196681 AWQ196681 BGM196681 BQI196681 CAE196681 CKA196681 CTW196681 DDS196681 DNO196681 DXK196681 EHG196681 ERC196681 FAY196681 FKU196681 FUQ196681 GEM196681 GOI196681 GYE196681 HIA196681 HRW196681 IBS196681 ILO196681 IVK196681 JFG196681 JPC196681 JYY196681 KIU196681 KSQ196681 LCM196681 LMI196681 LWE196681 MGA196681 MPW196681 MZS196681 NJO196681 NTK196681 ODG196681 ONC196681 OWY196681 PGU196681 PQQ196681 QAM196681 QKI196681 QUE196681 REA196681 RNW196681 RXS196681 SHO196681 SRK196681 TBG196681 TLC196681 TUY196681 UEU196681 UOQ196681 UYM196681 VII196681 VSE196681 WCA196681 WLW196681 WVS196681 K262217 JG262217 TC262217 ACY262217 AMU262217 AWQ262217 BGM262217 BQI262217 CAE262217 CKA262217 CTW262217 DDS262217 DNO262217 DXK262217 EHG262217 ERC262217 FAY262217 FKU262217 FUQ262217 GEM262217 GOI262217 GYE262217 HIA262217 HRW262217 IBS262217 ILO262217 IVK262217 JFG262217 JPC262217 JYY262217 KIU262217 KSQ262217 LCM262217 LMI262217 LWE262217 MGA262217 MPW262217 MZS262217 NJO262217 NTK262217 ODG262217 ONC262217 OWY262217 PGU262217 PQQ262217 QAM262217 QKI262217 QUE262217 REA262217 RNW262217 RXS262217 SHO262217 SRK262217 TBG262217 TLC262217 TUY262217 UEU262217 UOQ262217 UYM262217 VII262217 VSE262217 WCA262217 WLW262217 WVS262217 K327753 JG327753 TC327753 ACY327753 AMU327753 AWQ327753 BGM327753 BQI327753 CAE327753 CKA327753 CTW327753 DDS327753 DNO327753 DXK327753 EHG327753 ERC327753 FAY327753 FKU327753 FUQ327753 GEM327753 GOI327753 GYE327753 HIA327753 HRW327753 IBS327753 ILO327753 IVK327753 JFG327753 JPC327753 JYY327753 KIU327753 KSQ327753 LCM327753 LMI327753 LWE327753 MGA327753 MPW327753 MZS327753 NJO327753 NTK327753 ODG327753 ONC327753 OWY327753 PGU327753 PQQ327753 QAM327753 QKI327753 QUE327753 REA327753 RNW327753 RXS327753 SHO327753 SRK327753 TBG327753 TLC327753 TUY327753 UEU327753 UOQ327753 UYM327753 VII327753 VSE327753 WCA327753 WLW327753 WVS327753 K393289 JG393289 TC393289 ACY393289 AMU393289 AWQ393289 BGM393289 BQI393289 CAE393289 CKA393289 CTW393289 DDS393289 DNO393289 DXK393289 EHG393289 ERC393289 FAY393289 FKU393289 FUQ393289 GEM393289 GOI393289 GYE393289 HIA393289 HRW393289 IBS393289 ILO393289 IVK393289 JFG393289 JPC393289 JYY393289 KIU393289 KSQ393289 LCM393289 LMI393289 LWE393289 MGA393289 MPW393289 MZS393289 NJO393289 NTK393289 ODG393289 ONC393289 OWY393289 PGU393289 PQQ393289 QAM393289 QKI393289 QUE393289 REA393289 RNW393289 RXS393289 SHO393289 SRK393289 TBG393289 TLC393289 TUY393289 UEU393289 UOQ393289 UYM393289 VII393289 VSE393289 WCA393289 WLW393289 WVS393289 K458825 JG458825 TC458825 ACY458825 AMU458825 AWQ458825 BGM458825 BQI458825 CAE458825 CKA458825 CTW458825 DDS458825 DNO458825 DXK458825 EHG458825 ERC458825 FAY458825 FKU458825 FUQ458825 GEM458825 GOI458825 GYE458825 HIA458825 HRW458825 IBS458825 ILO458825 IVK458825 JFG458825 JPC458825 JYY458825 KIU458825 KSQ458825 LCM458825 LMI458825 LWE458825 MGA458825 MPW458825 MZS458825 NJO458825 NTK458825 ODG458825 ONC458825 OWY458825 PGU458825 PQQ458825 QAM458825 QKI458825 QUE458825 REA458825 RNW458825 RXS458825 SHO458825 SRK458825 TBG458825 TLC458825 TUY458825 UEU458825 UOQ458825 UYM458825 VII458825 VSE458825 WCA458825 WLW458825 WVS458825 K524361 JG524361 TC524361 ACY524361 AMU524361 AWQ524361 BGM524361 BQI524361 CAE524361 CKA524361 CTW524361 DDS524361 DNO524361 DXK524361 EHG524361 ERC524361 FAY524361 FKU524361 FUQ524361 GEM524361 GOI524361 GYE524361 HIA524361 HRW524361 IBS524361 ILO524361 IVK524361 JFG524361 JPC524361 JYY524361 KIU524361 KSQ524361 LCM524361 LMI524361 LWE524361 MGA524361 MPW524361 MZS524361 NJO524361 NTK524361 ODG524361 ONC524361 OWY524361 PGU524361 PQQ524361 QAM524361 QKI524361 QUE524361 REA524361 RNW524361 RXS524361 SHO524361 SRK524361 TBG524361 TLC524361 TUY524361 UEU524361 UOQ524361 UYM524361 VII524361 VSE524361 WCA524361 WLW524361 WVS524361 K589897 JG589897 TC589897 ACY589897 AMU589897 AWQ589897 BGM589897 BQI589897 CAE589897 CKA589897 CTW589897 DDS589897 DNO589897 DXK589897 EHG589897 ERC589897 FAY589897 FKU589897 FUQ589897 GEM589897 GOI589897 GYE589897 HIA589897 HRW589897 IBS589897 ILO589897 IVK589897 JFG589897 JPC589897 JYY589897 KIU589897 KSQ589897 LCM589897 LMI589897 LWE589897 MGA589897 MPW589897 MZS589897 NJO589897 NTK589897 ODG589897 ONC589897 OWY589897 PGU589897 PQQ589897 QAM589897 QKI589897 QUE589897 REA589897 RNW589897 RXS589897 SHO589897 SRK589897 TBG589897 TLC589897 TUY589897 UEU589897 UOQ589897 UYM589897 VII589897 VSE589897 WCA589897 WLW589897 WVS589897 K655433 JG655433 TC655433 ACY655433 AMU655433 AWQ655433 BGM655433 BQI655433 CAE655433 CKA655433 CTW655433 DDS655433 DNO655433 DXK655433 EHG655433 ERC655433 FAY655433 FKU655433 FUQ655433 GEM655433 GOI655433 GYE655433 HIA655433 HRW655433 IBS655433 ILO655433 IVK655433 JFG655433 JPC655433 JYY655433 KIU655433 KSQ655433 LCM655433 LMI655433 LWE655433 MGA655433 MPW655433 MZS655433 NJO655433 NTK655433 ODG655433 ONC655433 OWY655433 PGU655433 PQQ655433 QAM655433 QKI655433 QUE655433 REA655433 RNW655433 RXS655433 SHO655433 SRK655433 TBG655433 TLC655433 TUY655433 UEU655433 UOQ655433 UYM655433 VII655433 VSE655433 WCA655433 WLW655433 WVS655433 K720969 JG720969 TC720969 ACY720969 AMU720969 AWQ720969 BGM720969 BQI720969 CAE720969 CKA720969 CTW720969 DDS720969 DNO720969 DXK720969 EHG720969 ERC720969 FAY720969 FKU720969 FUQ720969 GEM720969 GOI720969 GYE720969 HIA720969 HRW720969 IBS720969 ILO720969 IVK720969 JFG720969 JPC720969 JYY720969 KIU720969 KSQ720969 LCM720969 LMI720969 LWE720969 MGA720969 MPW720969 MZS720969 NJO720969 NTK720969 ODG720969 ONC720969 OWY720969 PGU720969 PQQ720969 QAM720969 QKI720969 QUE720969 REA720969 RNW720969 RXS720969 SHO720969 SRK720969 TBG720969 TLC720969 TUY720969 UEU720969 UOQ720969 UYM720969 VII720969 VSE720969 WCA720969 WLW720969 WVS720969 K786505 JG786505 TC786505 ACY786505 AMU786505 AWQ786505 BGM786505 BQI786505 CAE786505 CKA786505 CTW786505 DDS786505 DNO786505 DXK786505 EHG786505 ERC786505 FAY786505 FKU786505 FUQ786505 GEM786505 GOI786505 GYE786505 HIA786505 HRW786505 IBS786505 ILO786505 IVK786505 JFG786505 JPC786505 JYY786505 KIU786505 KSQ786505 LCM786505 LMI786505 LWE786505 MGA786505 MPW786505 MZS786505 NJO786505 NTK786505 ODG786505 ONC786505 OWY786505 PGU786505 PQQ786505 QAM786505 QKI786505 QUE786505 REA786505 RNW786505 RXS786505 SHO786505 SRK786505 TBG786505 TLC786505 TUY786505 UEU786505 UOQ786505 UYM786505 VII786505 VSE786505 WCA786505 WLW786505 WVS786505 K852041 JG852041 TC852041 ACY852041 AMU852041 AWQ852041 BGM852041 BQI852041 CAE852041 CKA852041 CTW852041 DDS852041 DNO852041 DXK852041 EHG852041 ERC852041 FAY852041 FKU852041 FUQ852041 GEM852041 GOI852041 GYE852041 HIA852041 HRW852041 IBS852041 ILO852041 IVK852041 JFG852041 JPC852041 JYY852041 KIU852041 KSQ852041 LCM852041 LMI852041 LWE852041 MGA852041 MPW852041 MZS852041 NJO852041 NTK852041 ODG852041 ONC852041 OWY852041 PGU852041 PQQ852041 QAM852041 QKI852041 QUE852041 REA852041 RNW852041 RXS852041 SHO852041 SRK852041 TBG852041 TLC852041 TUY852041 UEU852041 UOQ852041 UYM852041 VII852041 VSE852041 WCA852041 WLW852041 WVS852041 K917577 JG917577 TC917577 ACY917577 AMU917577 AWQ917577 BGM917577 BQI917577 CAE917577 CKA917577 CTW917577 DDS917577 DNO917577 DXK917577 EHG917577 ERC917577 FAY917577 FKU917577 FUQ917577 GEM917577 GOI917577 GYE917577 HIA917577 HRW917577 IBS917577 ILO917577 IVK917577 JFG917577 JPC917577 JYY917577 KIU917577 KSQ917577 LCM917577 LMI917577 LWE917577 MGA917577 MPW917577 MZS917577 NJO917577 NTK917577 ODG917577 ONC917577 OWY917577 PGU917577 PQQ917577 QAM917577 QKI917577 QUE917577 REA917577 RNW917577 RXS917577 SHO917577 SRK917577 TBG917577 TLC917577 TUY917577 UEU917577 UOQ917577 UYM917577 VII917577 VSE917577 WCA917577 WLW917577 WVS917577 K983113 JG983113 TC983113 ACY983113 AMU983113 AWQ983113 BGM983113 BQI983113 CAE983113 CKA983113 CTW983113 DDS983113 DNO983113 DXK983113 EHG983113 ERC983113 FAY983113 FKU983113 FUQ983113 GEM983113 GOI983113 GYE983113 HIA983113 HRW983113 IBS983113 ILO983113 IVK983113 JFG983113 JPC983113 JYY983113 KIU983113 KSQ983113 LCM983113 LMI983113 LWE983113 MGA983113 MPW983113 MZS983113 NJO983113 NTK983113 ODG983113 ONC983113 OWY983113 PGU983113 PQQ983113 QAM983113 QKI983113 QUE983113 REA983113 RNW983113 RXS983113 SHO983113 SRK983113 TBG983113 TLC983113 TUY983113 UEU983113 UOQ983113 UYM983113 VII983113 VSE983113 WCA983113 WLW983113 WVS983113" xr:uid="{00000000-0002-0000-0C00-000002000000}">
      <formula1>$AM$64:$AM$69</formula1>
    </dataValidation>
    <dataValidation type="list" allowBlank="1" showInputMessage="1" showErrorMessage="1" sqref="C112 IY112 SU112 ACQ112 AMM112 AWI112 BGE112 BQA112 BZW112 CJS112 CTO112 DDK112 DNG112 DXC112 EGY112 EQU112 FAQ112 FKM112 FUI112 GEE112 GOA112 GXW112 HHS112 HRO112 IBK112 ILG112 IVC112 JEY112 JOU112 JYQ112 KIM112 KSI112 LCE112 LMA112 LVW112 MFS112 MPO112 MZK112 NJG112 NTC112 OCY112 OMU112 OWQ112 PGM112 PQI112 QAE112 QKA112 QTW112 RDS112 RNO112 RXK112 SHG112 SRC112 TAY112 TKU112 TUQ112 UEM112 UOI112 UYE112 VIA112 VRW112 WBS112 WLO112 WVK112 C65648 IY65648 SU65648 ACQ65648 AMM65648 AWI65648 BGE65648 BQA65648 BZW65648 CJS65648 CTO65648 DDK65648 DNG65648 DXC65648 EGY65648 EQU65648 FAQ65648 FKM65648 FUI65648 GEE65648 GOA65648 GXW65648 HHS65648 HRO65648 IBK65648 ILG65648 IVC65648 JEY65648 JOU65648 JYQ65648 KIM65648 KSI65648 LCE65648 LMA65648 LVW65648 MFS65648 MPO65648 MZK65648 NJG65648 NTC65648 OCY65648 OMU65648 OWQ65648 PGM65648 PQI65648 QAE65648 QKA65648 QTW65648 RDS65648 RNO65648 RXK65648 SHG65648 SRC65648 TAY65648 TKU65648 TUQ65648 UEM65648 UOI65648 UYE65648 VIA65648 VRW65648 WBS65648 WLO65648 WVK65648 C131184 IY131184 SU131184 ACQ131184 AMM131184 AWI131184 BGE131184 BQA131184 BZW131184 CJS131184 CTO131184 DDK131184 DNG131184 DXC131184 EGY131184 EQU131184 FAQ131184 FKM131184 FUI131184 GEE131184 GOA131184 GXW131184 HHS131184 HRO131184 IBK131184 ILG131184 IVC131184 JEY131184 JOU131184 JYQ131184 KIM131184 KSI131184 LCE131184 LMA131184 LVW131184 MFS131184 MPO131184 MZK131184 NJG131184 NTC131184 OCY131184 OMU131184 OWQ131184 PGM131184 PQI131184 QAE131184 QKA131184 QTW131184 RDS131184 RNO131184 RXK131184 SHG131184 SRC131184 TAY131184 TKU131184 TUQ131184 UEM131184 UOI131184 UYE131184 VIA131184 VRW131184 WBS131184 WLO131184 WVK131184 C196720 IY196720 SU196720 ACQ196720 AMM196720 AWI196720 BGE196720 BQA196720 BZW196720 CJS196720 CTO196720 DDK196720 DNG196720 DXC196720 EGY196720 EQU196720 FAQ196720 FKM196720 FUI196720 GEE196720 GOA196720 GXW196720 HHS196720 HRO196720 IBK196720 ILG196720 IVC196720 JEY196720 JOU196720 JYQ196720 KIM196720 KSI196720 LCE196720 LMA196720 LVW196720 MFS196720 MPO196720 MZK196720 NJG196720 NTC196720 OCY196720 OMU196720 OWQ196720 PGM196720 PQI196720 QAE196720 QKA196720 QTW196720 RDS196720 RNO196720 RXK196720 SHG196720 SRC196720 TAY196720 TKU196720 TUQ196720 UEM196720 UOI196720 UYE196720 VIA196720 VRW196720 WBS196720 WLO196720 WVK196720 C262256 IY262256 SU262256 ACQ262256 AMM262256 AWI262256 BGE262256 BQA262256 BZW262256 CJS262256 CTO262256 DDK262256 DNG262256 DXC262256 EGY262256 EQU262256 FAQ262256 FKM262256 FUI262256 GEE262256 GOA262256 GXW262256 HHS262256 HRO262256 IBK262256 ILG262256 IVC262256 JEY262256 JOU262256 JYQ262256 KIM262256 KSI262256 LCE262256 LMA262256 LVW262256 MFS262256 MPO262256 MZK262256 NJG262256 NTC262256 OCY262256 OMU262256 OWQ262256 PGM262256 PQI262256 QAE262256 QKA262256 QTW262256 RDS262256 RNO262256 RXK262256 SHG262256 SRC262256 TAY262256 TKU262256 TUQ262256 UEM262256 UOI262256 UYE262256 VIA262256 VRW262256 WBS262256 WLO262256 WVK262256 C327792 IY327792 SU327792 ACQ327792 AMM327792 AWI327792 BGE327792 BQA327792 BZW327792 CJS327792 CTO327792 DDK327792 DNG327792 DXC327792 EGY327792 EQU327792 FAQ327792 FKM327792 FUI327792 GEE327792 GOA327792 GXW327792 HHS327792 HRO327792 IBK327792 ILG327792 IVC327792 JEY327792 JOU327792 JYQ327792 KIM327792 KSI327792 LCE327792 LMA327792 LVW327792 MFS327792 MPO327792 MZK327792 NJG327792 NTC327792 OCY327792 OMU327792 OWQ327792 PGM327792 PQI327792 QAE327792 QKA327792 QTW327792 RDS327792 RNO327792 RXK327792 SHG327792 SRC327792 TAY327792 TKU327792 TUQ327792 UEM327792 UOI327792 UYE327792 VIA327792 VRW327792 WBS327792 WLO327792 WVK327792 C393328 IY393328 SU393328 ACQ393328 AMM393328 AWI393328 BGE393328 BQA393328 BZW393328 CJS393328 CTO393328 DDK393328 DNG393328 DXC393328 EGY393328 EQU393328 FAQ393328 FKM393328 FUI393328 GEE393328 GOA393328 GXW393328 HHS393328 HRO393328 IBK393328 ILG393328 IVC393328 JEY393328 JOU393328 JYQ393328 KIM393328 KSI393328 LCE393328 LMA393328 LVW393328 MFS393328 MPO393328 MZK393328 NJG393328 NTC393328 OCY393328 OMU393328 OWQ393328 PGM393328 PQI393328 QAE393328 QKA393328 QTW393328 RDS393328 RNO393328 RXK393328 SHG393328 SRC393328 TAY393328 TKU393328 TUQ393328 UEM393328 UOI393328 UYE393328 VIA393328 VRW393328 WBS393328 WLO393328 WVK393328 C458864 IY458864 SU458864 ACQ458864 AMM458864 AWI458864 BGE458864 BQA458864 BZW458864 CJS458864 CTO458864 DDK458864 DNG458864 DXC458864 EGY458864 EQU458864 FAQ458864 FKM458864 FUI458864 GEE458864 GOA458864 GXW458864 HHS458864 HRO458864 IBK458864 ILG458864 IVC458864 JEY458864 JOU458864 JYQ458864 KIM458864 KSI458864 LCE458864 LMA458864 LVW458864 MFS458864 MPO458864 MZK458864 NJG458864 NTC458864 OCY458864 OMU458864 OWQ458864 PGM458864 PQI458864 QAE458864 QKA458864 QTW458864 RDS458864 RNO458864 RXK458864 SHG458864 SRC458864 TAY458864 TKU458864 TUQ458864 UEM458864 UOI458864 UYE458864 VIA458864 VRW458864 WBS458864 WLO458864 WVK458864 C524400 IY524400 SU524400 ACQ524400 AMM524400 AWI524400 BGE524400 BQA524400 BZW524400 CJS524400 CTO524400 DDK524400 DNG524400 DXC524400 EGY524400 EQU524400 FAQ524400 FKM524400 FUI524400 GEE524400 GOA524400 GXW524400 HHS524400 HRO524400 IBK524400 ILG524400 IVC524400 JEY524400 JOU524400 JYQ524400 KIM524400 KSI524400 LCE524400 LMA524400 LVW524400 MFS524400 MPO524400 MZK524400 NJG524400 NTC524400 OCY524400 OMU524400 OWQ524400 PGM524400 PQI524400 QAE524400 QKA524400 QTW524400 RDS524400 RNO524400 RXK524400 SHG524400 SRC524400 TAY524400 TKU524400 TUQ524400 UEM524400 UOI524400 UYE524400 VIA524400 VRW524400 WBS524400 WLO524400 WVK524400 C589936 IY589936 SU589936 ACQ589936 AMM589936 AWI589936 BGE589936 BQA589936 BZW589936 CJS589936 CTO589936 DDK589936 DNG589936 DXC589936 EGY589936 EQU589936 FAQ589936 FKM589936 FUI589936 GEE589936 GOA589936 GXW589936 HHS589936 HRO589936 IBK589936 ILG589936 IVC589936 JEY589936 JOU589936 JYQ589936 KIM589936 KSI589936 LCE589936 LMA589936 LVW589936 MFS589936 MPO589936 MZK589936 NJG589936 NTC589936 OCY589936 OMU589936 OWQ589936 PGM589936 PQI589936 QAE589936 QKA589936 QTW589936 RDS589936 RNO589936 RXK589936 SHG589936 SRC589936 TAY589936 TKU589936 TUQ589936 UEM589936 UOI589936 UYE589936 VIA589936 VRW589936 WBS589936 WLO589936 WVK589936 C655472 IY655472 SU655472 ACQ655472 AMM655472 AWI655472 BGE655472 BQA655472 BZW655472 CJS655472 CTO655472 DDK655472 DNG655472 DXC655472 EGY655472 EQU655472 FAQ655472 FKM655472 FUI655472 GEE655472 GOA655472 GXW655472 HHS655472 HRO655472 IBK655472 ILG655472 IVC655472 JEY655472 JOU655472 JYQ655472 KIM655472 KSI655472 LCE655472 LMA655472 LVW655472 MFS655472 MPO655472 MZK655472 NJG655472 NTC655472 OCY655472 OMU655472 OWQ655472 PGM655472 PQI655472 QAE655472 QKA655472 QTW655472 RDS655472 RNO655472 RXK655472 SHG655472 SRC655472 TAY655472 TKU655472 TUQ655472 UEM655472 UOI655472 UYE655472 VIA655472 VRW655472 WBS655472 WLO655472 WVK655472 C721008 IY721008 SU721008 ACQ721008 AMM721008 AWI721008 BGE721008 BQA721008 BZW721008 CJS721008 CTO721008 DDK721008 DNG721008 DXC721008 EGY721008 EQU721008 FAQ721008 FKM721008 FUI721008 GEE721008 GOA721008 GXW721008 HHS721008 HRO721008 IBK721008 ILG721008 IVC721008 JEY721008 JOU721008 JYQ721008 KIM721008 KSI721008 LCE721008 LMA721008 LVW721008 MFS721008 MPO721008 MZK721008 NJG721008 NTC721008 OCY721008 OMU721008 OWQ721008 PGM721008 PQI721008 QAE721008 QKA721008 QTW721008 RDS721008 RNO721008 RXK721008 SHG721008 SRC721008 TAY721008 TKU721008 TUQ721008 UEM721008 UOI721008 UYE721008 VIA721008 VRW721008 WBS721008 WLO721008 WVK721008 C786544 IY786544 SU786544 ACQ786544 AMM786544 AWI786544 BGE786544 BQA786544 BZW786544 CJS786544 CTO786544 DDK786544 DNG786544 DXC786544 EGY786544 EQU786544 FAQ786544 FKM786544 FUI786544 GEE786544 GOA786544 GXW786544 HHS786544 HRO786544 IBK786544 ILG786544 IVC786544 JEY786544 JOU786544 JYQ786544 KIM786544 KSI786544 LCE786544 LMA786544 LVW786544 MFS786544 MPO786544 MZK786544 NJG786544 NTC786544 OCY786544 OMU786544 OWQ786544 PGM786544 PQI786544 QAE786544 QKA786544 QTW786544 RDS786544 RNO786544 RXK786544 SHG786544 SRC786544 TAY786544 TKU786544 TUQ786544 UEM786544 UOI786544 UYE786544 VIA786544 VRW786544 WBS786544 WLO786544 WVK786544 C852080 IY852080 SU852080 ACQ852080 AMM852080 AWI852080 BGE852080 BQA852080 BZW852080 CJS852080 CTO852080 DDK852080 DNG852080 DXC852080 EGY852080 EQU852080 FAQ852080 FKM852080 FUI852080 GEE852080 GOA852080 GXW852080 HHS852080 HRO852080 IBK852080 ILG852080 IVC852080 JEY852080 JOU852080 JYQ852080 KIM852080 KSI852080 LCE852080 LMA852080 LVW852080 MFS852080 MPO852080 MZK852080 NJG852080 NTC852080 OCY852080 OMU852080 OWQ852080 PGM852080 PQI852080 QAE852080 QKA852080 QTW852080 RDS852080 RNO852080 RXK852080 SHG852080 SRC852080 TAY852080 TKU852080 TUQ852080 UEM852080 UOI852080 UYE852080 VIA852080 VRW852080 WBS852080 WLO852080 WVK852080 C917616 IY917616 SU917616 ACQ917616 AMM917616 AWI917616 BGE917616 BQA917616 BZW917616 CJS917616 CTO917616 DDK917616 DNG917616 DXC917616 EGY917616 EQU917616 FAQ917616 FKM917616 FUI917616 GEE917616 GOA917616 GXW917616 HHS917616 HRO917616 IBK917616 ILG917616 IVC917616 JEY917616 JOU917616 JYQ917616 KIM917616 KSI917616 LCE917616 LMA917616 LVW917616 MFS917616 MPO917616 MZK917616 NJG917616 NTC917616 OCY917616 OMU917616 OWQ917616 PGM917616 PQI917616 QAE917616 QKA917616 QTW917616 RDS917616 RNO917616 RXK917616 SHG917616 SRC917616 TAY917616 TKU917616 TUQ917616 UEM917616 UOI917616 UYE917616 VIA917616 VRW917616 WBS917616 WLO917616 WVK917616 C983152 IY983152 SU983152 ACQ983152 AMM983152 AWI983152 BGE983152 BQA983152 BZW983152 CJS983152 CTO983152 DDK983152 DNG983152 DXC983152 EGY983152 EQU983152 FAQ983152 FKM983152 FUI983152 GEE983152 GOA983152 GXW983152 HHS983152 HRO983152 IBK983152 ILG983152 IVC983152 JEY983152 JOU983152 JYQ983152 KIM983152 KSI983152 LCE983152 LMA983152 LVW983152 MFS983152 MPO983152 MZK983152 NJG983152 NTC983152 OCY983152 OMU983152 OWQ983152 PGM983152 PQI983152 QAE983152 QKA983152 QTW983152 RDS983152 RNO983152 RXK983152 SHG983152 SRC983152 TAY983152 TKU983152 TUQ983152 UEM983152 UOI983152 UYE983152 VIA983152 VRW983152 WBS983152 WLO983152 WVK983152 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50 IY65650 SU65650 ACQ65650 AMM65650 AWI65650 BGE65650 BQA65650 BZW65650 CJS65650 CTO65650 DDK65650 DNG65650 DXC65650 EGY65650 EQU65650 FAQ65650 FKM65650 FUI65650 GEE65650 GOA65650 GXW65650 HHS65650 HRO65650 IBK65650 ILG65650 IVC65650 JEY65650 JOU65650 JYQ65650 KIM65650 KSI65650 LCE65650 LMA65650 LVW65650 MFS65650 MPO65650 MZK65650 NJG65650 NTC65650 OCY65650 OMU65650 OWQ65650 PGM65650 PQI65650 QAE65650 QKA65650 QTW65650 RDS65650 RNO65650 RXK65650 SHG65650 SRC65650 TAY65650 TKU65650 TUQ65650 UEM65650 UOI65650 UYE65650 VIA65650 VRW65650 WBS65650 WLO65650 WVK65650 C131186 IY131186 SU131186 ACQ131186 AMM131186 AWI131186 BGE131186 BQA131186 BZW131186 CJS131186 CTO131186 DDK131186 DNG131186 DXC131186 EGY131186 EQU131186 FAQ131186 FKM131186 FUI131186 GEE131186 GOA131186 GXW131186 HHS131186 HRO131186 IBK131186 ILG131186 IVC131186 JEY131186 JOU131186 JYQ131186 KIM131186 KSI131186 LCE131186 LMA131186 LVW131186 MFS131186 MPO131186 MZK131186 NJG131186 NTC131186 OCY131186 OMU131186 OWQ131186 PGM131186 PQI131186 QAE131186 QKA131186 QTW131186 RDS131186 RNO131186 RXK131186 SHG131186 SRC131186 TAY131186 TKU131186 TUQ131186 UEM131186 UOI131186 UYE131186 VIA131186 VRW131186 WBS131186 WLO131186 WVK131186 C196722 IY196722 SU196722 ACQ196722 AMM196722 AWI196722 BGE196722 BQA196722 BZW196722 CJS196722 CTO196722 DDK196722 DNG196722 DXC196722 EGY196722 EQU196722 FAQ196722 FKM196722 FUI196722 GEE196722 GOA196722 GXW196722 HHS196722 HRO196722 IBK196722 ILG196722 IVC196722 JEY196722 JOU196722 JYQ196722 KIM196722 KSI196722 LCE196722 LMA196722 LVW196722 MFS196722 MPO196722 MZK196722 NJG196722 NTC196722 OCY196722 OMU196722 OWQ196722 PGM196722 PQI196722 QAE196722 QKA196722 QTW196722 RDS196722 RNO196722 RXK196722 SHG196722 SRC196722 TAY196722 TKU196722 TUQ196722 UEM196722 UOI196722 UYE196722 VIA196722 VRW196722 WBS196722 WLO196722 WVK196722 C262258 IY262258 SU262258 ACQ262258 AMM262258 AWI262258 BGE262258 BQA262258 BZW262258 CJS262258 CTO262258 DDK262258 DNG262258 DXC262258 EGY262258 EQU262258 FAQ262258 FKM262258 FUI262258 GEE262258 GOA262258 GXW262258 HHS262258 HRO262258 IBK262258 ILG262258 IVC262258 JEY262258 JOU262258 JYQ262258 KIM262258 KSI262258 LCE262258 LMA262258 LVW262258 MFS262258 MPO262258 MZK262258 NJG262258 NTC262258 OCY262258 OMU262258 OWQ262258 PGM262258 PQI262258 QAE262258 QKA262258 QTW262258 RDS262258 RNO262258 RXK262258 SHG262258 SRC262258 TAY262258 TKU262258 TUQ262258 UEM262258 UOI262258 UYE262258 VIA262258 VRW262258 WBS262258 WLO262258 WVK262258 C327794 IY327794 SU327794 ACQ327794 AMM327794 AWI327794 BGE327794 BQA327794 BZW327794 CJS327794 CTO327794 DDK327794 DNG327794 DXC327794 EGY327794 EQU327794 FAQ327794 FKM327794 FUI327794 GEE327794 GOA327794 GXW327794 HHS327794 HRO327794 IBK327794 ILG327794 IVC327794 JEY327794 JOU327794 JYQ327794 KIM327794 KSI327794 LCE327794 LMA327794 LVW327794 MFS327794 MPO327794 MZK327794 NJG327794 NTC327794 OCY327794 OMU327794 OWQ327794 PGM327794 PQI327794 QAE327794 QKA327794 QTW327794 RDS327794 RNO327794 RXK327794 SHG327794 SRC327794 TAY327794 TKU327794 TUQ327794 UEM327794 UOI327794 UYE327794 VIA327794 VRW327794 WBS327794 WLO327794 WVK327794 C393330 IY393330 SU393330 ACQ393330 AMM393330 AWI393330 BGE393330 BQA393330 BZW393330 CJS393330 CTO393330 DDK393330 DNG393330 DXC393330 EGY393330 EQU393330 FAQ393330 FKM393330 FUI393330 GEE393330 GOA393330 GXW393330 HHS393330 HRO393330 IBK393330 ILG393330 IVC393330 JEY393330 JOU393330 JYQ393330 KIM393330 KSI393330 LCE393330 LMA393330 LVW393330 MFS393330 MPO393330 MZK393330 NJG393330 NTC393330 OCY393330 OMU393330 OWQ393330 PGM393330 PQI393330 QAE393330 QKA393330 QTW393330 RDS393330 RNO393330 RXK393330 SHG393330 SRC393330 TAY393330 TKU393330 TUQ393330 UEM393330 UOI393330 UYE393330 VIA393330 VRW393330 WBS393330 WLO393330 WVK393330 C458866 IY458866 SU458866 ACQ458866 AMM458866 AWI458866 BGE458866 BQA458866 BZW458866 CJS458866 CTO458866 DDK458866 DNG458866 DXC458866 EGY458866 EQU458866 FAQ458866 FKM458866 FUI458866 GEE458866 GOA458866 GXW458866 HHS458866 HRO458866 IBK458866 ILG458866 IVC458866 JEY458866 JOU458866 JYQ458866 KIM458866 KSI458866 LCE458866 LMA458866 LVW458866 MFS458866 MPO458866 MZK458866 NJG458866 NTC458866 OCY458866 OMU458866 OWQ458866 PGM458866 PQI458866 QAE458866 QKA458866 QTW458866 RDS458866 RNO458866 RXK458866 SHG458866 SRC458866 TAY458866 TKU458866 TUQ458866 UEM458866 UOI458866 UYE458866 VIA458866 VRW458866 WBS458866 WLO458866 WVK458866 C524402 IY524402 SU524402 ACQ524402 AMM524402 AWI524402 BGE524402 BQA524402 BZW524402 CJS524402 CTO524402 DDK524402 DNG524402 DXC524402 EGY524402 EQU524402 FAQ524402 FKM524402 FUI524402 GEE524402 GOA524402 GXW524402 HHS524402 HRO524402 IBK524402 ILG524402 IVC524402 JEY524402 JOU524402 JYQ524402 KIM524402 KSI524402 LCE524402 LMA524402 LVW524402 MFS524402 MPO524402 MZK524402 NJG524402 NTC524402 OCY524402 OMU524402 OWQ524402 PGM524402 PQI524402 QAE524402 QKA524402 QTW524402 RDS524402 RNO524402 RXK524402 SHG524402 SRC524402 TAY524402 TKU524402 TUQ524402 UEM524402 UOI524402 UYE524402 VIA524402 VRW524402 WBS524402 WLO524402 WVK524402 C589938 IY589938 SU589938 ACQ589938 AMM589938 AWI589938 BGE589938 BQA589938 BZW589938 CJS589938 CTO589938 DDK589938 DNG589938 DXC589938 EGY589938 EQU589938 FAQ589938 FKM589938 FUI589938 GEE589938 GOA589938 GXW589938 HHS589938 HRO589938 IBK589938 ILG589938 IVC589938 JEY589938 JOU589938 JYQ589938 KIM589938 KSI589938 LCE589938 LMA589938 LVW589938 MFS589938 MPO589938 MZK589938 NJG589938 NTC589938 OCY589938 OMU589938 OWQ589938 PGM589938 PQI589938 QAE589938 QKA589938 QTW589938 RDS589938 RNO589938 RXK589938 SHG589938 SRC589938 TAY589938 TKU589938 TUQ589938 UEM589938 UOI589938 UYE589938 VIA589938 VRW589938 WBS589938 WLO589938 WVK589938 C655474 IY655474 SU655474 ACQ655474 AMM655474 AWI655474 BGE655474 BQA655474 BZW655474 CJS655474 CTO655474 DDK655474 DNG655474 DXC655474 EGY655474 EQU655474 FAQ655474 FKM655474 FUI655474 GEE655474 GOA655474 GXW655474 HHS655474 HRO655474 IBK655474 ILG655474 IVC655474 JEY655474 JOU655474 JYQ655474 KIM655474 KSI655474 LCE655474 LMA655474 LVW655474 MFS655474 MPO655474 MZK655474 NJG655474 NTC655474 OCY655474 OMU655474 OWQ655474 PGM655474 PQI655474 QAE655474 QKA655474 QTW655474 RDS655474 RNO655474 RXK655474 SHG655474 SRC655474 TAY655474 TKU655474 TUQ655474 UEM655474 UOI655474 UYE655474 VIA655474 VRW655474 WBS655474 WLO655474 WVK655474 C721010 IY721010 SU721010 ACQ721010 AMM721010 AWI721010 BGE721010 BQA721010 BZW721010 CJS721010 CTO721010 DDK721010 DNG721010 DXC721010 EGY721010 EQU721010 FAQ721010 FKM721010 FUI721010 GEE721010 GOA721010 GXW721010 HHS721010 HRO721010 IBK721010 ILG721010 IVC721010 JEY721010 JOU721010 JYQ721010 KIM721010 KSI721010 LCE721010 LMA721010 LVW721010 MFS721010 MPO721010 MZK721010 NJG721010 NTC721010 OCY721010 OMU721010 OWQ721010 PGM721010 PQI721010 QAE721010 QKA721010 QTW721010 RDS721010 RNO721010 RXK721010 SHG721010 SRC721010 TAY721010 TKU721010 TUQ721010 UEM721010 UOI721010 UYE721010 VIA721010 VRW721010 WBS721010 WLO721010 WVK721010 C786546 IY786546 SU786546 ACQ786546 AMM786546 AWI786546 BGE786546 BQA786546 BZW786546 CJS786546 CTO786546 DDK786546 DNG786546 DXC786546 EGY786546 EQU786546 FAQ786546 FKM786546 FUI786546 GEE786546 GOA786546 GXW786546 HHS786546 HRO786546 IBK786546 ILG786546 IVC786546 JEY786546 JOU786546 JYQ786546 KIM786546 KSI786546 LCE786546 LMA786546 LVW786546 MFS786546 MPO786546 MZK786546 NJG786546 NTC786546 OCY786546 OMU786546 OWQ786546 PGM786546 PQI786546 QAE786546 QKA786546 QTW786546 RDS786546 RNO786546 RXK786546 SHG786546 SRC786546 TAY786546 TKU786546 TUQ786546 UEM786546 UOI786546 UYE786546 VIA786546 VRW786546 WBS786546 WLO786546 WVK786546 C852082 IY852082 SU852082 ACQ852082 AMM852082 AWI852082 BGE852082 BQA852082 BZW852082 CJS852082 CTO852082 DDK852082 DNG852082 DXC852082 EGY852082 EQU852082 FAQ852082 FKM852082 FUI852082 GEE852082 GOA852082 GXW852082 HHS852082 HRO852082 IBK852082 ILG852082 IVC852082 JEY852082 JOU852082 JYQ852082 KIM852082 KSI852082 LCE852082 LMA852082 LVW852082 MFS852082 MPO852082 MZK852082 NJG852082 NTC852082 OCY852082 OMU852082 OWQ852082 PGM852082 PQI852082 QAE852082 QKA852082 QTW852082 RDS852082 RNO852082 RXK852082 SHG852082 SRC852082 TAY852082 TKU852082 TUQ852082 UEM852082 UOI852082 UYE852082 VIA852082 VRW852082 WBS852082 WLO852082 WVK852082 C917618 IY917618 SU917618 ACQ917618 AMM917618 AWI917618 BGE917618 BQA917618 BZW917618 CJS917618 CTO917618 DDK917618 DNG917618 DXC917618 EGY917618 EQU917618 FAQ917618 FKM917618 FUI917618 GEE917618 GOA917618 GXW917618 HHS917618 HRO917618 IBK917618 ILG917618 IVC917618 JEY917618 JOU917618 JYQ917618 KIM917618 KSI917618 LCE917618 LMA917618 LVW917618 MFS917618 MPO917618 MZK917618 NJG917618 NTC917618 OCY917618 OMU917618 OWQ917618 PGM917618 PQI917618 QAE917618 QKA917618 QTW917618 RDS917618 RNO917618 RXK917618 SHG917618 SRC917618 TAY917618 TKU917618 TUQ917618 UEM917618 UOI917618 UYE917618 VIA917618 VRW917618 WBS917618 WLO917618 WVK917618 C983154 IY983154 SU983154 ACQ983154 AMM983154 AWI983154 BGE983154 BQA983154 BZW983154 CJS983154 CTO983154 DDK983154 DNG983154 DXC983154 EGY983154 EQU983154 FAQ983154 FKM983154 FUI983154 GEE983154 GOA983154 GXW983154 HHS983154 HRO983154 IBK983154 ILG983154 IVC983154 JEY983154 JOU983154 JYQ983154 KIM983154 KSI983154 LCE983154 LMA983154 LVW983154 MFS983154 MPO983154 MZK983154 NJG983154 NTC983154 OCY983154 OMU983154 OWQ983154 PGM983154 PQI983154 QAE983154 QKA983154 QTW983154 RDS983154 RNO983154 RXK983154 SHG983154 SRC983154 TAY983154 TKU983154 TUQ983154 UEM983154 UOI983154 UYE983154 VIA983154 VRW983154 WBS983154 WLO983154 WVK983154 C121 IY121 SU121 ACQ121 AMM121 AWI121 BGE121 BQA121 BZW121 CJS121 CTO121 DDK121 DNG121 DXC121 EGY121 EQU121 FAQ121 FKM121 FUI121 GEE121 GOA121 GXW121 HHS121 HRO121 IBK121 ILG121 IVC121 JEY121 JOU121 JYQ121 KIM121 KSI121 LCE121 LMA121 LVW121 MFS121 MPO121 MZK121 NJG121 NTC121 OCY121 OMU121 OWQ121 PGM121 PQI121 QAE121 QKA121 QTW121 RDS121 RNO121 RXK121 SHG121 SRC121 TAY121 TKU121 TUQ121 UEM121 UOI121 UYE121 VIA121 VRW121 WBS121 WLO121 WVK121 C65657 IY65657 SU65657 ACQ65657 AMM65657 AWI65657 BGE65657 BQA65657 BZW65657 CJS65657 CTO65657 DDK65657 DNG65657 DXC65657 EGY65657 EQU65657 FAQ65657 FKM65657 FUI65657 GEE65657 GOA65657 GXW65657 HHS65657 HRO65657 IBK65657 ILG65657 IVC65657 JEY65657 JOU65657 JYQ65657 KIM65657 KSI65657 LCE65657 LMA65657 LVW65657 MFS65657 MPO65657 MZK65657 NJG65657 NTC65657 OCY65657 OMU65657 OWQ65657 PGM65657 PQI65657 QAE65657 QKA65657 QTW65657 RDS65657 RNO65657 RXK65657 SHG65657 SRC65657 TAY65657 TKU65657 TUQ65657 UEM65657 UOI65657 UYE65657 VIA65657 VRW65657 WBS65657 WLO65657 WVK65657 C131193 IY131193 SU131193 ACQ131193 AMM131193 AWI131193 BGE131193 BQA131193 BZW131193 CJS131193 CTO131193 DDK131193 DNG131193 DXC131193 EGY131193 EQU131193 FAQ131193 FKM131193 FUI131193 GEE131193 GOA131193 GXW131193 HHS131193 HRO131193 IBK131193 ILG131193 IVC131193 JEY131193 JOU131193 JYQ131193 KIM131193 KSI131193 LCE131193 LMA131193 LVW131193 MFS131193 MPO131193 MZK131193 NJG131193 NTC131193 OCY131193 OMU131193 OWQ131193 PGM131193 PQI131193 QAE131193 QKA131193 QTW131193 RDS131193 RNO131193 RXK131193 SHG131193 SRC131193 TAY131193 TKU131193 TUQ131193 UEM131193 UOI131193 UYE131193 VIA131193 VRW131193 WBS131193 WLO131193 WVK131193 C196729 IY196729 SU196729 ACQ196729 AMM196729 AWI196729 BGE196729 BQA196729 BZW196729 CJS196729 CTO196729 DDK196729 DNG196729 DXC196729 EGY196729 EQU196729 FAQ196729 FKM196729 FUI196729 GEE196729 GOA196729 GXW196729 HHS196729 HRO196729 IBK196729 ILG196729 IVC196729 JEY196729 JOU196729 JYQ196729 KIM196729 KSI196729 LCE196729 LMA196729 LVW196729 MFS196729 MPO196729 MZK196729 NJG196729 NTC196729 OCY196729 OMU196729 OWQ196729 PGM196729 PQI196729 QAE196729 QKA196729 QTW196729 RDS196729 RNO196729 RXK196729 SHG196729 SRC196729 TAY196729 TKU196729 TUQ196729 UEM196729 UOI196729 UYE196729 VIA196729 VRW196729 WBS196729 WLO196729 WVK196729 C262265 IY262265 SU262265 ACQ262265 AMM262265 AWI262265 BGE262265 BQA262265 BZW262265 CJS262265 CTO262265 DDK262265 DNG262265 DXC262265 EGY262265 EQU262265 FAQ262265 FKM262265 FUI262265 GEE262265 GOA262265 GXW262265 HHS262265 HRO262265 IBK262265 ILG262265 IVC262265 JEY262265 JOU262265 JYQ262265 KIM262265 KSI262265 LCE262265 LMA262265 LVW262265 MFS262265 MPO262265 MZK262265 NJG262265 NTC262265 OCY262265 OMU262265 OWQ262265 PGM262265 PQI262265 QAE262265 QKA262265 QTW262265 RDS262265 RNO262265 RXK262265 SHG262265 SRC262265 TAY262265 TKU262265 TUQ262265 UEM262265 UOI262265 UYE262265 VIA262265 VRW262265 WBS262265 WLO262265 WVK262265 C327801 IY327801 SU327801 ACQ327801 AMM327801 AWI327801 BGE327801 BQA327801 BZW327801 CJS327801 CTO327801 DDK327801 DNG327801 DXC327801 EGY327801 EQU327801 FAQ327801 FKM327801 FUI327801 GEE327801 GOA327801 GXW327801 HHS327801 HRO327801 IBK327801 ILG327801 IVC327801 JEY327801 JOU327801 JYQ327801 KIM327801 KSI327801 LCE327801 LMA327801 LVW327801 MFS327801 MPO327801 MZK327801 NJG327801 NTC327801 OCY327801 OMU327801 OWQ327801 PGM327801 PQI327801 QAE327801 QKA327801 QTW327801 RDS327801 RNO327801 RXK327801 SHG327801 SRC327801 TAY327801 TKU327801 TUQ327801 UEM327801 UOI327801 UYE327801 VIA327801 VRW327801 WBS327801 WLO327801 WVK327801 C393337 IY393337 SU393337 ACQ393337 AMM393337 AWI393337 BGE393337 BQA393337 BZW393337 CJS393337 CTO393337 DDK393337 DNG393337 DXC393337 EGY393337 EQU393337 FAQ393337 FKM393337 FUI393337 GEE393337 GOA393337 GXW393337 HHS393337 HRO393337 IBK393337 ILG393337 IVC393337 JEY393337 JOU393337 JYQ393337 KIM393337 KSI393337 LCE393337 LMA393337 LVW393337 MFS393337 MPO393337 MZK393337 NJG393337 NTC393337 OCY393337 OMU393337 OWQ393337 PGM393337 PQI393337 QAE393337 QKA393337 QTW393337 RDS393337 RNO393337 RXK393337 SHG393337 SRC393337 TAY393337 TKU393337 TUQ393337 UEM393337 UOI393337 UYE393337 VIA393337 VRW393337 WBS393337 WLO393337 WVK393337 C458873 IY458873 SU458873 ACQ458873 AMM458873 AWI458873 BGE458873 BQA458873 BZW458873 CJS458873 CTO458873 DDK458873 DNG458873 DXC458873 EGY458873 EQU458873 FAQ458873 FKM458873 FUI458873 GEE458873 GOA458873 GXW458873 HHS458873 HRO458873 IBK458873 ILG458873 IVC458873 JEY458873 JOU458873 JYQ458873 KIM458873 KSI458873 LCE458873 LMA458873 LVW458873 MFS458873 MPO458873 MZK458873 NJG458873 NTC458873 OCY458873 OMU458873 OWQ458873 PGM458873 PQI458873 QAE458873 QKA458873 QTW458873 RDS458873 RNO458873 RXK458873 SHG458873 SRC458873 TAY458873 TKU458873 TUQ458873 UEM458873 UOI458873 UYE458873 VIA458873 VRW458873 WBS458873 WLO458873 WVK458873 C524409 IY524409 SU524409 ACQ524409 AMM524409 AWI524409 BGE524409 BQA524409 BZW524409 CJS524409 CTO524409 DDK524409 DNG524409 DXC524409 EGY524409 EQU524409 FAQ524409 FKM524409 FUI524409 GEE524409 GOA524409 GXW524409 HHS524409 HRO524409 IBK524409 ILG524409 IVC524409 JEY524409 JOU524409 JYQ524409 KIM524409 KSI524409 LCE524409 LMA524409 LVW524409 MFS524409 MPO524409 MZK524409 NJG524409 NTC524409 OCY524409 OMU524409 OWQ524409 PGM524409 PQI524409 QAE524409 QKA524409 QTW524409 RDS524409 RNO524409 RXK524409 SHG524409 SRC524409 TAY524409 TKU524409 TUQ524409 UEM524409 UOI524409 UYE524409 VIA524409 VRW524409 WBS524409 WLO524409 WVK524409 C589945 IY589945 SU589945 ACQ589945 AMM589945 AWI589945 BGE589945 BQA589945 BZW589945 CJS589945 CTO589945 DDK589945 DNG589945 DXC589945 EGY589945 EQU589945 FAQ589945 FKM589945 FUI589945 GEE589945 GOA589945 GXW589945 HHS589945 HRO589945 IBK589945 ILG589945 IVC589945 JEY589945 JOU589945 JYQ589945 KIM589945 KSI589945 LCE589945 LMA589945 LVW589945 MFS589945 MPO589945 MZK589945 NJG589945 NTC589945 OCY589945 OMU589945 OWQ589945 PGM589945 PQI589945 QAE589945 QKA589945 QTW589945 RDS589945 RNO589945 RXK589945 SHG589945 SRC589945 TAY589945 TKU589945 TUQ589945 UEM589945 UOI589945 UYE589945 VIA589945 VRW589945 WBS589945 WLO589945 WVK589945 C655481 IY655481 SU655481 ACQ655481 AMM655481 AWI655481 BGE655481 BQA655481 BZW655481 CJS655481 CTO655481 DDK655481 DNG655481 DXC655481 EGY655481 EQU655481 FAQ655481 FKM655481 FUI655481 GEE655481 GOA655481 GXW655481 HHS655481 HRO655481 IBK655481 ILG655481 IVC655481 JEY655481 JOU655481 JYQ655481 KIM655481 KSI655481 LCE655481 LMA655481 LVW655481 MFS655481 MPO655481 MZK655481 NJG655481 NTC655481 OCY655481 OMU655481 OWQ655481 PGM655481 PQI655481 QAE655481 QKA655481 QTW655481 RDS655481 RNO655481 RXK655481 SHG655481 SRC655481 TAY655481 TKU655481 TUQ655481 UEM655481 UOI655481 UYE655481 VIA655481 VRW655481 WBS655481 WLO655481 WVK655481 C721017 IY721017 SU721017 ACQ721017 AMM721017 AWI721017 BGE721017 BQA721017 BZW721017 CJS721017 CTO721017 DDK721017 DNG721017 DXC721017 EGY721017 EQU721017 FAQ721017 FKM721017 FUI721017 GEE721017 GOA721017 GXW721017 HHS721017 HRO721017 IBK721017 ILG721017 IVC721017 JEY721017 JOU721017 JYQ721017 KIM721017 KSI721017 LCE721017 LMA721017 LVW721017 MFS721017 MPO721017 MZK721017 NJG721017 NTC721017 OCY721017 OMU721017 OWQ721017 PGM721017 PQI721017 QAE721017 QKA721017 QTW721017 RDS721017 RNO721017 RXK721017 SHG721017 SRC721017 TAY721017 TKU721017 TUQ721017 UEM721017 UOI721017 UYE721017 VIA721017 VRW721017 WBS721017 WLO721017 WVK721017 C786553 IY786553 SU786553 ACQ786553 AMM786553 AWI786553 BGE786553 BQA786553 BZW786553 CJS786553 CTO786553 DDK786553 DNG786553 DXC786553 EGY786553 EQU786553 FAQ786553 FKM786553 FUI786553 GEE786553 GOA786553 GXW786553 HHS786553 HRO786553 IBK786553 ILG786553 IVC786553 JEY786553 JOU786553 JYQ786553 KIM786553 KSI786553 LCE786553 LMA786553 LVW786553 MFS786553 MPO786553 MZK786553 NJG786553 NTC786553 OCY786553 OMU786553 OWQ786553 PGM786553 PQI786553 QAE786553 QKA786553 QTW786553 RDS786553 RNO786553 RXK786553 SHG786553 SRC786553 TAY786553 TKU786553 TUQ786553 UEM786553 UOI786553 UYE786553 VIA786553 VRW786553 WBS786553 WLO786553 WVK786553 C852089 IY852089 SU852089 ACQ852089 AMM852089 AWI852089 BGE852089 BQA852089 BZW852089 CJS852089 CTO852089 DDK852089 DNG852089 DXC852089 EGY852089 EQU852089 FAQ852089 FKM852089 FUI852089 GEE852089 GOA852089 GXW852089 HHS852089 HRO852089 IBK852089 ILG852089 IVC852089 JEY852089 JOU852089 JYQ852089 KIM852089 KSI852089 LCE852089 LMA852089 LVW852089 MFS852089 MPO852089 MZK852089 NJG852089 NTC852089 OCY852089 OMU852089 OWQ852089 PGM852089 PQI852089 QAE852089 QKA852089 QTW852089 RDS852089 RNO852089 RXK852089 SHG852089 SRC852089 TAY852089 TKU852089 TUQ852089 UEM852089 UOI852089 UYE852089 VIA852089 VRW852089 WBS852089 WLO852089 WVK852089 C917625 IY917625 SU917625 ACQ917625 AMM917625 AWI917625 BGE917625 BQA917625 BZW917625 CJS917625 CTO917625 DDK917625 DNG917625 DXC917625 EGY917625 EQU917625 FAQ917625 FKM917625 FUI917625 GEE917625 GOA917625 GXW917625 HHS917625 HRO917625 IBK917625 ILG917625 IVC917625 JEY917625 JOU917625 JYQ917625 KIM917625 KSI917625 LCE917625 LMA917625 LVW917625 MFS917625 MPO917625 MZK917625 NJG917625 NTC917625 OCY917625 OMU917625 OWQ917625 PGM917625 PQI917625 QAE917625 QKA917625 QTW917625 RDS917625 RNO917625 RXK917625 SHG917625 SRC917625 TAY917625 TKU917625 TUQ917625 UEM917625 UOI917625 UYE917625 VIA917625 VRW917625 WBS917625 WLO917625 WVK917625 C983161 IY983161 SU983161 ACQ983161 AMM983161 AWI983161 BGE983161 BQA983161 BZW983161 CJS983161 CTO983161 DDK983161 DNG983161 DXC983161 EGY983161 EQU983161 FAQ983161 FKM983161 FUI983161 GEE983161 GOA983161 GXW983161 HHS983161 HRO983161 IBK983161 ILG983161 IVC983161 JEY983161 JOU983161 JYQ983161 KIM983161 KSI983161 LCE983161 LMA983161 LVW983161 MFS983161 MPO983161 MZK983161 NJG983161 NTC983161 OCY983161 OMU983161 OWQ983161 PGM983161 PQI983161 QAE983161 QKA983161 QTW983161 RDS983161 RNO983161 RXK983161 SHG983161 SRC983161 TAY983161 TKU983161 TUQ983161 UEM983161 UOI983161 UYE983161 VIA983161 VRW983161 WBS983161 WLO983161 WVK983161" xr:uid="{00000000-0002-0000-0C00-000003000000}">
      <formula1>$AA$3</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0:Y65593 JR65590:JU65593 TN65590:TQ65593 ADJ65590:ADM65593 ANF65590:ANI65593 AXB65590:AXE65593 BGX65590:BHA65593 BQT65590:BQW65593 CAP65590:CAS65593 CKL65590:CKO65593 CUH65590:CUK65593 DED65590:DEG65593 DNZ65590:DOC65593 DXV65590:DXY65593 EHR65590:EHU65593 ERN65590:ERQ65593 FBJ65590:FBM65593 FLF65590:FLI65593 FVB65590:FVE65593 GEX65590:GFA65593 GOT65590:GOW65593 GYP65590:GYS65593 HIL65590:HIO65593 HSH65590:HSK65593 ICD65590:ICG65593 ILZ65590:IMC65593 IVV65590:IVY65593 JFR65590:JFU65593 JPN65590:JPQ65593 JZJ65590:JZM65593 KJF65590:KJI65593 KTB65590:KTE65593 LCX65590:LDA65593 LMT65590:LMW65593 LWP65590:LWS65593 MGL65590:MGO65593 MQH65590:MQK65593 NAD65590:NAG65593 NJZ65590:NKC65593 NTV65590:NTY65593 ODR65590:ODU65593 ONN65590:ONQ65593 OXJ65590:OXM65593 PHF65590:PHI65593 PRB65590:PRE65593 QAX65590:QBA65593 QKT65590:QKW65593 QUP65590:QUS65593 REL65590:REO65593 ROH65590:ROK65593 RYD65590:RYG65593 SHZ65590:SIC65593 SRV65590:SRY65593 TBR65590:TBU65593 TLN65590:TLQ65593 TVJ65590:TVM65593 UFF65590:UFI65593 UPB65590:UPE65593 UYX65590:UZA65593 VIT65590:VIW65593 VSP65590:VSS65593 WCL65590:WCO65593 WMH65590:WMK65593 WWD65590:WWG65593 V131126:Y131129 JR131126:JU131129 TN131126:TQ131129 ADJ131126:ADM131129 ANF131126:ANI131129 AXB131126:AXE131129 BGX131126:BHA131129 BQT131126:BQW131129 CAP131126:CAS131129 CKL131126:CKO131129 CUH131126:CUK131129 DED131126:DEG131129 DNZ131126:DOC131129 DXV131126:DXY131129 EHR131126:EHU131129 ERN131126:ERQ131129 FBJ131126:FBM131129 FLF131126:FLI131129 FVB131126:FVE131129 GEX131126:GFA131129 GOT131126:GOW131129 GYP131126:GYS131129 HIL131126:HIO131129 HSH131126:HSK131129 ICD131126:ICG131129 ILZ131126:IMC131129 IVV131126:IVY131129 JFR131126:JFU131129 JPN131126:JPQ131129 JZJ131126:JZM131129 KJF131126:KJI131129 KTB131126:KTE131129 LCX131126:LDA131129 LMT131126:LMW131129 LWP131126:LWS131129 MGL131126:MGO131129 MQH131126:MQK131129 NAD131126:NAG131129 NJZ131126:NKC131129 NTV131126:NTY131129 ODR131126:ODU131129 ONN131126:ONQ131129 OXJ131126:OXM131129 PHF131126:PHI131129 PRB131126:PRE131129 QAX131126:QBA131129 QKT131126:QKW131129 QUP131126:QUS131129 REL131126:REO131129 ROH131126:ROK131129 RYD131126:RYG131129 SHZ131126:SIC131129 SRV131126:SRY131129 TBR131126:TBU131129 TLN131126:TLQ131129 TVJ131126:TVM131129 UFF131126:UFI131129 UPB131126:UPE131129 UYX131126:UZA131129 VIT131126:VIW131129 VSP131126:VSS131129 WCL131126:WCO131129 WMH131126:WMK131129 WWD131126:WWG131129 V196662:Y196665 JR196662:JU196665 TN196662:TQ196665 ADJ196662:ADM196665 ANF196662:ANI196665 AXB196662:AXE196665 BGX196662:BHA196665 BQT196662:BQW196665 CAP196662:CAS196665 CKL196662:CKO196665 CUH196662:CUK196665 DED196662:DEG196665 DNZ196662:DOC196665 DXV196662:DXY196665 EHR196662:EHU196665 ERN196662:ERQ196665 FBJ196662:FBM196665 FLF196662:FLI196665 FVB196662:FVE196665 GEX196662:GFA196665 GOT196662:GOW196665 GYP196662:GYS196665 HIL196662:HIO196665 HSH196662:HSK196665 ICD196662:ICG196665 ILZ196662:IMC196665 IVV196662:IVY196665 JFR196662:JFU196665 JPN196662:JPQ196665 JZJ196662:JZM196665 KJF196662:KJI196665 KTB196662:KTE196665 LCX196662:LDA196665 LMT196662:LMW196665 LWP196662:LWS196665 MGL196662:MGO196665 MQH196662:MQK196665 NAD196662:NAG196665 NJZ196662:NKC196665 NTV196662:NTY196665 ODR196662:ODU196665 ONN196662:ONQ196665 OXJ196662:OXM196665 PHF196662:PHI196665 PRB196662:PRE196665 QAX196662:QBA196665 QKT196662:QKW196665 QUP196662:QUS196665 REL196662:REO196665 ROH196662:ROK196665 RYD196662:RYG196665 SHZ196662:SIC196665 SRV196662:SRY196665 TBR196662:TBU196665 TLN196662:TLQ196665 TVJ196662:TVM196665 UFF196662:UFI196665 UPB196662:UPE196665 UYX196662:UZA196665 VIT196662:VIW196665 VSP196662:VSS196665 WCL196662:WCO196665 WMH196662:WMK196665 WWD196662:WWG196665 V262198:Y262201 JR262198:JU262201 TN262198:TQ262201 ADJ262198:ADM262201 ANF262198:ANI262201 AXB262198:AXE262201 BGX262198:BHA262201 BQT262198:BQW262201 CAP262198:CAS262201 CKL262198:CKO262201 CUH262198:CUK262201 DED262198:DEG262201 DNZ262198:DOC262201 DXV262198:DXY262201 EHR262198:EHU262201 ERN262198:ERQ262201 FBJ262198:FBM262201 FLF262198:FLI262201 FVB262198:FVE262201 GEX262198:GFA262201 GOT262198:GOW262201 GYP262198:GYS262201 HIL262198:HIO262201 HSH262198:HSK262201 ICD262198:ICG262201 ILZ262198:IMC262201 IVV262198:IVY262201 JFR262198:JFU262201 JPN262198:JPQ262201 JZJ262198:JZM262201 KJF262198:KJI262201 KTB262198:KTE262201 LCX262198:LDA262201 LMT262198:LMW262201 LWP262198:LWS262201 MGL262198:MGO262201 MQH262198:MQK262201 NAD262198:NAG262201 NJZ262198:NKC262201 NTV262198:NTY262201 ODR262198:ODU262201 ONN262198:ONQ262201 OXJ262198:OXM262201 PHF262198:PHI262201 PRB262198:PRE262201 QAX262198:QBA262201 QKT262198:QKW262201 QUP262198:QUS262201 REL262198:REO262201 ROH262198:ROK262201 RYD262198:RYG262201 SHZ262198:SIC262201 SRV262198:SRY262201 TBR262198:TBU262201 TLN262198:TLQ262201 TVJ262198:TVM262201 UFF262198:UFI262201 UPB262198:UPE262201 UYX262198:UZA262201 VIT262198:VIW262201 VSP262198:VSS262201 WCL262198:WCO262201 WMH262198:WMK262201 WWD262198:WWG262201 V327734:Y327737 JR327734:JU327737 TN327734:TQ327737 ADJ327734:ADM327737 ANF327734:ANI327737 AXB327734:AXE327737 BGX327734:BHA327737 BQT327734:BQW327737 CAP327734:CAS327737 CKL327734:CKO327737 CUH327734:CUK327737 DED327734:DEG327737 DNZ327734:DOC327737 DXV327734:DXY327737 EHR327734:EHU327737 ERN327734:ERQ327737 FBJ327734:FBM327737 FLF327734:FLI327737 FVB327734:FVE327737 GEX327734:GFA327737 GOT327734:GOW327737 GYP327734:GYS327737 HIL327734:HIO327737 HSH327734:HSK327737 ICD327734:ICG327737 ILZ327734:IMC327737 IVV327734:IVY327737 JFR327734:JFU327737 JPN327734:JPQ327737 JZJ327734:JZM327737 KJF327734:KJI327737 KTB327734:KTE327737 LCX327734:LDA327737 LMT327734:LMW327737 LWP327734:LWS327737 MGL327734:MGO327737 MQH327734:MQK327737 NAD327734:NAG327737 NJZ327734:NKC327737 NTV327734:NTY327737 ODR327734:ODU327737 ONN327734:ONQ327737 OXJ327734:OXM327737 PHF327734:PHI327737 PRB327734:PRE327737 QAX327734:QBA327737 QKT327734:QKW327737 QUP327734:QUS327737 REL327734:REO327737 ROH327734:ROK327737 RYD327734:RYG327737 SHZ327734:SIC327737 SRV327734:SRY327737 TBR327734:TBU327737 TLN327734:TLQ327737 TVJ327734:TVM327737 UFF327734:UFI327737 UPB327734:UPE327737 UYX327734:UZA327737 VIT327734:VIW327737 VSP327734:VSS327737 WCL327734:WCO327737 WMH327734:WMK327737 WWD327734:WWG327737 V393270:Y393273 JR393270:JU393273 TN393270:TQ393273 ADJ393270:ADM393273 ANF393270:ANI393273 AXB393270:AXE393273 BGX393270:BHA393273 BQT393270:BQW393273 CAP393270:CAS393273 CKL393270:CKO393273 CUH393270:CUK393273 DED393270:DEG393273 DNZ393270:DOC393273 DXV393270:DXY393273 EHR393270:EHU393273 ERN393270:ERQ393273 FBJ393270:FBM393273 FLF393270:FLI393273 FVB393270:FVE393273 GEX393270:GFA393273 GOT393270:GOW393273 GYP393270:GYS393273 HIL393270:HIO393273 HSH393270:HSK393273 ICD393270:ICG393273 ILZ393270:IMC393273 IVV393270:IVY393273 JFR393270:JFU393273 JPN393270:JPQ393273 JZJ393270:JZM393273 KJF393270:KJI393273 KTB393270:KTE393273 LCX393270:LDA393273 LMT393270:LMW393273 LWP393270:LWS393273 MGL393270:MGO393273 MQH393270:MQK393273 NAD393270:NAG393273 NJZ393270:NKC393273 NTV393270:NTY393273 ODR393270:ODU393273 ONN393270:ONQ393273 OXJ393270:OXM393273 PHF393270:PHI393273 PRB393270:PRE393273 QAX393270:QBA393273 QKT393270:QKW393273 QUP393270:QUS393273 REL393270:REO393273 ROH393270:ROK393273 RYD393270:RYG393273 SHZ393270:SIC393273 SRV393270:SRY393273 TBR393270:TBU393273 TLN393270:TLQ393273 TVJ393270:TVM393273 UFF393270:UFI393273 UPB393270:UPE393273 UYX393270:UZA393273 VIT393270:VIW393273 VSP393270:VSS393273 WCL393270:WCO393273 WMH393270:WMK393273 WWD393270:WWG393273 V458806:Y458809 JR458806:JU458809 TN458806:TQ458809 ADJ458806:ADM458809 ANF458806:ANI458809 AXB458806:AXE458809 BGX458806:BHA458809 BQT458806:BQW458809 CAP458806:CAS458809 CKL458806:CKO458809 CUH458806:CUK458809 DED458806:DEG458809 DNZ458806:DOC458809 DXV458806:DXY458809 EHR458806:EHU458809 ERN458806:ERQ458809 FBJ458806:FBM458809 FLF458806:FLI458809 FVB458806:FVE458809 GEX458806:GFA458809 GOT458806:GOW458809 GYP458806:GYS458809 HIL458806:HIO458809 HSH458806:HSK458809 ICD458806:ICG458809 ILZ458806:IMC458809 IVV458806:IVY458809 JFR458806:JFU458809 JPN458806:JPQ458809 JZJ458806:JZM458809 KJF458806:KJI458809 KTB458806:KTE458809 LCX458806:LDA458809 LMT458806:LMW458809 LWP458806:LWS458809 MGL458806:MGO458809 MQH458806:MQK458809 NAD458806:NAG458809 NJZ458806:NKC458809 NTV458806:NTY458809 ODR458806:ODU458809 ONN458806:ONQ458809 OXJ458806:OXM458809 PHF458806:PHI458809 PRB458806:PRE458809 QAX458806:QBA458809 QKT458806:QKW458809 QUP458806:QUS458809 REL458806:REO458809 ROH458806:ROK458809 RYD458806:RYG458809 SHZ458806:SIC458809 SRV458806:SRY458809 TBR458806:TBU458809 TLN458806:TLQ458809 TVJ458806:TVM458809 UFF458806:UFI458809 UPB458806:UPE458809 UYX458806:UZA458809 VIT458806:VIW458809 VSP458806:VSS458809 WCL458806:WCO458809 WMH458806:WMK458809 WWD458806:WWG458809 V524342:Y524345 JR524342:JU524345 TN524342:TQ524345 ADJ524342:ADM524345 ANF524342:ANI524345 AXB524342:AXE524345 BGX524342:BHA524345 BQT524342:BQW524345 CAP524342:CAS524345 CKL524342:CKO524345 CUH524342:CUK524345 DED524342:DEG524345 DNZ524342:DOC524345 DXV524342:DXY524345 EHR524342:EHU524345 ERN524342:ERQ524345 FBJ524342:FBM524345 FLF524342:FLI524345 FVB524342:FVE524345 GEX524342:GFA524345 GOT524342:GOW524345 GYP524342:GYS524345 HIL524342:HIO524345 HSH524342:HSK524345 ICD524342:ICG524345 ILZ524342:IMC524345 IVV524342:IVY524345 JFR524342:JFU524345 JPN524342:JPQ524345 JZJ524342:JZM524345 KJF524342:KJI524345 KTB524342:KTE524345 LCX524342:LDA524345 LMT524342:LMW524345 LWP524342:LWS524345 MGL524342:MGO524345 MQH524342:MQK524345 NAD524342:NAG524345 NJZ524342:NKC524345 NTV524342:NTY524345 ODR524342:ODU524345 ONN524342:ONQ524345 OXJ524342:OXM524345 PHF524342:PHI524345 PRB524342:PRE524345 QAX524342:QBA524345 QKT524342:QKW524345 QUP524342:QUS524345 REL524342:REO524345 ROH524342:ROK524345 RYD524342:RYG524345 SHZ524342:SIC524345 SRV524342:SRY524345 TBR524342:TBU524345 TLN524342:TLQ524345 TVJ524342:TVM524345 UFF524342:UFI524345 UPB524342:UPE524345 UYX524342:UZA524345 VIT524342:VIW524345 VSP524342:VSS524345 WCL524342:WCO524345 WMH524342:WMK524345 WWD524342:WWG524345 V589878:Y589881 JR589878:JU589881 TN589878:TQ589881 ADJ589878:ADM589881 ANF589878:ANI589881 AXB589878:AXE589881 BGX589878:BHA589881 BQT589878:BQW589881 CAP589878:CAS589881 CKL589878:CKO589881 CUH589878:CUK589881 DED589878:DEG589881 DNZ589878:DOC589881 DXV589878:DXY589881 EHR589878:EHU589881 ERN589878:ERQ589881 FBJ589878:FBM589881 FLF589878:FLI589881 FVB589878:FVE589881 GEX589878:GFA589881 GOT589878:GOW589881 GYP589878:GYS589881 HIL589878:HIO589881 HSH589878:HSK589881 ICD589878:ICG589881 ILZ589878:IMC589881 IVV589878:IVY589881 JFR589878:JFU589881 JPN589878:JPQ589881 JZJ589878:JZM589881 KJF589878:KJI589881 KTB589878:KTE589881 LCX589878:LDA589881 LMT589878:LMW589881 LWP589878:LWS589881 MGL589878:MGO589881 MQH589878:MQK589881 NAD589878:NAG589881 NJZ589878:NKC589881 NTV589878:NTY589881 ODR589878:ODU589881 ONN589878:ONQ589881 OXJ589878:OXM589881 PHF589878:PHI589881 PRB589878:PRE589881 QAX589878:QBA589881 QKT589878:QKW589881 QUP589878:QUS589881 REL589878:REO589881 ROH589878:ROK589881 RYD589878:RYG589881 SHZ589878:SIC589881 SRV589878:SRY589881 TBR589878:TBU589881 TLN589878:TLQ589881 TVJ589878:TVM589881 UFF589878:UFI589881 UPB589878:UPE589881 UYX589878:UZA589881 VIT589878:VIW589881 VSP589878:VSS589881 WCL589878:WCO589881 WMH589878:WMK589881 WWD589878:WWG589881 V655414:Y655417 JR655414:JU655417 TN655414:TQ655417 ADJ655414:ADM655417 ANF655414:ANI655417 AXB655414:AXE655417 BGX655414:BHA655417 BQT655414:BQW655417 CAP655414:CAS655417 CKL655414:CKO655417 CUH655414:CUK655417 DED655414:DEG655417 DNZ655414:DOC655417 DXV655414:DXY655417 EHR655414:EHU655417 ERN655414:ERQ655417 FBJ655414:FBM655417 FLF655414:FLI655417 FVB655414:FVE655417 GEX655414:GFA655417 GOT655414:GOW655417 GYP655414:GYS655417 HIL655414:HIO655417 HSH655414:HSK655417 ICD655414:ICG655417 ILZ655414:IMC655417 IVV655414:IVY655417 JFR655414:JFU655417 JPN655414:JPQ655417 JZJ655414:JZM655417 KJF655414:KJI655417 KTB655414:KTE655417 LCX655414:LDA655417 LMT655414:LMW655417 LWP655414:LWS655417 MGL655414:MGO655417 MQH655414:MQK655417 NAD655414:NAG655417 NJZ655414:NKC655417 NTV655414:NTY655417 ODR655414:ODU655417 ONN655414:ONQ655417 OXJ655414:OXM655417 PHF655414:PHI655417 PRB655414:PRE655417 QAX655414:QBA655417 QKT655414:QKW655417 QUP655414:QUS655417 REL655414:REO655417 ROH655414:ROK655417 RYD655414:RYG655417 SHZ655414:SIC655417 SRV655414:SRY655417 TBR655414:TBU655417 TLN655414:TLQ655417 TVJ655414:TVM655417 UFF655414:UFI655417 UPB655414:UPE655417 UYX655414:UZA655417 VIT655414:VIW655417 VSP655414:VSS655417 WCL655414:WCO655417 WMH655414:WMK655417 WWD655414:WWG655417 V720950:Y720953 JR720950:JU720953 TN720950:TQ720953 ADJ720950:ADM720953 ANF720950:ANI720953 AXB720950:AXE720953 BGX720950:BHA720953 BQT720950:BQW720953 CAP720950:CAS720953 CKL720950:CKO720953 CUH720950:CUK720953 DED720950:DEG720953 DNZ720950:DOC720953 DXV720950:DXY720953 EHR720950:EHU720953 ERN720950:ERQ720953 FBJ720950:FBM720953 FLF720950:FLI720953 FVB720950:FVE720953 GEX720950:GFA720953 GOT720950:GOW720953 GYP720950:GYS720953 HIL720950:HIO720953 HSH720950:HSK720953 ICD720950:ICG720953 ILZ720950:IMC720953 IVV720950:IVY720953 JFR720950:JFU720953 JPN720950:JPQ720953 JZJ720950:JZM720953 KJF720950:KJI720953 KTB720950:KTE720953 LCX720950:LDA720953 LMT720950:LMW720953 LWP720950:LWS720953 MGL720950:MGO720953 MQH720950:MQK720953 NAD720950:NAG720953 NJZ720950:NKC720953 NTV720950:NTY720953 ODR720950:ODU720953 ONN720950:ONQ720953 OXJ720950:OXM720953 PHF720950:PHI720953 PRB720950:PRE720953 QAX720950:QBA720953 QKT720950:QKW720953 QUP720950:QUS720953 REL720950:REO720953 ROH720950:ROK720953 RYD720950:RYG720953 SHZ720950:SIC720953 SRV720950:SRY720953 TBR720950:TBU720953 TLN720950:TLQ720953 TVJ720950:TVM720953 UFF720950:UFI720953 UPB720950:UPE720953 UYX720950:UZA720953 VIT720950:VIW720953 VSP720950:VSS720953 WCL720950:WCO720953 WMH720950:WMK720953 WWD720950:WWG720953 V786486:Y786489 JR786486:JU786489 TN786486:TQ786489 ADJ786486:ADM786489 ANF786486:ANI786489 AXB786486:AXE786489 BGX786486:BHA786489 BQT786486:BQW786489 CAP786486:CAS786489 CKL786486:CKO786489 CUH786486:CUK786489 DED786486:DEG786489 DNZ786486:DOC786489 DXV786486:DXY786489 EHR786486:EHU786489 ERN786486:ERQ786489 FBJ786486:FBM786489 FLF786486:FLI786489 FVB786486:FVE786489 GEX786486:GFA786489 GOT786486:GOW786489 GYP786486:GYS786489 HIL786486:HIO786489 HSH786486:HSK786489 ICD786486:ICG786489 ILZ786486:IMC786489 IVV786486:IVY786489 JFR786486:JFU786489 JPN786486:JPQ786489 JZJ786486:JZM786489 KJF786486:KJI786489 KTB786486:KTE786489 LCX786486:LDA786489 LMT786486:LMW786489 LWP786486:LWS786489 MGL786486:MGO786489 MQH786486:MQK786489 NAD786486:NAG786489 NJZ786486:NKC786489 NTV786486:NTY786489 ODR786486:ODU786489 ONN786486:ONQ786489 OXJ786486:OXM786489 PHF786486:PHI786489 PRB786486:PRE786489 QAX786486:QBA786489 QKT786486:QKW786489 QUP786486:QUS786489 REL786486:REO786489 ROH786486:ROK786489 RYD786486:RYG786489 SHZ786486:SIC786489 SRV786486:SRY786489 TBR786486:TBU786489 TLN786486:TLQ786489 TVJ786486:TVM786489 UFF786486:UFI786489 UPB786486:UPE786489 UYX786486:UZA786489 VIT786486:VIW786489 VSP786486:VSS786489 WCL786486:WCO786489 WMH786486:WMK786489 WWD786486:WWG786489 V852022:Y852025 JR852022:JU852025 TN852022:TQ852025 ADJ852022:ADM852025 ANF852022:ANI852025 AXB852022:AXE852025 BGX852022:BHA852025 BQT852022:BQW852025 CAP852022:CAS852025 CKL852022:CKO852025 CUH852022:CUK852025 DED852022:DEG852025 DNZ852022:DOC852025 DXV852022:DXY852025 EHR852022:EHU852025 ERN852022:ERQ852025 FBJ852022:FBM852025 FLF852022:FLI852025 FVB852022:FVE852025 GEX852022:GFA852025 GOT852022:GOW852025 GYP852022:GYS852025 HIL852022:HIO852025 HSH852022:HSK852025 ICD852022:ICG852025 ILZ852022:IMC852025 IVV852022:IVY852025 JFR852022:JFU852025 JPN852022:JPQ852025 JZJ852022:JZM852025 KJF852022:KJI852025 KTB852022:KTE852025 LCX852022:LDA852025 LMT852022:LMW852025 LWP852022:LWS852025 MGL852022:MGO852025 MQH852022:MQK852025 NAD852022:NAG852025 NJZ852022:NKC852025 NTV852022:NTY852025 ODR852022:ODU852025 ONN852022:ONQ852025 OXJ852022:OXM852025 PHF852022:PHI852025 PRB852022:PRE852025 QAX852022:QBA852025 QKT852022:QKW852025 QUP852022:QUS852025 REL852022:REO852025 ROH852022:ROK852025 RYD852022:RYG852025 SHZ852022:SIC852025 SRV852022:SRY852025 TBR852022:TBU852025 TLN852022:TLQ852025 TVJ852022:TVM852025 UFF852022:UFI852025 UPB852022:UPE852025 UYX852022:UZA852025 VIT852022:VIW852025 VSP852022:VSS852025 WCL852022:WCO852025 WMH852022:WMK852025 WWD852022:WWG852025 V917558:Y917561 JR917558:JU917561 TN917558:TQ917561 ADJ917558:ADM917561 ANF917558:ANI917561 AXB917558:AXE917561 BGX917558:BHA917561 BQT917558:BQW917561 CAP917558:CAS917561 CKL917558:CKO917561 CUH917558:CUK917561 DED917558:DEG917561 DNZ917558:DOC917561 DXV917558:DXY917561 EHR917558:EHU917561 ERN917558:ERQ917561 FBJ917558:FBM917561 FLF917558:FLI917561 FVB917558:FVE917561 GEX917558:GFA917561 GOT917558:GOW917561 GYP917558:GYS917561 HIL917558:HIO917561 HSH917558:HSK917561 ICD917558:ICG917561 ILZ917558:IMC917561 IVV917558:IVY917561 JFR917558:JFU917561 JPN917558:JPQ917561 JZJ917558:JZM917561 KJF917558:KJI917561 KTB917558:KTE917561 LCX917558:LDA917561 LMT917558:LMW917561 LWP917558:LWS917561 MGL917558:MGO917561 MQH917558:MQK917561 NAD917558:NAG917561 NJZ917558:NKC917561 NTV917558:NTY917561 ODR917558:ODU917561 ONN917558:ONQ917561 OXJ917558:OXM917561 PHF917558:PHI917561 PRB917558:PRE917561 QAX917558:QBA917561 QKT917558:QKW917561 QUP917558:QUS917561 REL917558:REO917561 ROH917558:ROK917561 RYD917558:RYG917561 SHZ917558:SIC917561 SRV917558:SRY917561 TBR917558:TBU917561 TLN917558:TLQ917561 TVJ917558:TVM917561 UFF917558:UFI917561 UPB917558:UPE917561 UYX917558:UZA917561 VIT917558:VIW917561 VSP917558:VSS917561 WCL917558:WCO917561 WMH917558:WMK917561 WWD917558:WWG917561 V983094:Y983097 JR983094:JU983097 TN983094:TQ983097 ADJ983094:ADM983097 ANF983094:ANI983097 AXB983094:AXE983097 BGX983094:BHA983097 BQT983094:BQW983097 CAP983094:CAS983097 CKL983094:CKO983097 CUH983094:CUK983097 DED983094:DEG983097 DNZ983094:DOC983097 DXV983094:DXY983097 EHR983094:EHU983097 ERN983094:ERQ983097 FBJ983094:FBM983097 FLF983094:FLI983097 FVB983094:FVE983097 GEX983094:GFA983097 GOT983094:GOW983097 GYP983094:GYS983097 HIL983094:HIO983097 HSH983094:HSK983097 ICD983094:ICG983097 ILZ983094:IMC983097 IVV983094:IVY983097 JFR983094:JFU983097 JPN983094:JPQ983097 JZJ983094:JZM983097 KJF983094:KJI983097 KTB983094:KTE983097 LCX983094:LDA983097 LMT983094:LMW983097 LWP983094:LWS983097 MGL983094:MGO983097 MQH983094:MQK983097 NAD983094:NAG983097 NJZ983094:NKC983097 NTV983094:NTY983097 ODR983094:ODU983097 ONN983094:ONQ983097 OXJ983094:OXM983097 PHF983094:PHI983097 PRB983094:PRE983097 QAX983094:QBA983097 QKT983094:QKW983097 QUP983094:QUS983097 REL983094:REO983097 ROH983094:ROK983097 RYD983094:RYG983097 SHZ983094:SIC983097 SRV983094:SRY983097 TBR983094:TBU983097 TLN983094:TLQ983097 TVJ983094:TVM983097 UFF983094:UFI983097 UPB983094:UPE983097 UYX983094:UZA983097 VIT983094:VIW983097 VSP983094:VSS983097 WCL983094:WCO983097 WMH983094:WMK983097 WWD983094:WWG983097" xr:uid="{00000000-0002-0000-0C00-000004000000}">
      <formula1>$AA$1</formula1>
    </dataValidation>
  </dataValidations>
  <pageMargins left="0.70866141732283472" right="0.70866141732283472" top="0.78740157480314965" bottom="0" header="0.31496062992125984" footer="0.31496062992125984"/>
  <pageSetup paperSize="9" scale="94" fitToHeight="0" orientation="portrait" blackAndWhite="1" r:id="rId1"/>
  <rowBreaks count="3" manualBreakCount="3">
    <brk id="56" max="24" man="1"/>
    <brk id="71" max="24" man="1"/>
    <brk id="123"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AN163"/>
  <sheetViews>
    <sheetView view="pageBreakPreview" zoomScaleNormal="100" zoomScaleSheetLayoutView="100" workbookViewId="0">
      <selection activeCell="A23" sqref="A23"/>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10"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29" t="s">
        <v>641</v>
      </c>
      <c r="B1" s="447"/>
      <c r="C1" s="29"/>
      <c r="D1" s="29"/>
      <c r="E1" s="29"/>
      <c r="F1" s="29"/>
      <c r="G1" s="29"/>
      <c r="H1" s="29"/>
      <c r="I1" s="29"/>
      <c r="J1" s="29"/>
      <c r="K1" s="29"/>
      <c r="L1" s="29"/>
      <c r="M1" s="29"/>
      <c r="N1" s="29"/>
      <c r="O1" s="29"/>
      <c r="P1" s="29"/>
      <c r="Q1" s="29"/>
      <c r="R1" s="29"/>
      <c r="S1" s="29"/>
      <c r="T1" s="29"/>
      <c r="U1" s="29"/>
      <c r="V1" s="29"/>
      <c r="W1" s="29"/>
      <c r="X1" s="29"/>
      <c r="Y1" s="29"/>
      <c r="AA1" s="2" t="s">
        <v>227</v>
      </c>
    </row>
    <row r="2" spans="1:29" ht="9" customHeight="1">
      <c r="A2" s="29"/>
      <c r="B2" s="29"/>
      <c r="C2" s="29"/>
      <c r="D2" s="29"/>
      <c r="E2" s="29"/>
      <c r="F2" s="29"/>
      <c r="G2" s="29"/>
      <c r="H2" s="29"/>
      <c r="I2" s="29"/>
      <c r="J2" s="29"/>
      <c r="K2" s="29"/>
      <c r="L2" s="29"/>
      <c r="M2" s="29"/>
      <c r="N2" s="29"/>
      <c r="O2" s="29"/>
      <c r="P2" s="29"/>
      <c r="Q2" s="29"/>
      <c r="R2" s="29"/>
      <c r="S2" s="29"/>
      <c r="T2" s="29"/>
      <c r="U2" s="29"/>
      <c r="V2" s="29"/>
      <c r="W2" s="29"/>
      <c r="X2" s="29"/>
      <c r="Y2" s="29"/>
    </row>
    <row r="3" spans="1:29" ht="18.75" customHeight="1">
      <c r="A3" s="1014" t="s">
        <v>639</v>
      </c>
      <c r="B3" s="1014"/>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AA3" s="2" t="s">
        <v>186</v>
      </c>
    </row>
    <row r="4" spans="1:29" ht="9" customHeight="1">
      <c r="A4" s="29"/>
      <c r="B4" s="29"/>
      <c r="C4" s="29"/>
      <c r="D4" s="29"/>
      <c r="E4" s="29"/>
      <c r="F4" s="29"/>
      <c r="G4" s="29"/>
      <c r="H4" s="29"/>
      <c r="I4" s="29"/>
      <c r="J4" s="29"/>
      <c r="K4" s="29"/>
      <c r="L4" s="29"/>
      <c r="M4" s="29"/>
      <c r="N4" s="29"/>
      <c r="O4" s="29"/>
      <c r="P4" s="29"/>
      <c r="Q4" s="29"/>
      <c r="R4" s="29"/>
      <c r="S4" s="29"/>
      <c r="T4" s="29"/>
      <c r="U4" s="29"/>
      <c r="V4" s="29"/>
      <c r="W4" s="29"/>
      <c r="X4" s="29"/>
      <c r="Y4" s="29"/>
    </row>
    <row r="5" spans="1:29" ht="18.75" customHeight="1">
      <c r="A5" s="29"/>
      <c r="B5" s="29"/>
      <c r="C5" s="29"/>
      <c r="D5" s="29"/>
      <c r="E5" s="29"/>
      <c r="F5" s="29"/>
      <c r="G5" s="29"/>
      <c r="H5" s="29"/>
      <c r="I5" s="29"/>
      <c r="J5" s="29"/>
      <c r="K5" s="29"/>
      <c r="L5" s="529"/>
      <c r="M5" s="29"/>
      <c r="N5" s="99" t="s">
        <v>67</v>
      </c>
      <c r="O5" s="29"/>
      <c r="P5" s="29"/>
      <c r="Q5" s="29"/>
      <c r="R5" s="29"/>
      <c r="S5" s="29"/>
      <c r="T5" s="29"/>
      <c r="U5" s="29"/>
      <c r="V5" s="29"/>
      <c r="W5" s="29"/>
      <c r="X5" s="29"/>
      <c r="Y5" s="29"/>
    </row>
    <row r="6" spans="1:29" ht="18.75" customHeight="1">
      <c r="A6" s="29"/>
      <c r="B6" s="29"/>
      <c r="C6" s="29"/>
      <c r="D6" s="29"/>
      <c r="E6" s="29"/>
      <c r="F6" s="29"/>
      <c r="G6" s="29"/>
      <c r="H6" s="29"/>
      <c r="I6" s="29"/>
      <c r="J6" s="29"/>
      <c r="K6" s="29"/>
      <c r="L6" s="29"/>
      <c r="M6" s="29"/>
      <c r="N6" s="1015"/>
      <c r="O6" s="1015"/>
      <c r="P6" s="1015"/>
      <c r="Q6" s="1015"/>
      <c r="R6" s="1015"/>
      <c r="S6" s="1015"/>
      <c r="T6" s="1015"/>
      <c r="U6" s="1015"/>
      <c r="V6" s="1015"/>
      <c r="W6" s="1015"/>
      <c r="X6" s="1015"/>
      <c r="Y6" s="1015"/>
    </row>
    <row r="7" spans="1:29" ht="18.75" customHeight="1">
      <c r="A7" s="29" t="s">
        <v>68</v>
      </c>
      <c r="B7" s="29"/>
      <c r="C7" s="29"/>
      <c r="D7" s="29"/>
      <c r="E7" s="29"/>
      <c r="F7" s="29"/>
      <c r="G7" s="29"/>
      <c r="H7" s="29"/>
      <c r="I7" s="205"/>
      <c r="J7" s="29" t="s">
        <v>69</v>
      </c>
      <c r="K7" s="29"/>
      <c r="L7" s="29"/>
      <c r="M7" s="29"/>
      <c r="N7" s="30"/>
      <c r="O7" s="30"/>
      <c r="P7" s="30"/>
      <c r="Q7" s="30"/>
      <c r="R7" s="30"/>
      <c r="S7" s="30"/>
      <c r="T7" s="30"/>
      <c r="U7" s="30"/>
      <c r="V7" s="30"/>
      <c r="W7" s="30"/>
      <c r="X7" s="30"/>
      <c r="Y7" s="30"/>
    </row>
    <row r="8" spans="1:29" ht="18.75" customHeight="1">
      <c r="A8" s="29" t="s">
        <v>185</v>
      </c>
      <c r="B8" s="1016" t="s">
        <v>70</v>
      </c>
      <c r="C8" s="1016"/>
      <c r="D8" s="1016"/>
      <c r="E8" s="1016"/>
      <c r="F8" s="1016"/>
      <c r="G8" s="1016"/>
      <c r="H8" s="1016"/>
      <c r="I8" s="1016"/>
      <c r="J8" s="1016"/>
      <c r="K8" s="1016"/>
      <c r="L8" s="1016"/>
      <c r="M8" s="1016"/>
      <c r="N8" s="1016"/>
      <c r="O8" s="1016"/>
      <c r="P8" s="1016"/>
      <c r="Q8" s="1016"/>
      <c r="R8" s="1016"/>
      <c r="S8" s="1016"/>
      <c r="T8" s="1016"/>
      <c r="U8" s="1016"/>
      <c r="V8" s="1016"/>
      <c r="W8" s="1016"/>
      <c r="X8" s="1016"/>
      <c r="Y8" s="1016"/>
    </row>
    <row r="9" spans="1:29" ht="18.75" customHeight="1">
      <c r="A9" s="29"/>
      <c r="B9" s="1016"/>
      <c r="C9" s="1016"/>
      <c r="D9" s="1016"/>
      <c r="E9" s="1016"/>
      <c r="F9" s="1016"/>
      <c r="G9" s="1016"/>
      <c r="H9" s="1016"/>
      <c r="I9" s="1016"/>
      <c r="J9" s="1016"/>
      <c r="K9" s="1016"/>
      <c r="L9" s="1016"/>
      <c r="M9" s="1016"/>
      <c r="N9" s="1016"/>
      <c r="O9" s="1016"/>
      <c r="P9" s="1016"/>
      <c r="Q9" s="1016"/>
      <c r="R9" s="1016"/>
      <c r="S9" s="1016"/>
      <c r="T9" s="1016"/>
      <c r="U9" s="1016"/>
      <c r="V9" s="1016"/>
      <c r="W9" s="1016"/>
      <c r="X9" s="1016"/>
      <c r="Y9" s="1016"/>
    </row>
    <row r="10" spans="1:29" ht="18.75" customHeight="1">
      <c r="A10" s="29"/>
      <c r="B10" s="29"/>
      <c r="C10" s="29"/>
      <c r="D10" s="29"/>
      <c r="E10" s="29"/>
      <c r="F10" s="29"/>
      <c r="G10" s="29"/>
      <c r="H10" s="29"/>
      <c r="I10" s="29"/>
      <c r="J10" s="29"/>
      <c r="K10" s="29"/>
      <c r="L10" s="29"/>
      <c r="M10" s="29"/>
      <c r="N10" s="30"/>
      <c r="O10" s="30"/>
      <c r="P10" s="30"/>
      <c r="Q10" s="30"/>
      <c r="R10" s="30"/>
      <c r="S10" s="30"/>
      <c r="T10" s="30"/>
      <c r="U10" s="30"/>
      <c r="V10" s="30"/>
      <c r="W10" s="30"/>
      <c r="X10" s="30"/>
      <c r="Y10" s="30"/>
    </row>
    <row r="11" spans="1:29" ht="15" customHeight="1">
      <c r="A11" s="29" t="s">
        <v>71</v>
      </c>
      <c r="B11" s="29"/>
      <c r="C11" s="29"/>
      <c r="D11" s="29"/>
      <c r="E11" s="29"/>
      <c r="F11" s="29"/>
      <c r="G11" s="29"/>
      <c r="H11" s="29"/>
      <c r="I11" s="29"/>
      <c r="J11" s="29"/>
      <c r="K11" s="29"/>
      <c r="L11" s="29"/>
      <c r="M11" s="29"/>
      <c r="N11" s="29"/>
      <c r="O11" s="29"/>
      <c r="P11" s="29"/>
      <c r="Q11" s="29"/>
      <c r="R11" s="29"/>
      <c r="S11" s="29"/>
      <c r="T11" s="29"/>
      <c r="U11" s="29"/>
      <c r="V11" s="29"/>
      <c r="W11" s="29"/>
      <c r="X11" s="29"/>
      <c r="Y11" s="29"/>
    </row>
    <row r="12" spans="1:29" ht="15" customHeight="1">
      <c r="A12" s="29" t="s">
        <v>607</v>
      </c>
      <c r="B12" s="29"/>
      <c r="C12" s="29"/>
      <c r="D12" s="29"/>
      <c r="E12" s="29"/>
      <c r="F12" s="29"/>
      <c r="G12" s="29"/>
      <c r="H12" s="29"/>
      <c r="I12" s="29"/>
      <c r="J12" s="29"/>
      <c r="K12" s="29"/>
      <c r="L12" s="29"/>
      <c r="M12" s="29"/>
      <c r="N12" s="29"/>
      <c r="O12" s="29"/>
      <c r="P12" s="29"/>
      <c r="Q12" s="29"/>
      <c r="R12" s="29"/>
      <c r="S12" s="29"/>
      <c r="T12" s="29"/>
      <c r="U12" s="29"/>
      <c r="V12" s="29"/>
      <c r="W12" s="29"/>
      <c r="X12" s="29"/>
      <c r="Y12" s="29"/>
      <c r="AC12" s="2" t="s">
        <v>434</v>
      </c>
    </row>
    <row r="13" spans="1:29" ht="15" customHeight="1">
      <c r="A13" s="29"/>
      <c r="B13" s="1017" t="s">
        <v>1</v>
      </c>
      <c r="C13" s="1018"/>
      <c r="D13" s="1018"/>
      <c r="E13" s="1018"/>
      <c r="F13" s="1018"/>
      <c r="G13" s="1018"/>
      <c r="H13" s="1018"/>
      <c r="I13" s="1018"/>
      <c r="J13" s="1018"/>
      <c r="K13" s="1018"/>
      <c r="L13" s="1019"/>
      <c r="M13" s="1023" t="s">
        <v>73</v>
      </c>
      <c r="N13" s="1024"/>
      <c r="O13" s="1024"/>
      <c r="P13" s="1024"/>
      <c r="Q13" s="1024"/>
      <c r="R13" s="1024"/>
      <c r="S13" s="1024"/>
      <c r="T13" s="1024"/>
      <c r="U13" s="1024"/>
      <c r="V13" s="1024"/>
      <c r="W13" s="1024"/>
      <c r="X13" s="1024"/>
      <c r="Y13" s="1025"/>
    </row>
    <row r="14" spans="1:29" ht="15" customHeight="1">
      <c r="A14" s="29"/>
      <c r="B14" s="1020"/>
      <c r="C14" s="1021"/>
      <c r="D14" s="1021"/>
      <c r="E14" s="1021"/>
      <c r="F14" s="1021"/>
      <c r="G14" s="1021"/>
      <c r="H14" s="1021"/>
      <c r="I14" s="1021"/>
      <c r="J14" s="1021"/>
      <c r="K14" s="1021"/>
      <c r="L14" s="1022"/>
      <c r="M14" s="1026" t="s">
        <v>74</v>
      </c>
      <c r="N14" s="1027"/>
      <c r="O14" s="1027"/>
      <c r="P14" s="1028"/>
      <c r="Q14" s="1026" t="s">
        <v>75</v>
      </c>
      <c r="R14" s="1027"/>
      <c r="S14" s="1027"/>
      <c r="T14" s="1028"/>
      <c r="U14" s="1026" t="s">
        <v>57</v>
      </c>
      <c r="V14" s="1027"/>
      <c r="W14" s="1027"/>
      <c r="X14" s="1027"/>
      <c r="Y14" s="1028"/>
    </row>
    <row r="15" spans="1:29" ht="15" customHeight="1">
      <c r="A15" s="29"/>
      <c r="B15" s="206" t="s">
        <v>76</v>
      </c>
      <c r="C15" s="207"/>
      <c r="D15" s="207"/>
      <c r="E15" s="207"/>
      <c r="F15" s="207"/>
      <c r="G15" s="207"/>
      <c r="H15" s="207"/>
      <c r="I15" s="207"/>
      <c r="J15" s="207"/>
      <c r="K15" s="207"/>
      <c r="L15" s="207"/>
      <c r="M15" s="1038"/>
      <c r="N15" s="1039"/>
      <c r="O15" s="1039"/>
      <c r="P15" s="502" t="s">
        <v>38</v>
      </c>
      <c r="Q15" s="1038"/>
      <c r="R15" s="1039"/>
      <c r="S15" s="1039"/>
      <c r="T15" s="209" t="s">
        <v>38</v>
      </c>
      <c r="U15" s="210" t="s">
        <v>7</v>
      </c>
      <c r="V15" s="1030">
        <f>SUM(M15+Q15)</f>
        <v>0</v>
      </c>
      <c r="W15" s="1030"/>
      <c r="X15" s="1030"/>
      <c r="Y15" s="209" t="s">
        <v>27</v>
      </c>
    </row>
    <row r="16" spans="1:29" ht="15" customHeight="1">
      <c r="A16" s="29"/>
      <c r="B16" s="206" t="s">
        <v>2</v>
      </c>
      <c r="C16" s="207"/>
      <c r="D16" s="207"/>
      <c r="E16" s="207"/>
      <c r="F16" s="207"/>
      <c r="G16" s="207"/>
      <c r="H16" s="207"/>
      <c r="I16" s="207"/>
      <c r="J16" s="207"/>
      <c r="K16" s="207"/>
      <c r="L16" s="207"/>
      <c r="M16" s="1038"/>
      <c r="N16" s="1039"/>
      <c r="O16" s="1039"/>
      <c r="P16" s="502" t="s">
        <v>38</v>
      </c>
      <c r="Q16" s="1038"/>
      <c r="R16" s="1039"/>
      <c r="S16" s="1039"/>
      <c r="T16" s="209" t="s">
        <v>38</v>
      </c>
      <c r="U16" s="543"/>
      <c r="V16" s="1030">
        <f>SUM(M16+Q16)</f>
        <v>0</v>
      </c>
      <c r="W16" s="1030"/>
      <c r="X16" s="1030"/>
      <c r="Y16" s="209" t="s">
        <v>27</v>
      </c>
    </row>
    <row r="17" spans="1:25" ht="15" customHeight="1">
      <c r="A17" s="29"/>
      <c r="B17" s="206" t="s">
        <v>3</v>
      </c>
      <c r="C17" s="207"/>
      <c r="D17" s="207"/>
      <c r="E17" s="207"/>
      <c r="F17" s="207"/>
      <c r="G17" s="207"/>
      <c r="H17" s="207"/>
      <c r="I17" s="207"/>
      <c r="J17" s="207"/>
      <c r="K17" s="207"/>
      <c r="L17" s="207"/>
      <c r="M17" s="1029">
        <f>SUM(M15:O16)</f>
        <v>0</v>
      </c>
      <c r="N17" s="1030"/>
      <c r="O17" s="1030"/>
      <c r="P17" s="502" t="s">
        <v>38</v>
      </c>
      <c r="Q17" s="1206">
        <f>SUM(Q15:S16)</f>
        <v>0</v>
      </c>
      <c r="R17" s="1207"/>
      <c r="S17" s="1207"/>
      <c r="T17" s="503" t="s">
        <v>38</v>
      </c>
      <c r="U17" s="504" t="s">
        <v>231</v>
      </c>
      <c r="V17" s="1207">
        <f>SUM(V15:X16)</f>
        <v>0</v>
      </c>
      <c r="W17" s="1207"/>
      <c r="X17" s="1207"/>
      <c r="Y17" s="209" t="s">
        <v>27</v>
      </c>
    </row>
    <row r="18" spans="1:25" ht="12" customHeight="1">
      <c r="A18" s="29"/>
      <c r="B18" s="536" t="s">
        <v>232</v>
      </c>
      <c r="C18" s="215"/>
      <c r="D18" s="215"/>
      <c r="E18" s="215"/>
      <c r="F18" s="215"/>
      <c r="G18" s="215"/>
      <c r="H18" s="215"/>
      <c r="I18" s="215"/>
      <c r="J18" s="215"/>
      <c r="K18" s="215"/>
      <c r="L18" s="215"/>
      <c r="M18" s="215"/>
      <c r="N18" s="216"/>
      <c r="O18" s="216"/>
      <c r="P18" s="216"/>
      <c r="Q18" s="216"/>
      <c r="R18" s="216"/>
      <c r="S18" s="216"/>
      <c r="T18" s="216"/>
      <c r="U18" s="216"/>
      <c r="V18" s="216"/>
      <c r="W18" s="216"/>
      <c r="X18" s="216"/>
      <c r="Y18" s="216"/>
    </row>
    <row r="19" spans="1:25" ht="12" customHeight="1">
      <c r="A19" s="29"/>
      <c r="B19" s="712" t="s">
        <v>630</v>
      </c>
      <c r="C19" s="712"/>
      <c r="D19" s="712"/>
      <c r="E19" s="712"/>
      <c r="F19" s="712"/>
      <c r="G19" s="712"/>
      <c r="H19" s="712"/>
      <c r="I19" s="712"/>
      <c r="J19" s="712"/>
      <c r="K19" s="712"/>
      <c r="L19" s="712"/>
      <c r="M19" s="712"/>
      <c r="N19" s="561"/>
      <c r="O19" s="561"/>
      <c r="P19" s="561"/>
      <c r="Q19" s="561"/>
      <c r="R19" s="561"/>
      <c r="S19" s="561"/>
      <c r="T19" s="561"/>
      <c r="U19" s="561"/>
      <c r="V19" s="561"/>
      <c r="W19" s="561"/>
      <c r="X19" s="561"/>
      <c r="Y19" s="561"/>
    </row>
    <row r="20" spans="1:25" ht="12" customHeight="1">
      <c r="A20" s="29"/>
      <c r="B20" s="1208" t="s">
        <v>631</v>
      </c>
      <c r="C20" s="1209"/>
      <c r="D20" s="1209"/>
      <c r="E20" s="1209"/>
      <c r="F20" s="1209"/>
      <c r="G20" s="1209"/>
      <c r="H20" s="1209"/>
      <c r="I20" s="1209"/>
      <c r="J20" s="1209"/>
      <c r="K20" s="1209"/>
      <c r="L20" s="1209"/>
      <c r="M20" s="1209"/>
      <c r="N20" s="1209"/>
      <c r="O20" s="1209"/>
      <c r="P20" s="1209"/>
      <c r="Q20" s="1209"/>
      <c r="R20" s="1209"/>
      <c r="S20" s="1209"/>
      <c r="T20" s="1209"/>
      <c r="U20" s="1209"/>
      <c r="V20" s="1209"/>
      <c r="W20" s="1209"/>
      <c r="X20" s="1209"/>
      <c r="Y20" s="1209"/>
    </row>
    <row r="21" spans="1:25" ht="12" customHeight="1">
      <c r="A21" s="29"/>
      <c r="B21" s="559"/>
      <c r="C21" s="595" t="s">
        <v>233</v>
      </c>
      <c r="D21" s="559"/>
      <c r="E21" s="559"/>
      <c r="F21" s="559"/>
      <c r="G21" s="559"/>
      <c r="H21" s="559"/>
      <c r="I21" s="559"/>
      <c r="J21" s="559"/>
      <c r="K21" s="559"/>
      <c r="L21" s="559"/>
      <c r="M21" s="559"/>
      <c r="N21" s="559"/>
      <c r="O21" s="559"/>
      <c r="P21" s="559"/>
      <c r="Q21" s="559"/>
      <c r="R21" s="559"/>
      <c r="S21" s="559"/>
      <c r="T21" s="559"/>
      <c r="U21" s="559"/>
      <c r="V21" s="559"/>
      <c r="W21" s="559"/>
      <c r="X21" s="559"/>
      <c r="Y21" s="559"/>
    </row>
    <row r="22" spans="1:25" ht="9"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ht="15" customHeight="1">
      <c r="A23" s="29" t="s">
        <v>234</v>
      </c>
      <c r="B23" s="29"/>
      <c r="C23" s="29"/>
      <c r="D23" s="29"/>
      <c r="E23" s="29"/>
      <c r="F23" s="29"/>
      <c r="G23" s="29"/>
      <c r="H23" s="29"/>
      <c r="I23" s="29"/>
      <c r="J23" s="29"/>
      <c r="K23" s="29"/>
      <c r="L23" s="29"/>
      <c r="M23" s="29"/>
      <c r="N23" s="29"/>
      <c r="O23" s="29"/>
      <c r="P23" s="29"/>
      <c r="Q23" s="29"/>
      <c r="R23" s="29"/>
      <c r="S23" s="29"/>
      <c r="T23" s="29"/>
      <c r="U23" s="29"/>
      <c r="V23" s="29"/>
      <c r="W23" s="29"/>
      <c r="X23" s="29"/>
      <c r="Y23" s="29"/>
    </row>
    <row r="24" spans="1:25" ht="15" customHeight="1">
      <c r="A24" s="29"/>
      <c r="B24" s="29" t="s">
        <v>78</v>
      </c>
      <c r="C24" s="29"/>
      <c r="D24" s="29"/>
      <c r="E24" s="29"/>
      <c r="F24" s="29"/>
      <c r="G24" s="29"/>
      <c r="H24" s="29"/>
      <c r="I24" s="29"/>
      <c r="J24" s="29"/>
      <c r="K24" s="29"/>
      <c r="L24" s="29"/>
      <c r="M24" s="29"/>
      <c r="N24" s="29"/>
      <c r="O24" s="29"/>
      <c r="P24" s="29"/>
      <c r="Q24" s="29"/>
      <c r="R24" s="29"/>
      <c r="S24" s="29"/>
      <c r="T24" s="29"/>
      <c r="U24" s="29"/>
      <c r="V24" s="29"/>
      <c r="W24" s="29"/>
      <c r="X24" s="29"/>
      <c r="Y24" s="29"/>
    </row>
    <row r="25" spans="1:25" ht="15" customHeight="1">
      <c r="A25" s="29"/>
      <c r="B25" s="217" t="s">
        <v>79</v>
      </c>
      <c r="C25" s="218"/>
      <c r="D25" s="218"/>
      <c r="E25" s="218"/>
      <c r="F25" s="218"/>
      <c r="G25" s="218"/>
      <c r="H25" s="218"/>
      <c r="I25" s="219"/>
      <c r="J25" s="1035">
        <f>M17</f>
        <v>0</v>
      </c>
      <c r="K25" s="1036"/>
      <c r="L25" s="1036"/>
      <c r="M25" s="1036"/>
      <c r="N25" s="220" t="s">
        <v>27</v>
      </c>
      <c r="O25" s="217" t="s">
        <v>80</v>
      </c>
      <c r="P25" s="539"/>
      <c r="Q25" s="539"/>
      <c r="R25" s="221"/>
      <c r="S25" s="545" t="s">
        <v>191</v>
      </c>
      <c r="T25" s="1203">
        <f>ROUND(J25/12,3)</f>
        <v>0</v>
      </c>
      <c r="U25" s="1203"/>
      <c r="V25" s="1203"/>
      <c r="W25" s="1203"/>
      <c r="X25" s="1203"/>
      <c r="Y25" s="220" t="s">
        <v>27</v>
      </c>
    </row>
    <row r="26" spans="1:25" ht="15" customHeight="1">
      <c r="A26" s="29"/>
      <c r="B26" s="217" t="s">
        <v>81</v>
      </c>
      <c r="C26" s="218"/>
      <c r="D26" s="218"/>
      <c r="E26" s="218"/>
      <c r="F26" s="218"/>
      <c r="G26" s="218"/>
      <c r="H26" s="218"/>
      <c r="I26" s="219"/>
      <c r="J26" s="1035">
        <f>Q17</f>
        <v>0</v>
      </c>
      <c r="K26" s="1036"/>
      <c r="L26" s="1036"/>
      <c r="M26" s="1036"/>
      <c r="N26" s="220" t="s">
        <v>27</v>
      </c>
      <c r="O26" s="217" t="s">
        <v>80</v>
      </c>
      <c r="P26" s="539"/>
      <c r="Q26" s="539"/>
      <c r="R26" s="221"/>
      <c r="S26" s="545" t="s">
        <v>193</v>
      </c>
      <c r="T26" s="1203">
        <f>ROUND(J26/12,3)</f>
        <v>0</v>
      </c>
      <c r="U26" s="1203"/>
      <c r="V26" s="1203"/>
      <c r="W26" s="1203"/>
      <c r="X26" s="1203"/>
      <c r="Y26" s="220" t="s">
        <v>27</v>
      </c>
    </row>
    <row r="27" spans="1:25" ht="15" customHeight="1">
      <c r="A27" s="29"/>
      <c r="B27" s="223"/>
      <c r="C27" s="223"/>
      <c r="D27" s="223"/>
      <c r="E27" s="223"/>
      <c r="F27" s="224"/>
      <c r="G27" s="224"/>
      <c r="H27" s="225"/>
      <c r="I27" s="223"/>
      <c r="J27" s="223"/>
      <c r="K27" s="223"/>
      <c r="L27" s="223"/>
      <c r="M27" s="217"/>
      <c r="N27" s="539"/>
      <c r="O27" s="539"/>
      <c r="P27" s="226" t="s">
        <v>57</v>
      </c>
      <c r="Q27" s="546"/>
      <c r="R27" s="210"/>
      <c r="S27" s="546"/>
      <c r="T27" s="228"/>
      <c r="U27" s="1204">
        <f>SUM(T25:X26)</f>
        <v>0</v>
      </c>
      <c r="V27" s="1051"/>
      <c r="W27" s="1051"/>
      <c r="X27" s="1051"/>
      <c r="Y27" s="220" t="s">
        <v>27</v>
      </c>
    </row>
    <row r="28" spans="1:25" ht="15" customHeight="1">
      <c r="A28" s="29"/>
      <c r="B28" s="528"/>
      <c r="C28" s="528"/>
      <c r="D28" s="528"/>
      <c r="E28" s="528"/>
      <c r="F28" s="230"/>
      <c r="G28" s="230"/>
      <c r="H28" s="41"/>
      <c r="I28" s="528"/>
      <c r="J28" s="528"/>
      <c r="K28" s="528"/>
      <c r="L28" s="528"/>
      <c r="M28" s="217" t="s">
        <v>82</v>
      </c>
      <c r="N28" s="539"/>
      <c r="O28" s="539"/>
      <c r="P28" s="226"/>
      <c r="Q28" s="546"/>
      <c r="R28" s="210"/>
      <c r="S28" s="546"/>
      <c r="T28" s="545" t="s">
        <v>194</v>
      </c>
      <c r="U28" s="1205">
        <f>ROUND(IF(T25=0,IF(J26=0,0,T26),IF(J26=0,T25,(T25+T26)/2)),0)</f>
        <v>0</v>
      </c>
      <c r="V28" s="1041"/>
      <c r="W28" s="1041"/>
      <c r="X28" s="1041"/>
      <c r="Y28" s="220" t="s">
        <v>38</v>
      </c>
    </row>
    <row r="29" spans="1:25" ht="9" customHeight="1">
      <c r="A29" s="29"/>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row>
    <row r="30" spans="1:25" ht="15" customHeight="1">
      <c r="A30" s="29"/>
      <c r="B30" s="41" t="s">
        <v>83</v>
      </c>
      <c r="C30" s="41"/>
      <c r="D30" s="41"/>
      <c r="E30" s="41"/>
      <c r="F30" s="41"/>
      <c r="G30" s="41"/>
      <c r="H30" s="41"/>
      <c r="I30" s="41"/>
      <c r="J30" s="41"/>
      <c r="K30" s="41"/>
      <c r="L30" s="41"/>
      <c r="M30" s="41"/>
      <c r="N30" s="41"/>
      <c r="O30" s="41"/>
      <c r="P30" s="41"/>
      <c r="Q30" s="41"/>
      <c r="R30" s="41"/>
      <c r="S30" s="41"/>
      <c r="T30" s="528"/>
      <c r="U30" s="41"/>
      <c r="V30" s="41"/>
      <c r="W30" s="41"/>
      <c r="X30" s="41"/>
      <c r="Y30" s="41"/>
    </row>
    <row r="31" spans="1:25" ht="15" customHeight="1">
      <c r="A31" s="29"/>
      <c r="B31" s="217" t="s">
        <v>79</v>
      </c>
      <c r="C31" s="218"/>
      <c r="D31" s="218"/>
      <c r="E31" s="218"/>
      <c r="F31" s="218"/>
      <c r="G31" s="218"/>
      <c r="H31" s="218"/>
      <c r="I31" s="219"/>
      <c r="J31" s="1040">
        <f>M15</f>
        <v>0</v>
      </c>
      <c r="K31" s="1041"/>
      <c r="L31" s="1041"/>
      <c r="M31" s="1041"/>
      <c r="N31" s="220" t="s">
        <v>27</v>
      </c>
      <c r="O31" s="217" t="s">
        <v>80</v>
      </c>
      <c r="P31" s="539"/>
      <c r="Q31" s="539"/>
      <c r="R31" s="221"/>
      <c r="S31" s="545" t="s">
        <v>195</v>
      </c>
      <c r="T31" s="1203">
        <f>ROUND(J31/12,3)</f>
        <v>0</v>
      </c>
      <c r="U31" s="1203"/>
      <c r="V31" s="1203"/>
      <c r="W31" s="1203"/>
      <c r="X31" s="1203"/>
      <c r="Y31" s="220" t="s">
        <v>27</v>
      </c>
    </row>
    <row r="32" spans="1:25" ht="15" customHeight="1">
      <c r="A32" s="29"/>
      <c r="B32" s="217" t="s">
        <v>81</v>
      </c>
      <c r="C32" s="218"/>
      <c r="D32" s="218"/>
      <c r="E32" s="218"/>
      <c r="F32" s="218"/>
      <c r="G32" s="218"/>
      <c r="H32" s="218"/>
      <c r="I32" s="219"/>
      <c r="J32" s="1040">
        <f>Q15</f>
        <v>0</v>
      </c>
      <c r="K32" s="1041"/>
      <c r="L32" s="1041"/>
      <c r="M32" s="1041"/>
      <c r="N32" s="220" t="s">
        <v>27</v>
      </c>
      <c r="O32" s="217" t="s">
        <v>80</v>
      </c>
      <c r="P32" s="539"/>
      <c r="Q32" s="539"/>
      <c r="R32" s="221"/>
      <c r="S32" s="545" t="s">
        <v>239</v>
      </c>
      <c r="T32" s="1203">
        <f>ROUND(J32/12,3)</f>
        <v>0</v>
      </c>
      <c r="U32" s="1203"/>
      <c r="V32" s="1203"/>
      <c r="W32" s="1203"/>
      <c r="X32" s="1203"/>
      <c r="Y32" s="220" t="s">
        <v>27</v>
      </c>
    </row>
    <row r="33" spans="1:25" ht="12" customHeight="1">
      <c r="A33" s="29"/>
      <c r="B33" s="1042" t="s">
        <v>84</v>
      </c>
      <c r="C33" s="1042"/>
      <c r="D33" s="1042"/>
      <c r="E33" s="1042"/>
      <c r="F33" s="1042"/>
      <c r="G33" s="1042"/>
      <c r="H33" s="1042"/>
      <c r="I33" s="1042"/>
      <c r="J33" s="1042"/>
      <c r="K33" s="1042"/>
      <c r="L33" s="1042"/>
      <c r="M33" s="1042"/>
      <c r="N33" s="1042"/>
      <c r="O33" s="1042"/>
      <c r="P33" s="1042"/>
      <c r="Q33" s="1042"/>
      <c r="R33" s="1042"/>
      <c r="S33" s="1042"/>
      <c r="T33" s="1042"/>
      <c r="U33" s="1042"/>
      <c r="V33" s="1042"/>
      <c r="W33" s="1042"/>
      <c r="X33" s="1042"/>
      <c r="Y33" s="1042"/>
    </row>
    <row r="34" spans="1:25" ht="12" customHeight="1">
      <c r="A34" s="29"/>
      <c r="B34" s="1043"/>
      <c r="C34" s="1043"/>
      <c r="D34" s="1043"/>
      <c r="E34" s="1043"/>
      <c r="F34" s="1043"/>
      <c r="G34" s="1043"/>
      <c r="H34" s="1043"/>
      <c r="I34" s="1043"/>
      <c r="J34" s="1043"/>
      <c r="K34" s="1043"/>
      <c r="L34" s="1043"/>
      <c r="M34" s="1043"/>
      <c r="N34" s="1043"/>
      <c r="O34" s="1043"/>
      <c r="P34" s="1043"/>
      <c r="Q34" s="1043"/>
      <c r="R34" s="1043"/>
      <c r="S34" s="1043"/>
      <c r="T34" s="1043"/>
      <c r="U34" s="1043"/>
      <c r="V34" s="1043"/>
      <c r="W34" s="1043"/>
      <c r="X34" s="1043"/>
      <c r="Y34" s="1043"/>
    </row>
    <row r="35" spans="1:25" ht="12" customHeight="1">
      <c r="A35" s="29"/>
      <c r="B35" s="1044" t="s">
        <v>85</v>
      </c>
      <c r="C35" s="1044"/>
      <c r="D35" s="1044"/>
      <c r="E35" s="1044"/>
      <c r="F35" s="1044"/>
      <c r="G35" s="1044"/>
      <c r="H35" s="1044"/>
      <c r="I35" s="1044"/>
      <c r="J35" s="1044"/>
      <c r="K35" s="1044"/>
      <c r="L35" s="1044"/>
      <c r="M35" s="1044"/>
      <c r="N35" s="1044"/>
      <c r="O35" s="1044"/>
      <c r="P35" s="1044"/>
      <c r="Q35" s="1044"/>
      <c r="R35" s="1044"/>
      <c r="S35" s="1044"/>
      <c r="T35" s="1044"/>
      <c r="U35" s="1044"/>
      <c r="V35" s="1044"/>
      <c r="W35" s="1044"/>
      <c r="X35" s="1044"/>
      <c r="Y35" s="1044"/>
    </row>
    <row r="36" spans="1:25" ht="12" customHeight="1">
      <c r="A36" s="29"/>
      <c r="B36" s="1045"/>
      <c r="C36" s="1045"/>
      <c r="D36" s="1045"/>
      <c r="E36" s="1045"/>
      <c r="F36" s="1045"/>
      <c r="G36" s="1045"/>
      <c r="H36" s="1045"/>
      <c r="I36" s="1045"/>
      <c r="J36" s="1045"/>
      <c r="K36" s="1045"/>
      <c r="L36" s="1045"/>
      <c r="M36" s="1045"/>
      <c r="N36" s="1045"/>
      <c r="O36" s="1045"/>
      <c r="P36" s="1045"/>
      <c r="Q36" s="1045"/>
      <c r="R36" s="1045"/>
      <c r="S36" s="1045"/>
      <c r="T36" s="1045"/>
      <c r="U36" s="1045"/>
      <c r="V36" s="1045"/>
      <c r="W36" s="1045"/>
      <c r="X36" s="1045"/>
      <c r="Y36" s="1045"/>
    </row>
    <row r="37" spans="1:25" ht="9" customHeight="1">
      <c r="A37" s="536"/>
      <c r="B37" s="29"/>
      <c r="C37" s="29"/>
      <c r="D37" s="29"/>
      <c r="E37" s="29"/>
      <c r="F37" s="29"/>
      <c r="G37" s="29"/>
      <c r="H37" s="29"/>
      <c r="I37" s="29"/>
      <c r="J37" s="29"/>
      <c r="K37" s="29"/>
      <c r="L37" s="29"/>
      <c r="M37" s="29"/>
      <c r="N37" s="29"/>
      <c r="O37" s="29"/>
      <c r="P37" s="29"/>
      <c r="Q37" s="29"/>
      <c r="R37" s="29"/>
      <c r="S37" s="29"/>
      <c r="T37" s="29"/>
      <c r="U37" s="29"/>
      <c r="V37" s="29"/>
      <c r="W37" s="29"/>
      <c r="X37" s="29"/>
      <c r="Y37" s="29"/>
    </row>
    <row r="38" spans="1:25" ht="15" customHeight="1">
      <c r="A38" s="1" t="s">
        <v>240</v>
      </c>
      <c r="B38" s="1"/>
      <c r="C38" s="1"/>
      <c r="D38" s="1"/>
      <c r="E38" s="1"/>
      <c r="F38" s="1"/>
      <c r="G38" s="1"/>
      <c r="H38" s="1"/>
      <c r="I38" s="1"/>
      <c r="J38" s="1"/>
      <c r="K38" s="1"/>
      <c r="L38" s="1"/>
      <c r="M38" s="1"/>
      <c r="N38" s="1"/>
      <c r="O38" s="1"/>
      <c r="P38" s="1"/>
      <c r="Q38" s="1"/>
      <c r="R38" s="1"/>
      <c r="S38" s="1"/>
      <c r="T38" s="1"/>
      <c r="U38" s="1"/>
      <c r="V38" s="1"/>
      <c r="W38" s="1"/>
      <c r="X38" s="1"/>
      <c r="Y38" s="1"/>
    </row>
    <row r="39" spans="1:25" ht="15" customHeight="1">
      <c r="A39" s="1"/>
      <c r="B39" s="100" t="s">
        <v>241</v>
      </c>
      <c r="C39" s="101"/>
      <c r="D39" s="101"/>
      <c r="E39" s="101"/>
      <c r="F39" s="101"/>
      <c r="G39" s="101"/>
      <c r="H39" s="101"/>
      <c r="I39" s="102"/>
      <c r="J39" s="1046"/>
      <c r="K39" s="1047"/>
      <c r="L39" s="1047"/>
      <c r="M39" s="1047"/>
      <c r="N39" s="103" t="s">
        <v>27</v>
      </c>
      <c r="O39" s="104" t="s">
        <v>242</v>
      </c>
      <c r="P39" s="69"/>
      <c r="Q39" s="69"/>
      <c r="R39" s="69"/>
      <c r="S39" s="542"/>
      <c r="T39" s="505"/>
      <c r="U39" s="1210"/>
      <c r="V39" s="1211"/>
      <c r="W39" s="1211"/>
      <c r="X39" s="1211"/>
      <c r="Y39" s="103" t="s">
        <v>27</v>
      </c>
    </row>
    <row r="40" spans="1:25" ht="15" customHeight="1">
      <c r="A40" s="1"/>
      <c r="B40" s="100" t="s">
        <v>243</v>
      </c>
      <c r="C40" s="101"/>
      <c r="D40" s="101"/>
      <c r="E40" s="101"/>
      <c r="F40" s="101"/>
      <c r="G40" s="101"/>
      <c r="H40" s="101"/>
      <c r="I40" s="102"/>
      <c r="J40" s="1046"/>
      <c r="K40" s="1047"/>
      <c r="L40" s="1047"/>
      <c r="M40" s="1047"/>
      <c r="N40" s="103" t="s">
        <v>27</v>
      </c>
      <c r="O40" s="104" t="s">
        <v>244</v>
      </c>
      <c r="P40" s="69"/>
      <c r="Q40" s="69"/>
      <c r="R40" s="69"/>
      <c r="S40" s="542"/>
      <c r="T40" s="505"/>
      <c r="U40" s="1210"/>
      <c r="V40" s="1211"/>
      <c r="W40" s="1211"/>
      <c r="X40" s="1211"/>
      <c r="Y40" s="103" t="s">
        <v>27</v>
      </c>
    </row>
    <row r="41" spans="1:25" ht="15" customHeight="1">
      <c r="A41" s="1"/>
      <c r="B41" s="106"/>
      <c r="C41" s="106"/>
      <c r="D41" s="106"/>
      <c r="E41" s="106"/>
      <c r="F41" s="107"/>
      <c r="G41" s="107"/>
      <c r="H41" s="108"/>
      <c r="I41" s="106"/>
      <c r="J41" s="106"/>
      <c r="K41" s="106"/>
      <c r="L41" s="106"/>
      <c r="M41" s="100"/>
      <c r="N41" s="69"/>
      <c r="O41" s="69"/>
      <c r="P41" s="109" t="s">
        <v>57</v>
      </c>
      <c r="Q41" s="541"/>
      <c r="R41" s="67"/>
      <c r="S41" s="541"/>
      <c r="T41" s="110"/>
      <c r="U41" s="1212">
        <f>SUM(U39:X40)</f>
        <v>0</v>
      </c>
      <c r="V41" s="1062"/>
      <c r="W41" s="1062"/>
      <c r="X41" s="1062"/>
      <c r="Y41" s="103" t="s">
        <v>27</v>
      </c>
    </row>
    <row r="42" spans="1:25" ht="15" customHeight="1">
      <c r="A42" s="1"/>
      <c r="B42" s="21"/>
      <c r="C42" s="21"/>
      <c r="D42" s="21"/>
      <c r="E42" s="21"/>
      <c r="F42" s="111"/>
      <c r="G42" s="111"/>
      <c r="H42" s="12"/>
      <c r="I42" s="21"/>
      <c r="J42" s="21"/>
      <c r="K42" s="21"/>
      <c r="L42" s="21"/>
      <c r="M42" s="112" t="s">
        <v>245</v>
      </c>
      <c r="N42" s="69"/>
      <c r="O42" s="69"/>
      <c r="P42" s="109"/>
      <c r="Q42" s="541"/>
      <c r="R42" s="67"/>
      <c r="S42" s="541"/>
      <c r="T42" s="542"/>
      <c r="U42" s="1213" t="e">
        <f>ROUNDDOWN(U41/(J39+J40),3)</f>
        <v>#DIV/0!</v>
      </c>
      <c r="V42" s="1064"/>
      <c r="W42" s="1064"/>
      <c r="X42" s="1064"/>
      <c r="Y42" s="103"/>
    </row>
    <row r="43" spans="1:25" ht="6" customHeight="1">
      <c r="A43" s="1"/>
      <c r="B43" s="21"/>
      <c r="C43" s="21"/>
      <c r="D43" s="21"/>
      <c r="E43" s="21"/>
      <c r="F43" s="111"/>
      <c r="G43" s="111"/>
      <c r="H43" s="12"/>
      <c r="I43" s="21"/>
      <c r="J43" s="21"/>
      <c r="K43" s="21"/>
      <c r="L43" s="21"/>
      <c r="M43" s="113"/>
      <c r="N43" s="555"/>
      <c r="O43" s="555"/>
      <c r="P43" s="12"/>
      <c r="Q43" s="21"/>
      <c r="R43" s="520"/>
      <c r="S43" s="21"/>
      <c r="T43" s="21"/>
      <c r="U43" s="506"/>
      <c r="V43" s="115"/>
      <c r="W43" s="115"/>
      <c r="X43" s="115"/>
      <c r="Y43" s="12"/>
    </row>
    <row r="44" spans="1:25" ht="12" customHeight="1">
      <c r="A44" s="1"/>
      <c r="B44" s="1065" t="s">
        <v>246</v>
      </c>
      <c r="C44" s="1065"/>
      <c r="D44" s="1065"/>
      <c r="E44" s="1065"/>
      <c r="F44" s="1065"/>
      <c r="G44" s="1065"/>
      <c r="H44" s="1065"/>
      <c r="I44" s="1065"/>
      <c r="J44" s="1065"/>
      <c r="K44" s="1065"/>
      <c r="L44" s="1065"/>
      <c r="M44" s="1065"/>
      <c r="N44" s="1065"/>
      <c r="O44" s="1065"/>
      <c r="P44" s="1065"/>
      <c r="Q44" s="1065"/>
      <c r="R44" s="1065"/>
      <c r="S44" s="1065"/>
      <c r="T44" s="1065"/>
      <c r="U44" s="1065"/>
      <c r="V44" s="1065"/>
      <c r="W44" s="1065"/>
      <c r="X44" s="1065"/>
      <c r="Y44" s="1065"/>
    </row>
    <row r="45" spans="1:25" ht="12" customHeight="1">
      <c r="A45" s="1"/>
      <c r="B45" s="540"/>
      <c r="C45" s="540"/>
      <c r="D45" s="540"/>
      <c r="E45" s="540"/>
      <c r="F45" s="540"/>
      <c r="G45" s="540"/>
      <c r="H45" s="540"/>
      <c r="I45" s="540"/>
      <c r="J45" s="540"/>
      <c r="K45" s="540"/>
      <c r="L45" s="540"/>
      <c r="M45" s="540"/>
      <c r="N45" s="540"/>
      <c r="O45" s="540"/>
      <c r="P45" s="540"/>
      <c r="Q45" s="540"/>
      <c r="R45" s="540"/>
      <c r="S45" s="540"/>
      <c r="T45" s="540"/>
      <c r="U45" s="540"/>
      <c r="V45" s="540"/>
      <c r="W45" s="540"/>
      <c r="X45" s="540"/>
      <c r="Y45" s="540"/>
    </row>
    <row r="46" spans="1:25" ht="15" customHeight="1">
      <c r="A46" s="1" t="s">
        <v>247</v>
      </c>
      <c r="B46" s="1"/>
      <c r="C46" s="1"/>
      <c r="D46" s="1"/>
      <c r="E46" s="1"/>
      <c r="F46" s="1"/>
      <c r="G46" s="1"/>
      <c r="H46" s="1"/>
      <c r="I46" s="1"/>
      <c r="J46" s="1"/>
      <c r="K46" s="1"/>
      <c r="L46" s="1"/>
      <c r="M46" s="1"/>
      <c r="N46" s="1"/>
      <c r="O46" s="1"/>
      <c r="P46" s="1"/>
      <c r="Q46" s="1"/>
      <c r="R46" s="1"/>
      <c r="S46" s="1"/>
      <c r="T46" s="1"/>
      <c r="U46" s="1"/>
      <c r="V46" s="1"/>
      <c r="W46" s="1"/>
      <c r="X46" s="1"/>
      <c r="Y46" s="1"/>
    </row>
    <row r="47" spans="1:25" ht="15" customHeight="1">
      <c r="A47" s="1"/>
      <c r="B47" s="1214" t="s">
        <v>74</v>
      </c>
      <c r="C47" s="1215"/>
      <c r="D47" s="1215"/>
      <c r="E47" s="1216"/>
      <c r="F47" s="1214" t="s">
        <v>75</v>
      </c>
      <c r="G47" s="1215"/>
      <c r="H47" s="1215"/>
      <c r="I47" s="1216"/>
      <c r="J47" s="1214" t="s">
        <v>57</v>
      </c>
      <c r="K47" s="1215"/>
      <c r="L47" s="1215"/>
      <c r="M47" s="1215"/>
      <c r="N47" s="1216"/>
      <c r="O47" s="710"/>
      <c r="P47" s="711"/>
      <c r="Q47" s="711"/>
      <c r="R47" s="711"/>
      <c r="S47" s="711"/>
      <c r="T47" s="711"/>
      <c r="U47" s="711"/>
      <c r="V47" s="711"/>
      <c r="W47" s="711"/>
      <c r="X47" s="711"/>
      <c r="Y47" s="711"/>
    </row>
    <row r="48" spans="1:25" ht="15" customHeight="1">
      <c r="A48" s="1"/>
      <c r="B48" s="1217"/>
      <c r="C48" s="1218"/>
      <c r="D48" s="1218"/>
      <c r="E48" s="715" t="s">
        <v>38</v>
      </c>
      <c r="F48" s="1217"/>
      <c r="G48" s="1218"/>
      <c r="H48" s="1218"/>
      <c r="I48" s="716" t="s">
        <v>38</v>
      </c>
      <c r="J48" s="717" t="s">
        <v>249</v>
      </c>
      <c r="K48" s="1219">
        <f>B48+F48</f>
        <v>0</v>
      </c>
      <c r="L48" s="1219"/>
      <c r="M48" s="1219"/>
      <c r="N48" s="716" t="s">
        <v>38</v>
      </c>
      <c r="O48" s="710"/>
      <c r="P48" s="711"/>
      <c r="Q48" s="711"/>
      <c r="R48" s="711"/>
      <c r="S48" s="711"/>
      <c r="T48" s="711"/>
      <c r="U48" s="711"/>
      <c r="V48" s="711"/>
      <c r="W48" s="711"/>
      <c r="X48" s="711"/>
      <c r="Y48" s="711"/>
    </row>
    <row r="49" spans="1:40" ht="12" customHeight="1">
      <c r="A49" s="1"/>
      <c r="B49" s="712" t="s">
        <v>632</v>
      </c>
      <c r="C49" s="713"/>
      <c r="D49" s="713"/>
      <c r="E49" s="713"/>
      <c r="F49" s="713"/>
      <c r="G49" s="713"/>
      <c r="H49" s="713"/>
      <c r="I49" s="713"/>
      <c r="J49" s="713"/>
      <c r="K49" s="713"/>
      <c r="L49" s="713"/>
      <c r="M49" s="713"/>
      <c r="N49" s="714"/>
      <c r="O49" s="561"/>
      <c r="P49" s="561"/>
      <c r="Q49" s="561"/>
      <c r="R49" s="561"/>
      <c r="S49" s="561"/>
      <c r="T49" s="561"/>
      <c r="U49" s="561"/>
      <c r="V49" s="561"/>
      <c r="W49" s="561"/>
      <c r="X49" s="561"/>
      <c r="Y49" s="561"/>
    </row>
    <row r="50" spans="1:40" ht="12" customHeight="1">
      <c r="A50" s="1"/>
      <c r="B50" s="712" t="s">
        <v>630</v>
      </c>
      <c r="C50" s="712"/>
      <c r="D50" s="712"/>
      <c r="E50" s="712"/>
      <c r="F50" s="712"/>
      <c r="G50" s="712"/>
      <c r="H50" s="712"/>
      <c r="I50" s="712"/>
      <c r="J50" s="712"/>
      <c r="K50" s="712"/>
      <c r="L50" s="712"/>
      <c r="M50" s="712"/>
      <c r="N50" s="561"/>
      <c r="O50" s="561"/>
      <c r="P50" s="561"/>
      <c r="Q50" s="561"/>
      <c r="R50" s="561"/>
      <c r="S50" s="561"/>
      <c r="T50" s="561"/>
      <c r="U50" s="561"/>
      <c r="V50" s="561"/>
      <c r="W50" s="561"/>
      <c r="X50" s="561"/>
      <c r="Y50" s="561"/>
    </row>
    <row r="51" spans="1:40" ht="12" customHeight="1">
      <c r="A51" s="1"/>
      <c r="B51" s="1208" t="s">
        <v>631</v>
      </c>
      <c r="C51" s="1209"/>
      <c r="D51" s="1209"/>
      <c r="E51" s="1209"/>
      <c r="F51" s="1209"/>
      <c r="G51" s="1209"/>
      <c r="H51" s="1209"/>
      <c r="I51" s="1209"/>
      <c r="J51" s="1209"/>
      <c r="K51" s="1209"/>
      <c r="L51" s="1209"/>
      <c r="M51" s="1209"/>
      <c r="N51" s="1209"/>
      <c r="O51" s="1209"/>
      <c r="P51" s="1209"/>
      <c r="Q51" s="1209"/>
      <c r="R51" s="1209"/>
      <c r="S51" s="1209"/>
      <c r="T51" s="1209"/>
      <c r="U51" s="1209"/>
      <c r="V51" s="1209"/>
      <c r="W51" s="1209"/>
      <c r="X51" s="1209"/>
      <c r="Y51" s="1209"/>
    </row>
    <row r="52" spans="1:40" ht="12" customHeight="1">
      <c r="A52" s="1"/>
      <c r="B52" s="559"/>
      <c r="C52" s="595" t="s">
        <v>233</v>
      </c>
      <c r="D52" s="559"/>
      <c r="E52" s="559"/>
      <c r="F52" s="559"/>
      <c r="G52" s="559"/>
      <c r="H52" s="559"/>
      <c r="I52" s="559"/>
      <c r="J52" s="559"/>
      <c r="K52" s="559"/>
      <c r="L52" s="559"/>
      <c r="M52" s="559"/>
      <c r="N52" s="559"/>
      <c r="O52" s="559"/>
      <c r="P52" s="559"/>
      <c r="Q52" s="559"/>
      <c r="R52" s="559"/>
      <c r="S52" s="559"/>
      <c r="T52" s="559"/>
      <c r="U52" s="559"/>
      <c r="V52" s="559"/>
      <c r="W52" s="559"/>
      <c r="X52" s="559"/>
      <c r="Y52" s="559"/>
    </row>
    <row r="53" spans="1:40" ht="12" customHeight="1">
      <c r="A53" s="1"/>
      <c r="B53" s="1"/>
      <c r="C53" s="123"/>
      <c r="D53" s="1"/>
      <c r="E53" s="1"/>
      <c r="F53" s="1"/>
      <c r="G53" s="1"/>
      <c r="H53" s="1"/>
      <c r="I53" s="1"/>
      <c r="J53" s="1"/>
      <c r="K53" s="1"/>
      <c r="L53" s="1"/>
      <c r="M53" s="1"/>
      <c r="N53" s="1"/>
      <c r="O53" s="1"/>
      <c r="P53" s="1"/>
      <c r="Q53" s="1"/>
      <c r="R53" s="1"/>
      <c r="S53" s="1"/>
      <c r="T53" s="1"/>
      <c r="U53" s="1"/>
      <c r="V53" s="1"/>
      <c r="W53" s="1"/>
      <c r="X53" s="1"/>
      <c r="Y53" s="1"/>
    </row>
    <row r="54" spans="1:40" ht="15" customHeight="1">
      <c r="A54" s="535" t="s">
        <v>608</v>
      </c>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40" ht="15" customHeight="1">
      <c r="A55" s="29"/>
      <c r="B55" s="29"/>
      <c r="C55" s="29"/>
      <c r="D55" s="29"/>
      <c r="E55" s="29"/>
      <c r="F55" s="29"/>
      <c r="G55" s="29"/>
      <c r="H55" s="29"/>
      <c r="I55" s="29"/>
      <c r="J55" s="29"/>
      <c r="K55" s="29"/>
      <c r="L55" s="29"/>
      <c r="M55" s="29"/>
      <c r="N55" s="29"/>
      <c r="O55" s="29"/>
      <c r="P55" s="124"/>
      <c r="Q55" s="1080" t="s">
        <v>251</v>
      </c>
      <c r="R55" s="1081"/>
      <c r="S55" s="1082"/>
      <c r="T55" s="544" t="s">
        <v>252</v>
      </c>
      <c r="U55" s="1083"/>
      <c r="V55" s="1083"/>
      <c r="W55" s="1083"/>
      <c r="X55" s="1083"/>
      <c r="Y55" s="126" t="s">
        <v>86</v>
      </c>
    </row>
    <row r="56" spans="1:40" ht="15" customHeight="1">
      <c r="A56" s="29"/>
      <c r="B56" s="29"/>
      <c r="C56" s="29"/>
      <c r="D56" s="29"/>
      <c r="E56" s="29"/>
      <c r="F56" s="29"/>
      <c r="G56" s="29"/>
      <c r="H56" s="29"/>
      <c r="I56" s="29"/>
      <c r="J56" s="29"/>
      <c r="K56" s="29"/>
      <c r="L56" s="29"/>
      <c r="M56" s="29"/>
      <c r="N56" s="29"/>
      <c r="O56" s="29"/>
      <c r="P56" s="29"/>
      <c r="Q56" s="30"/>
      <c r="R56" s="30"/>
      <c r="S56" s="30"/>
      <c r="T56" s="30"/>
      <c r="U56" s="535"/>
      <c r="V56" s="535"/>
      <c r="W56" s="535"/>
      <c r="X56" s="535"/>
      <c r="Y56" s="29"/>
    </row>
    <row r="57" spans="1:40" ht="15" customHeight="1">
      <c r="A57" s="29" t="s">
        <v>253</v>
      </c>
      <c r="B57" s="231"/>
      <c r="C57" s="231"/>
      <c r="D57" s="231"/>
      <c r="E57" s="231"/>
      <c r="F57" s="231"/>
      <c r="G57" s="231"/>
      <c r="H57" s="231"/>
      <c r="I57" s="231"/>
      <c r="J57" s="231"/>
      <c r="K57" s="231"/>
      <c r="L57" s="231"/>
      <c r="M57" s="231"/>
      <c r="N57" s="231"/>
      <c r="O57" s="231"/>
      <c r="P57" s="231"/>
      <c r="Q57" s="231"/>
      <c r="R57" s="231"/>
      <c r="S57" s="231"/>
      <c r="T57" s="231"/>
      <c r="U57" s="231"/>
      <c r="V57" s="1084" t="s">
        <v>87</v>
      </c>
      <c r="W57" s="1084"/>
      <c r="X57" s="1084" t="s">
        <v>88</v>
      </c>
      <c r="Y57" s="1084"/>
    </row>
    <row r="58" spans="1:40" ht="15" customHeight="1">
      <c r="A58" s="29"/>
      <c r="B58" s="29"/>
      <c r="C58" s="29"/>
      <c r="D58" s="29"/>
      <c r="E58" s="29"/>
      <c r="F58" s="29"/>
      <c r="G58" s="29"/>
      <c r="H58" s="29"/>
      <c r="I58" s="29"/>
      <c r="J58" s="29"/>
      <c r="K58" s="29"/>
      <c r="L58" s="29"/>
      <c r="M58" s="29"/>
      <c r="N58" s="29"/>
      <c r="O58" s="29"/>
      <c r="P58" s="29"/>
      <c r="Q58" s="29"/>
      <c r="R58" s="29"/>
      <c r="S58" s="29"/>
      <c r="T58" s="29"/>
      <c r="U58" s="29"/>
      <c r="V58" s="1084"/>
      <c r="W58" s="1084"/>
      <c r="X58" s="1084"/>
      <c r="Y58" s="1084"/>
    </row>
    <row r="59" spans="1:40" ht="12" customHeight="1">
      <c r="A59" s="231"/>
      <c r="B59" s="1085" t="s">
        <v>199</v>
      </c>
      <c r="C59" s="1086" t="s">
        <v>89</v>
      </c>
      <c r="D59" s="1086"/>
      <c r="E59" s="1086"/>
      <c r="F59" s="1086"/>
      <c r="G59" s="1086"/>
      <c r="H59" s="1086"/>
      <c r="I59" s="1086"/>
      <c r="J59" s="1086"/>
      <c r="K59" s="1086"/>
      <c r="L59" s="1086"/>
      <c r="M59" s="1086"/>
      <c r="N59" s="1086"/>
      <c r="O59" s="1086"/>
      <c r="P59" s="1086"/>
      <c r="Q59" s="1086"/>
      <c r="R59" s="1086"/>
      <c r="S59" s="1086"/>
      <c r="T59" s="1086"/>
      <c r="U59" s="1086"/>
      <c r="V59" s="1087"/>
      <c r="W59" s="1088"/>
      <c r="X59" s="1087"/>
      <c r="Y59" s="1088"/>
    </row>
    <row r="60" spans="1:40" ht="12" customHeight="1">
      <c r="A60" s="29"/>
      <c r="B60" s="1085"/>
      <c r="C60" s="1086"/>
      <c r="D60" s="1086"/>
      <c r="E60" s="1086"/>
      <c r="F60" s="1086"/>
      <c r="G60" s="1086"/>
      <c r="H60" s="1086"/>
      <c r="I60" s="1086"/>
      <c r="J60" s="1086"/>
      <c r="K60" s="1086"/>
      <c r="L60" s="1086"/>
      <c r="M60" s="1086"/>
      <c r="N60" s="1086"/>
      <c r="O60" s="1086"/>
      <c r="P60" s="1086"/>
      <c r="Q60" s="1086"/>
      <c r="R60" s="1086"/>
      <c r="S60" s="1086"/>
      <c r="T60" s="1086"/>
      <c r="U60" s="1086"/>
      <c r="V60" s="1089"/>
      <c r="W60" s="1090"/>
      <c r="X60" s="1089"/>
      <c r="Y60" s="1090"/>
    </row>
    <row r="61" spans="1:40" ht="12" customHeight="1">
      <c r="A61" s="29"/>
      <c r="B61" s="1085" t="s">
        <v>200</v>
      </c>
      <c r="C61" s="1102" t="s">
        <v>90</v>
      </c>
      <c r="D61" s="1102"/>
      <c r="E61" s="1102"/>
      <c r="F61" s="1102"/>
      <c r="G61" s="1102"/>
      <c r="H61" s="1102"/>
      <c r="I61" s="1102"/>
      <c r="J61" s="1102"/>
      <c r="K61" s="1102"/>
      <c r="L61" s="1102"/>
      <c r="M61" s="1102"/>
      <c r="N61" s="1102"/>
      <c r="O61" s="1102"/>
      <c r="P61" s="1102"/>
      <c r="Q61" s="1102"/>
      <c r="R61" s="1102"/>
      <c r="S61" s="1102"/>
      <c r="T61" s="1102"/>
      <c r="U61" s="1103"/>
      <c r="V61" s="1087"/>
      <c r="W61" s="1088"/>
      <c r="X61" s="1087"/>
      <c r="Y61" s="1088"/>
    </row>
    <row r="62" spans="1:40" ht="12" customHeight="1">
      <c r="A62" s="29"/>
      <c r="B62" s="1085"/>
      <c r="C62" s="1102"/>
      <c r="D62" s="1102"/>
      <c r="E62" s="1102"/>
      <c r="F62" s="1102"/>
      <c r="G62" s="1102"/>
      <c r="H62" s="1102"/>
      <c r="I62" s="1102"/>
      <c r="J62" s="1102"/>
      <c r="K62" s="1102"/>
      <c r="L62" s="1102"/>
      <c r="M62" s="1102"/>
      <c r="N62" s="1102"/>
      <c r="O62" s="1102"/>
      <c r="P62" s="1102"/>
      <c r="Q62" s="1102"/>
      <c r="R62" s="1102"/>
      <c r="S62" s="1102"/>
      <c r="T62" s="1102"/>
      <c r="U62" s="1103"/>
      <c r="V62" s="1089"/>
      <c r="W62" s="1090"/>
      <c r="X62" s="1089"/>
      <c r="Y62" s="1090"/>
    </row>
    <row r="63" spans="1:40" ht="24.95" customHeight="1">
      <c r="A63" s="1091" t="s">
        <v>609</v>
      </c>
      <c r="B63" s="1091"/>
      <c r="C63" s="1091"/>
      <c r="D63" s="1091"/>
      <c r="E63" s="1091"/>
      <c r="F63" s="1091"/>
      <c r="G63" s="1091"/>
      <c r="H63" s="1091"/>
      <c r="I63" s="1091"/>
      <c r="J63" s="1091"/>
      <c r="K63" s="1091"/>
      <c r="L63" s="1091"/>
      <c r="M63" s="1091"/>
      <c r="N63" s="1104" t="s">
        <v>92</v>
      </c>
      <c r="O63" s="1105"/>
      <c r="P63" s="1096" t="s">
        <v>530</v>
      </c>
      <c r="Q63" s="1097"/>
      <c r="R63" s="1097"/>
      <c r="S63" s="1098"/>
      <c r="T63" s="543" t="s">
        <v>257</v>
      </c>
      <c r="U63" s="1099"/>
      <c r="V63" s="1100"/>
      <c r="W63" s="1100"/>
      <c r="X63" s="1101"/>
      <c r="Y63" s="220" t="s">
        <v>91</v>
      </c>
    </row>
    <row r="64" spans="1:40" ht="24.95" customHeight="1">
      <c r="A64" s="1091"/>
      <c r="B64" s="1091"/>
      <c r="C64" s="1091"/>
      <c r="D64" s="1091"/>
      <c r="E64" s="1091"/>
      <c r="F64" s="1091"/>
      <c r="G64" s="1091"/>
      <c r="H64" s="1091"/>
      <c r="I64" s="1091"/>
      <c r="J64" s="1091"/>
      <c r="K64" s="1091"/>
      <c r="L64" s="1091"/>
      <c r="M64" s="1091"/>
      <c r="N64" s="1106"/>
      <c r="O64" s="1107"/>
      <c r="P64" s="1096" t="s">
        <v>531</v>
      </c>
      <c r="Q64" s="1097"/>
      <c r="R64" s="1097"/>
      <c r="S64" s="1098"/>
      <c r="T64" s="543" t="s">
        <v>258</v>
      </c>
      <c r="U64" s="1099"/>
      <c r="V64" s="1100"/>
      <c r="W64" s="1100"/>
      <c r="X64" s="1101"/>
      <c r="Y64" s="220" t="s">
        <v>86</v>
      </c>
      <c r="AM64" s="237"/>
      <c r="AN64" s="237"/>
    </row>
    <row r="65" spans="1:40" ht="24.95" customHeight="1">
      <c r="A65" s="1091" t="s">
        <v>201</v>
      </c>
      <c r="B65" s="1091"/>
      <c r="C65" s="1091"/>
      <c r="D65" s="1091"/>
      <c r="E65" s="1091"/>
      <c r="F65" s="1091"/>
      <c r="G65" s="1091"/>
      <c r="H65" s="1091"/>
      <c r="I65" s="1091"/>
      <c r="J65" s="1091"/>
      <c r="K65" s="1091"/>
      <c r="L65" s="1091"/>
      <c r="M65" s="1091"/>
      <c r="N65" s="1092" t="s">
        <v>93</v>
      </c>
      <c r="O65" s="1093"/>
      <c r="P65" s="1096" t="s">
        <v>530</v>
      </c>
      <c r="Q65" s="1097"/>
      <c r="R65" s="1097"/>
      <c r="S65" s="1098"/>
      <c r="T65" s="543" t="s">
        <v>259</v>
      </c>
      <c r="U65" s="1099"/>
      <c r="V65" s="1100"/>
      <c r="W65" s="1100"/>
      <c r="X65" s="1101"/>
      <c r="Y65" s="220" t="s">
        <v>91</v>
      </c>
      <c r="AM65" s="237">
        <v>1</v>
      </c>
      <c r="AN65" s="237">
        <v>2</v>
      </c>
    </row>
    <row r="66" spans="1:40" ht="24.95" customHeight="1">
      <c r="A66" s="1091"/>
      <c r="B66" s="1091"/>
      <c r="C66" s="1091"/>
      <c r="D66" s="1091"/>
      <c r="E66" s="1091"/>
      <c r="F66" s="1091"/>
      <c r="G66" s="1091"/>
      <c r="H66" s="1091"/>
      <c r="I66" s="1091"/>
      <c r="J66" s="1091"/>
      <c r="K66" s="1091"/>
      <c r="L66" s="1091"/>
      <c r="M66" s="1091"/>
      <c r="N66" s="1094"/>
      <c r="O66" s="1095"/>
      <c r="P66" s="1096" t="s">
        <v>531</v>
      </c>
      <c r="Q66" s="1097"/>
      <c r="R66" s="1097"/>
      <c r="S66" s="1098"/>
      <c r="T66" s="543" t="s">
        <v>260</v>
      </c>
      <c r="U66" s="1099"/>
      <c r="V66" s="1100"/>
      <c r="W66" s="1100"/>
      <c r="X66" s="1101"/>
      <c r="Y66" s="220" t="s">
        <v>86</v>
      </c>
      <c r="AM66" s="237">
        <v>2</v>
      </c>
      <c r="AN66" s="237">
        <v>3</v>
      </c>
    </row>
    <row r="67" spans="1:40" ht="13.5" customHeight="1">
      <c r="A67" s="522"/>
      <c r="B67" s="522"/>
      <c r="C67" s="522"/>
      <c r="D67" s="522"/>
      <c r="E67" s="522"/>
      <c r="F67" s="522"/>
      <c r="G67" s="522"/>
      <c r="H67" s="522"/>
      <c r="I67" s="522"/>
      <c r="J67" s="522"/>
      <c r="K67" s="522"/>
      <c r="L67" s="522"/>
      <c r="M67" s="522"/>
      <c r="N67" s="234"/>
      <c r="O67" s="234"/>
      <c r="P67" s="234"/>
      <c r="Q67" s="234"/>
      <c r="R67" s="234"/>
      <c r="S67" s="234"/>
      <c r="T67" s="527"/>
      <c r="U67" s="236"/>
      <c r="V67" s="236"/>
      <c r="W67" s="236"/>
      <c r="X67" s="236"/>
      <c r="Y67" s="41"/>
      <c r="AM67" s="237">
        <v>3</v>
      </c>
      <c r="AN67" s="1"/>
    </row>
    <row r="68" spans="1:40" ht="24.95" customHeight="1">
      <c r="A68" s="1091" t="s">
        <v>610</v>
      </c>
      <c r="B68" s="1091"/>
      <c r="C68" s="1091"/>
      <c r="D68" s="1091"/>
      <c r="E68" s="1091"/>
      <c r="F68" s="1091"/>
      <c r="G68" s="1091"/>
      <c r="H68" s="1091"/>
      <c r="I68" s="1091"/>
      <c r="J68" s="1091"/>
      <c r="K68" s="1091"/>
      <c r="L68" s="1091"/>
      <c r="M68" s="1091"/>
      <c r="N68" s="1117" t="s">
        <v>92</v>
      </c>
      <c r="O68" s="1118"/>
      <c r="P68" s="1121" t="s">
        <v>530</v>
      </c>
      <c r="Q68" s="1122"/>
      <c r="R68" s="1122"/>
      <c r="S68" s="1123"/>
      <c r="T68" s="239" t="s">
        <v>262</v>
      </c>
      <c r="U68" s="1124"/>
      <c r="V68" s="1125"/>
      <c r="W68" s="1125"/>
      <c r="X68" s="1126"/>
      <c r="Y68" s="240" t="s">
        <v>91</v>
      </c>
      <c r="AM68" s="237">
        <v>4</v>
      </c>
      <c r="AN68" s="1"/>
    </row>
    <row r="69" spans="1:40" ht="24.95" customHeight="1">
      <c r="A69" s="1091"/>
      <c r="B69" s="1091"/>
      <c r="C69" s="1091"/>
      <c r="D69" s="1091"/>
      <c r="E69" s="1091"/>
      <c r="F69" s="1091"/>
      <c r="G69" s="1091"/>
      <c r="H69" s="1091"/>
      <c r="I69" s="1091"/>
      <c r="J69" s="1091"/>
      <c r="K69" s="1091"/>
      <c r="L69" s="1091"/>
      <c r="M69" s="1091"/>
      <c r="N69" s="1119"/>
      <c r="O69" s="1120"/>
      <c r="P69" s="1096" t="s">
        <v>531</v>
      </c>
      <c r="Q69" s="1097"/>
      <c r="R69" s="1097"/>
      <c r="S69" s="1098"/>
      <c r="T69" s="543" t="s">
        <v>263</v>
      </c>
      <c r="U69" s="1099"/>
      <c r="V69" s="1100"/>
      <c r="W69" s="1100"/>
      <c r="X69" s="1101"/>
      <c r="Y69" s="241" t="s">
        <v>86</v>
      </c>
      <c r="AM69" s="237">
        <v>5</v>
      </c>
      <c r="AN69" s="1"/>
    </row>
    <row r="70" spans="1:40" ht="24.95" customHeight="1">
      <c r="A70" s="1091" t="s">
        <v>202</v>
      </c>
      <c r="B70" s="1091"/>
      <c r="C70" s="1091"/>
      <c r="D70" s="1091"/>
      <c r="E70" s="1091"/>
      <c r="F70" s="1091"/>
      <c r="G70" s="1091"/>
      <c r="H70" s="1091"/>
      <c r="I70" s="1091"/>
      <c r="J70" s="1091"/>
      <c r="K70" s="1091"/>
      <c r="L70" s="1091"/>
      <c r="M70" s="1091"/>
      <c r="N70" s="1108" t="s">
        <v>93</v>
      </c>
      <c r="O70" s="1093"/>
      <c r="P70" s="1096" t="s">
        <v>530</v>
      </c>
      <c r="Q70" s="1097"/>
      <c r="R70" s="1097"/>
      <c r="S70" s="1098"/>
      <c r="T70" s="543" t="s">
        <v>264</v>
      </c>
      <c r="U70" s="1099"/>
      <c r="V70" s="1100"/>
      <c r="W70" s="1100"/>
      <c r="X70" s="1101"/>
      <c r="Y70" s="241" t="s">
        <v>91</v>
      </c>
    </row>
    <row r="71" spans="1:40" ht="24.95" customHeight="1">
      <c r="A71" s="1091"/>
      <c r="B71" s="1091"/>
      <c r="C71" s="1091"/>
      <c r="D71" s="1091"/>
      <c r="E71" s="1091"/>
      <c r="F71" s="1091"/>
      <c r="G71" s="1091"/>
      <c r="H71" s="1091"/>
      <c r="I71" s="1091"/>
      <c r="J71" s="1091"/>
      <c r="K71" s="1091"/>
      <c r="L71" s="1091"/>
      <c r="M71" s="1091"/>
      <c r="N71" s="1109"/>
      <c r="O71" s="1110"/>
      <c r="P71" s="1111" t="s">
        <v>531</v>
      </c>
      <c r="Q71" s="1112"/>
      <c r="R71" s="1112"/>
      <c r="S71" s="1113"/>
      <c r="T71" s="242" t="s">
        <v>265</v>
      </c>
      <c r="U71" s="1114"/>
      <c r="V71" s="1115"/>
      <c r="W71" s="1115"/>
      <c r="X71" s="1116"/>
      <c r="Y71" s="243" t="s">
        <v>86</v>
      </c>
    </row>
    <row r="72" spans="1:40" s="81" customFormat="1" ht="15" customHeight="1">
      <c r="A72" s="29" t="s">
        <v>266</v>
      </c>
      <c r="B72" s="29"/>
      <c r="C72" s="29"/>
      <c r="D72" s="29"/>
      <c r="E72" s="29"/>
      <c r="F72" s="29"/>
      <c r="G72" s="29"/>
      <c r="H72" s="29"/>
      <c r="I72" s="29"/>
      <c r="J72" s="29"/>
      <c r="K72" s="29"/>
      <c r="L72" s="29"/>
      <c r="M72" s="29"/>
      <c r="N72" s="29"/>
      <c r="O72" s="29"/>
      <c r="P72" s="29"/>
      <c r="Q72" s="29"/>
      <c r="R72" s="29"/>
      <c r="S72" s="29"/>
      <c r="T72" s="29"/>
      <c r="U72" s="29"/>
      <c r="V72" s="29"/>
      <c r="W72" s="29"/>
      <c r="X72" s="29"/>
      <c r="Y72" s="29"/>
    </row>
    <row r="73" spans="1:40" s="81" customFormat="1" ht="9" customHeight="1">
      <c r="A73" s="231"/>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row>
    <row r="74" spans="1:40" s="81" customFormat="1" ht="8.25" customHeight="1">
      <c r="A74" s="231"/>
      <c r="B74" s="244"/>
      <c r="C74" s="245"/>
      <c r="D74" s="245"/>
      <c r="E74" s="245"/>
      <c r="F74" s="245"/>
      <c r="G74" s="245"/>
      <c r="H74" s="245"/>
      <c r="I74" s="245"/>
      <c r="J74" s="245"/>
      <c r="K74" s="245"/>
      <c r="L74" s="245"/>
      <c r="M74" s="245"/>
      <c r="N74" s="245"/>
      <c r="O74" s="245"/>
      <c r="P74" s="245"/>
      <c r="Q74" s="245"/>
      <c r="R74" s="245"/>
      <c r="S74" s="246"/>
      <c r="T74" s="244"/>
      <c r="U74" s="245"/>
      <c r="V74" s="245"/>
      <c r="W74" s="245"/>
      <c r="X74" s="245"/>
      <c r="Y74" s="246"/>
    </row>
    <row r="75" spans="1:40" s="81" customFormat="1" ht="15" customHeight="1">
      <c r="A75" s="231"/>
      <c r="B75" s="247"/>
      <c r="C75" s="29" t="s">
        <v>94</v>
      </c>
      <c r="D75" s="29"/>
      <c r="E75" s="29"/>
      <c r="F75" s="29"/>
      <c r="G75" s="29"/>
      <c r="H75" s="1033" t="s">
        <v>95</v>
      </c>
      <c r="I75" s="1033"/>
      <c r="J75" s="1033"/>
      <c r="K75" s="1033"/>
      <c r="L75" s="1033"/>
      <c r="M75" s="1033"/>
      <c r="N75" s="1033"/>
      <c r="O75" s="1033"/>
      <c r="P75" s="1033"/>
      <c r="Q75" s="1033"/>
      <c r="R75" s="1033"/>
      <c r="S75" s="1033"/>
      <c r="T75" s="1033"/>
      <c r="U75" s="1033"/>
      <c r="V75" s="1033"/>
      <c r="W75" s="1033"/>
      <c r="X75" s="1033"/>
      <c r="Y75" s="1127"/>
    </row>
    <row r="76" spans="1:40" s="81" customFormat="1" ht="15" customHeight="1">
      <c r="A76" s="231"/>
      <c r="B76" s="247"/>
      <c r="C76" s="29" t="s">
        <v>96</v>
      </c>
      <c r="D76" s="29"/>
      <c r="E76" s="29"/>
      <c r="F76" s="29"/>
      <c r="G76" s="29"/>
      <c r="H76" s="41"/>
      <c r="I76" s="1128" t="s">
        <v>97</v>
      </c>
      <c r="J76" s="1129"/>
      <c r="K76" s="248"/>
      <c r="L76" s="29" t="s">
        <v>98</v>
      </c>
      <c r="M76" s="29"/>
      <c r="N76" s="248"/>
      <c r="O76" s="29" t="s">
        <v>99</v>
      </c>
      <c r="P76" s="29"/>
      <c r="Q76" s="29"/>
      <c r="R76" s="29"/>
      <c r="S76" s="29"/>
      <c r="T76" s="249" t="s">
        <v>267</v>
      </c>
      <c r="U76" s="1220" t="e">
        <f>U77+U101</f>
        <v>#VALUE!</v>
      </c>
      <c r="V76" s="1220"/>
      <c r="W76" s="1220"/>
      <c r="X76" s="1220"/>
      <c r="Y76" s="250" t="s">
        <v>100</v>
      </c>
      <c r="Z76" s="251" t="str">
        <f>IF(AB78="未入力","※先に158行目の当該年度４月１日現在の１年次研修医受入数を入力してください","")</f>
        <v>※先に158行目の当該年度４月１日現在の１年次研修医受入数を入力してください</v>
      </c>
    </row>
    <row r="77" spans="1:40" s="81" customFormat="1" ht="15" customHeight="1">
      <c r="A77" s="231"/>
      <c r="B77" s="247" t="s">
        <v>161</v>
      </c>
      <c r="C77" s="29"/>
      <c r="D77" s="29"/>
      <c r="E77" s="29"/>
      <c r="F77" s="29"/>
      <c r="G77" s="29"/>
      <c r="H77" s="29"/>
      <c r="I77" s="30"/>
      <c r="J77" s="30"/>
      <c r="K77" s="29"/>
      <c r="L77" s="29"/>
      <c r="M77" s="29"/>
      <c r="N77" s="29"/>
      <c r="O77" s="29"/>
      <c r="P77" s="29"/>
      <c r="Q77" s="29"/>
      <c r="R77" s="29"/>
      <c r="S77" s="29"/>
      <c r="T77" s="249" t="s">
        <v>268</v>
      </c>
      <c r="U77" s="1220" t="e">
        <f>IF(OR(AB78="20人未満",$C$118=1),(E79*Q79)+(E81*Q81)+(E83*Q83)+(E85*Q85)+(E87*Q87),(E91*Q91)+(E93*Q93)+(E95*Q95)+(E97*Q97)+(E99*Q99))</f>
        <v>#VALUE!</v>
      </c>
      <c r="V77" s="1220"/>
      <c r="W77" s="1220"/>
      <c r="X77" s="1220"/>
      <c r="Y77" s="250" t="s">
        <v>101</v>
      </c>
    </row>
    <row r="78" spans="1:40" s="81" customFormat="1" ht="30" customHeight="1">
      <c r="A78" s="231"/>
      <c r="B78" s="1131" t="s">
        <v>162</v>
      </c>
      <c r="C78" s="1016"/>
      <c r="D78" s="1016"/>
      <c r="E78" s="1016"/>
      <c r="F78" s="1016"/>
      <c r="G78" s="1016"/>
      <c r="H78" s="1016"/>
      <c r="I78" s="1016"/>
      <c r="J78" s="1016"/>
      <c r="K78" s="1016"/>
      <c r="L78" s="1016"/>
      <c r="M78" s="1016"/>
      <c r="N78" s="1016"/>
      <c r="O78" s="1016"/>
      <c r="P78" s="1016"/>
      <c r="Q78" s="1016"/>
      <c r="R78" s="1016"/>
      <c r="S78" s="1132"/>
      <c r="T78" s="249"/>
      <c r="U78" s="507"/>
      <c r="V78" s="507"/>
      <c r="W78" s="507"/>
      <c r="X78" s="507"/>
      <c r="Y78" s="250"/>
      <c r="AB78" s="253" t="str">
        <f>IF(N158="","未入力",IF(N158&gt;=20,"20人以上","20人未満"))</f>
        <v>未入力</v>
      </c>
    </row>
    <row r="79" spans="1:40" s="81" customFormat="1" ht="32.25" customHeight="1">
      <c r="A79" s="231"/>
      <c r="B79" s="1133" t="s">
        <v>102</v>
      </c>
      <c r="C79" s="1134"/>
      <c r="D79" s="28" t="s">
        <v>197</v>
      </c>
      <c r="E79" s="1221"/>
      <c r="F79" s="1222"/>
      <c r="G79" s="1222"/>
      <c r="H79" s="29" t="s">
        <v>29</v>
      </c>
      <c r="I79" s="29"/>
      <c r="J79" s="29"/>
      <c r="K79" s="30" t="s">
        <v>26</v>
      </c>
      <c r="L79" s="29"/>
      <c r="M79" s="1137" t="s">
        <v>270</v>
      </c>
      <c r="N79" s="1137"/>
      <c r="O79" s="1137"/>
      <c r="P79" s="1137"/>
      <c r="Q79" s="1223" t="str">
        <f>IF(OR($AB$78="20人未満",$C$118=1),IF($K$76=1,$V$15,0)+IF($K$76=2,$V$15,0),"")</f>
        <v/>
      </c>
      <c r="R79" s="1223"/>
      <c r="S79" s="29" t="s">
        <v>27</v>
      </c>
      <c r="T79" s="249"/>
      <c r="U79" s="507"/>
      <c r="V79" s="507"/>
      <c r="W79" s="507"/>
      <c r="X79" s="507"/>
      <c r="Y79" s="250"/>
    </row>
    <row r="80" spans="1:40" s="81" customFormat="1" ht="9" customHeight="1">
      <c r="A80" s="231"/>
      <c r="B80" s="31"/>
      <c r="C80" s="32"/>
      <c r="D80" s="28"/>
      <c r="E80" s="549"/>
      <c r="F80" s="549"/>
      <c r="G80" s="549"/>
      <c r="H80" s="29"/>
      <c r="I80" s="29"/>
      <c r="J80" s="29"/>
      <c r="K80" s="30"/>
      <c r="L80" s="29"/>
      <c r="M80" s="526"/>
      <c r="N80" s="526"/>
      <c r="O80" s="526"/>
      <c r="P80" s="526"/>
      <c r="Q80" s="553"/>
      <c r="R80" s="553"/>
      <c r="S80" s="29"/>
      <c r="T80" s="249"/>
      <c r="U80" s="507"/>
      <c r="V80" s="507"/>
      <c r="W80" s="507"/>
      <c r="X80" s="507"/>
      <c r="Y80" s="250"/>
    </row>
    <row r="81" spans="1:25" s="81" customFormat="1" ht="27.75" customHeight="1">
      <c r="A81" s="231"/>
      <c r="B81" s="1139" t="s">
        <v>103</v>
      </c>
      <c r="C81" s="1134"/>
      <c r="D81" s="28" t="s">
        <v>197</v>
      </c>
      <c r="E81" s="1221"/>
      <c r="F81" s="1222"/>
      <c r="G81" s="1222"/>
      <c r="H81" s="29" t="s">
        <v>29</v>
      </c>
      <c r="I81" s="29"/>
      <c r="J81" s="29"/>
      <c r="K81" s="30" t="s">
        <v>26</v>
      </c>
      <c r="L81" s="29"/>
      <c r="M81" s="1137" t="s">
        <v>270</v>
      </c>
      <c r="N81" s="1137"/>
      <c r="O81" s="1137"/>
      <c r="P81" s="1137"/>
      <c r="Q81" s="1223" t="str">
        <f>IF(OR($AB$78="20人未満",$C$118=1),IF($K$76=3,$V$15,0),"")</f>
        <v/>
      </c>
      <c r="R81" s="1223"/>
      <c r="S81" s="29" t="s">
        <v>27</v>
      </c>
      <c r="T81" s="249"/>
      <c r="U81" s="507"/>
      <c r="V81" s="507"/>
      <c r="W81" s="507"/>
      <c r="X81" s="507"/>
      <c r="Y81" s="250"/>
    </row>
    <row r="82" spans="1:25" s="81" customFormat="1" ht="18" customHeight="1">
      <c r="A82" s="231"/>
      <c r="B82" s="34"/>
      <c r="C82" s="35"/>
      <c r="D82" s="28"/>
      <c r="E82" s="548"/>
      <c r="F82" s="549"/>
      <c r="G82" s="549"/>
      <c r="H82" s="29"/>
      <c r="I82" s="29"/>
      <c r="J82" s="29"/>
      <c r="K82" s="30"/>
      <c r="L82" s="29"/>
      <c r="M82" s="535"/>
      <c r="N82" s="535"/>
      <c r="O82" s="535"/>
      <c r="P82" s="535"/>
      <c r="Q82" s="550"/>
      <c r="R82" s="550"/>
      <c r="S82" s="29"/>
      <c r="T82" s="249"/>
      <c r="U82" s="507"/>
      <c r="V82" s="507"/>
      <c r="W82" s="507"/>
      <c r="X82" s="507"/>
      <c r="Y82" s="250"/>
    </row>
    <row r="83" spans="1:25" s="81" customFormat="1" ht="18" customHeight="1">
      <c r="A83" s="231"/>
      <c r="B83" s="1139" t="s">
        <v>104</v>
      </c>
      <c r="C83" s="1134"/>
      <c r="D83" s="28" t="s">
        <v>197</v>
      </c>
      <c r="E83" s="1222"/>
      <c r="F83" s="1222"/>
      <c r="G83" s="1222"/>
      <c r="H83" s="29" t="s">
        <v>29</v>
      </c>
      <c r="I83" s="29"/>
      <c r="J83" s="29"/>
      <c r="K83" s="30" t="s">
        <v>26</v>
      </c>
      <c r="L83" s="29"/>
      <c r="M83" s="1137" t="s">
        <v>270</v>
      </c>
      <c r="N83" s="1137"/>
      <c r="O83" s="1137"/>
      <c r="P83" s="1137"/>
      <c r="Q83" s="1223" t="str">
        <f>IF(OR($AB$78="20人未満",$C$118=1),IF($K$76=4,$V$15,0),"")</f>
        <v/>
      </c>
      <c r="R83" s="1223"/>
      <c r="S83" s="29" t="s">
        <v>27</v>
      </c>
      <c r="T83" s="249"/>
      <c r="U83" s="507"/>
      <c r="V83" s="507"/>
      <c r="W83" s="507"/>
      <c r="X83" s="507"/>
      <c r="Y83" s="250"/>
    </row>
    <row r="84" spans="1:25" s="81" customFormat="1" ht="18" customHeight="1">
      <c r="A84" s="231"/>
      <c r="B84" s="34"/>
      <c r="C84" s="35"/>
      <c r="D84" s="28"/>
      <c r="E84" s="1222"/>
      <c r="F84" s="1222"/>
      <c r="G84" s="1222"/>
      <c r="H84" s="29"/>
      <c r="I84" s="29"/>
      <c r="J84" s="29"/>
      <c r="K84" s="30"/>
      <c r="L84" s="29"/>
      <c r="M84" s="535"/>
      <c r="N84" s="535"/>
      <c r="O84" s="535"/>
      <c r="P84" s="535"/>
      <c r="Q84" s="550"/>
      <c r="R84" s="550"/>
      <c r="S84" s="29"/>
      <c r="T84" s="249"/>
      <c r="U84" s="507"/>
      <c r="V84" s="507"/>
      <c r="W84" s="507"/>
      <c r="X84" s="507"/>
      <c r="Y84" s="250"/>
    </row>
    <row r="85" spans="1:25" s="81" customFormat="1" ht="18" customHeight="1">
      <c r="A85" s="231"/>
      <c r="B85" s="1139" t="s">
        <v>105</v>
      </c>
      <c r="C85" s="1134"/>
      <c r="D85" s="28" t="s">
        <v>197</v>
      </c>
      <c r="E85" s="1222"/>
      <c r="F85" s="1222"/>
      <c r="G85" s="1222"/>
      <c r="H85" s="29" t="s">
        <v>29</v>
      </c>
      <c r="I85" s="29"/>
      <c r="J85" s="29"/>
      <c r="K85" s="30" t="s">
        <v>26</v>
      </c>
      <c r="L85" s="29"/>
      <c r="M85" s="1137" t="s">
        <v>270</v>
      </c>
      <c r="N85" s="1137"/>
      <c r="O85" s="1137"/>
      <c r="P85" s="1137"/>
      <c r="Q85" s="1223" t="str">
        <f>IF(OR($AB$78="20人未満",$C118=1),IF($K$76=5,$V$15,0),"")</f>
        <v/>
      </c>
      <c r="R85" s="1223"/>
      <c r="S85" s="29" t="s">
        <v>27</v>
      </c>
      <c r="T85" s="249"/>
      <c r="U85" s="507"/>
      <c r="V85" s="507"/>
      <c r="W85" s="507"/>
      <c r="X85" s="507"/>
      <c r="Y85" s="250"/>
    </row>
    <row r="86" spans="1:25" s="81" customFormat="1" ht="18" customHeight="1">
      <c r="A86" s="231"/>
      <c r="B86" s="34"/>
      <c r="C86" s="35"/>
      <c r="D86" s="28"/>
      <c r="E86" s="1222"/>
      <c r="F86" s="1222"/>
      <c r="G86" s="1222"/>
      <c r="H86" s="29"/>
      <c r="I86" s="29"/>
      <c r="J86" s="29"/>
      <c r="K86" s="30"/>
      <c r="L86" s="29"/>
      <c r="M86" s="535"/>
      <c r="N86" s="535"/>
      <c r="O86" s="535"/>
      <c r="P86" s="535"/>
      <c r="Q86" s="550"/>
      <c r="R86" s="550"/>
      <c r="S86" s="29"/>
      <c r="T86" s="249"/>
      <c r="U86" s="507"/>
      <c r="V86" s="507"/>
      <c r="W86" s="507"/>
      <c r="X86" s="507"/>
      <c r="Y86" s="250"/>
    </row>
    <row r="87" spans="1:25" s="81" customFormat="1" ht="33.75" customHeight="1">
      <c r="A87" s="231"/>
      <c r="B87" s="1140" t="s">
        <v>106</v>
      </c>
      <c r="C87" s="1141"/>
      <c r="D87" s="537" t="s">
        <v>197</v>
      </c>
      <c r="E87" s="1224"/>
      <c r="F87" s="1224"/>
      <c r="G87" s="1224"/>
      <c r="H87" s="529" t="s">
        <v>29</v>
      </c>
      <c r="I87" s="529"/>
      <c r="J87" s="529"/>
      <c r="K87" s="538" t="s">
        <v>26</v>
      </c>
      <c r="L87" s="529"/>
      <c r="M87" s="1143" t="s">
        <v>270</v>
      </c>
      <c r="N87" s="1143"/>
      <c r="O87" s="1143"/>
      <c r="P87" s="1143"/>
      <c r="Q87" s="1225" t="str">
        <f>IF(OR($AB$78="20人未満",$C118=1),IF($N$76=2,$V$15,0)+IF($N$76=3,$V$15,0),"")</f>
        <v/>
      </c>
      <c r="R87" s="1225"/>
      <c r="S87" s="529" t="s">
        <v>27</v>
      </c>
      <c r="T87" s="249"/>
      <c r="U87" s="507"/>
      <c r="V87" s="507"/>
      <c r="W87" s="507"/>
      <c r="X87" s="507"/>
      <c r="Y87" s="250"/>
    </row>
    <row r="88" spans="1:25" s="81" customFormat="1" ht="9" customHeight="1">
      <c r="A88" s="231"/>
      <c r="B88" s="533"/>
      <c r="C88" s="534"/>
      <c r="D88" s="537"/>
      <c r="E88" s="551"/>
      <c r="F88" s="551"/>
      <c r="G88" s="551"/>
      <c r="H88" s="529"/>
      <c r="I88" s="529"/>
      <c r="J88" s="529"/>
      <c r="K88" s="538"/>
      <c r="L88" s="529"/>
      <c r="M88" s="529"/>
      <c r="N88" s="529"/>
      <c r="O88" s="529"/>
      <c r="P88" s="529"/>
      <c r="Q88" s="508"/>
      <c r="R88" s="508"/>
      <c r="S88" s="529"/>
      <c r="T88" s="249"/>
      <c r="U88" s="507"/>
      <c r="V88" s="507"/>
      <c r="W88" s="507"/>
      <c r="X88" s="507"/>
      <c r="Y88" s="250"/>
    </row>
    <row r="89" spans="1:25" s="81" customFormat="1" ht="9" customHeight="1">
      <c r="A89" s="2"/>
      <c r="B89" s="530"/>
      <c r="C89" s="531"/>
      <c r="D89" s="127"/>
      <c r="E89" s="515"/>
      <c r="F89" s="515"/>
      <c r="G89" s="515"/>
      <c r="H89" s="129"/>
      <c r="I89" s="97"/>
      <c r="J89" s="97"/>
      <c r="K89" s="95"/>
      <c r="L89" s="97"/>
      <c r="M89" s="532"/>
      <c r="N89" s="532"/>
      <c r="O89" s="532"/>
      <c r="P89" s="532"/>
      <c r="Q89" s="509"/>
      <c r="R89" s="509"/>
      <c r="S89" s="97"/>
      <c r="T89" s="9"/>
      <c r="U89" s="516"/>
      <c r="V89" s="516"/>
      <c r="W89" s="516"/>
      <c r="X89" s="516"/>
      <c r="Y89" s="10"/>
    </row>
    <row r="90" spans="1:25" s="81" customFormat="1" ht="30" customHeight="1">
      <c r="A90" s="231"/>
      <c r="B90" s="1131" t="s">
        <v>163</v>
      </c>
      <c r="C90" s="1016"/>
      <c r="D90" s="1016"/>
      <c r="E90" s="1016"/>
      <c r="F90" s="1016"/>
      <c r="G90" s="1016"/>
      <c r="H90" s="1016"/>
      <c r="I90" s="1016"/>
      <c r="J90" s="1016"/>
      <c r="K90" s="1016"/>
      <c r="L90" s="1016"/>
      <c r="M90" s="1016"/>
      <c r="N90" s="1016"/>
      <c r="O90" s="1016"/>
      <c r="P90" s="1016"/>
      <c r="Q90" s="1016"/>
      <c r="R90" s="1016"/>
      <c r="S90" s="1132"/>
      <c r="T90" s="249"/>
      <c r="U90" s="507"/>
      <c r="V90" s="507"/>
      <c r="W90" s="507"/>
      <c r="X90" s="507"/>
      <c r="Y90" s="250"/>
    </row>
    <row r="91" spans="1:25" s="81" customFormat="1" ht="32.25" customHeight="1">
      <c r="A91" s="231"/>
      <c r="B91" s="1133" t="s">
        <v>102</v>
      </c>
      <c r="C91" s="1134"/>
      <c r="D91" s="28" t="s">
        <v>197</v>
      </c>
      <c r="E91" s="1221"/>
      <c r="F91" s="1222"/>
      <c r="G91" s="1222"/>
      <c r="H91" s="29" t="s">
        <v>29</v>
      </c>
      <c r="I91" s="29"/>
      <c r="J91" s="29"/>
      <c r="K91" s="30" t="s">
        <v>26</v>
      </c>
      <c r="L91" s="29"/>
      <c r="M91" s="1137" t="s">
        <v>270</v>
      </c>
      <c r="N91" s="1137"/>
      <c r="O91" s="1137"/>
      <c r="P91" s="1137"/>
      <c r="Q91" s="1226" t="str">
        <f>IF(AND($AB$78="20人以上",$C$118=""),IF($K$76=1,$V$15,0)+IF($K$76=2,$V$15,0),"")</f>
        <v/>
      </c>
      <c r="R91" s="1226"/>
      <c r="S91" s="29" t="s">
        <v>27</v>
      </c>
      <c r="T91" s="249"/>
      <c r="U91" s="507"/>
      <c r="V91" s="507"/>
      <c r="W91" s="507"/>
      <c r="X91" s="507"/>
      <c r="Y91" s="250"/>
    </row>
    <row r="92" spans="1:25" s="81" customFormat="1" ht="9" customHeight="1">
      <c r="A92" s="231"/>
      <c r="B92" s="31"/>
      <c r="C92" s="32"/>
      <c r="D92" s="28"/>
      <c r="E92" s="549"/>
      <c r="F92" s="549"/>
      <c r="G92" s="549"/>
      <c r="H92" s="29"/>
      <c r="I92" s="29"/>
      <c r="J92" s="29"/>
      <c r="K92" s="30"/>
      <c r="L92" s="29"/>
      <c r="M92" s="526"/>
      <c r="N92" s="526"/>
      <c r="O92" s="526"/>
      <c r="P92" s="526"/>
      <c r="Q92" s="553"/>
      <c r="R92" s="553"/>
      <c r="S92" s="29"/>
      <c r="T92" s="249"/>
      <c r="U92" s="507"/>
      <c r="V92" s="507"/>
      <c r="W92" s="507"/>
      <c r="X92" s="507"/>
      <c r="Y92" s="250"/>
    </row>
    <row r="93" spans="1:25" s="81" customFormat="1" ht="27.75" customHeight="1">
      <c r="A93" s="231"/>
      <c r="B93" s="1139" t="s">
        <v>103</v>
      </c>
      <c r="C93" s="1134"/>
      <c r="D93" s="28" t="s">
        <v>197</v>
      </c>
      <c r="E93" s="1221"/>
      <c r="F93" s="1222"/>
      <c r="G93" s="1222"/>
      <c r="H93" s="29" t="s">
        <v>29</v>
      </c>
      <c r="I93" s="29"/>
      <c r="J93" s="29"/>
      <c r="K93" s="30" t="s">
        <v>26</v>
      </c>
      <c r="L93" s="29"/>
      <c r="M93" s="1137" t="s">
        <v>270</v>
      </c>
      <c r="N93" s="1137"/>
      <c r="O93" s="1137"/>
      <c r="P93" s="1137"/>
      <c r="Q93" s="1226" t="str">
        <f>IF(AND($AB$78="20人以上",$C$118=""),IF($K$76=3,$V$15,0),"")</f>
        <v/>
      </c>
      <c r="R93" s="1226"/>
      <c r="S93" s="29" t="s">
        <v>27</v>
      </c>
      <c r="T93" s="249"/>
      <c r="U93" s="507"/>
      <c r="V93" s="507"/>
      <c r="W93" s="507"/>
      <c r="X93" s="507"/>
      <c r="Y93" s="250"/>
    </row>
    <row r="94" spans="1:25" s="81" customFormat="1" ht="18" customHeight="1">
      <c r="A94" s="231"/>
      <c r="B94" s="34"/>
      <c r="C94" s="35"/>
      <c r="D94" s="28"/>
      <c r="E94" s="548"/>
      <c r="F94" s="549"/>
      <c r="G94" s="549"/>
      <c r="H94" s="29"/>
      <c r="I94" s="29"/>
      <c r="J94" s="29"/>
      <c r="K94" s="30"/>
      <c r="L94" s="29"/>
      <c r="M94" s="535"/>
      <c r="N94" s="535"/>
      <c r="O94" s="535"/>
      <c r="P94" s="535"/>
      <c r="Q94" s="550"/>
      <c r="R94" s="550"/>
      <c r="S94" s="29"/>
      <c r="T94" s="249"/>
      <c r="U94" s="507"/>
      <c r="V94" s="507"/>
      <c r="W94" s="507"/>
      <c r="X94" s="507"/>
      <c r="Y94" s="250"/>
    </row>
    <row r="95" spans="1:25" s="81" customFormat="1" ht="18" customHeight="1">
      <c r="A95" s="231"/>
      <c r="B95" s="1139" t="s">
        <v>104</v>
      </c>
      <c r="C95" s="1134"/>
      <c r="D95" s="28" t="s">
        <v>197</v>
      </c>
      <c r="E95" s="1222"/>
      <c r="F95" s="1222"/>
      <c r="G95" s="1222"/>
      <c r="H95" s="29" t="s">
        <v>29</v>
      </c>
      <c r="I95" s="29"/>
      <c r="J95" s="29"/>
      <c r="K95" s="30" t="s">
        <v>26</v>
      </c>
      <c r="L95" s="29"/>
      <c r="M95" s="1137" t="s">
        <v>270</v>
      </c>
      <c r="N95" s="1137"/>
      <c r="O95" s="1137"/>
      <c r="P95" s="1137"/>
      <c r="Q95" s="1226" t="str">
        <f>IF(AND($AB$78="20人以上",$C$118=""),IF($K$76=4,$V$15,0),"")</f>
        <v/>
      </c>
      <c r="R95" s="1226"/>
      <c r="S95" s="29" t="s">
        <v>27</v>
      </c>
      <c r="T95" s="249"/>
      <c r="U95" s="507"/>
      <c r="V95" s="507"/>
      <c r="W95" s="507"/>
      <c r="X95" s="507"/>
      <c r="Y95" s="250"/>
    </row>
    <row r="96" spans="1:25" s="81" customFormat="1" ht="18" customHeight="1">
      <c r="A96" s="231"/>
      <c r="B96" s="34"/>
      <c r="C96" s="35"/>
      <c r="D96" s="28"/>
      <c r="E96" s="1222"/>
      <c r="F96" s="1222"/>
      <c r="G96" s="1222"/>
      <c r="H96" s="29"/>
      <c r="I96" s="29"/>
      <c r="J96" s="29"/>
      <c r="K96" s="30"/>
      <c r="L96" s="29"/>
      <c r="M96" s="535"/>
      <c r="N96" s="535"/>
      <c r="O96" s="535"/>
      <c r="P96" s="535"/>
      <c r="Q96" s="550"/>
      <c r="R96" s="550"/>
      <c r="S96" s="29"/>
      <c r="T96" s="249"/>
      <c r="U96" s="507"/>
      <c r="V96" s="507"/>
      <c r="W96" s="507"/>
      <c r="X96" s="507"/>
      <c r="Y96" s="250"/>
    </row>
    <row r="97" spans="1:33" s="81" customFormat="1" ht="18" customHeight="1">
      <c r="A97" s="231"/>
      <c r="B97" s="1139" t="s">
        <v>105</v>
      </c>
      <c r="C97" s="1134"/>
      <c r="D97" s="28" t="s">
        <v>197</v>
      </c>
      <c r="E97" s="1222"/>
      <c r="F97" s="1222"/>
      <c r="G97" s="1222"/>
      <c r="H97" s="29" t="s">
        <v>29</v>
      </c>
      <c r="I97" s="29"/>
      <c r="J97" s="29"/>
      <c r="K97" s="30" t="s">
        <v>26</v>
      </c>
      <c r="L97" s="29"/>
      <c r="M97" s="1137" t="s">
        <v>270</v>
      </c>
      <c r="N97" s="1137"/>
      <c r="O97" s="1137"/>
      <c r="P97" s="1137"/>
      <c r="Q97" s="1226" t="str">
        <f>IF(AND($AB$78="20人以上",$C$118=""),IF($K$76=5,$V$15,0),"")</f>
        <v/>
      </c>
      <c r="R97" s="1226"/>
      <c r="S97" s="29" t="s">
        <v>27</v>
      </c>
      <c r="T97" s="249"/>
      <c r="U97" s="507"/>
      <c r="V97" s="507"/>
      <c r="W97" s="507"/>
      <c r="X97" s="507"/>
      <c r="Y97" s="250"/>
    </row>
    <row r="98" spans="1:33" s="81" customFormat="1" ht="18" customHeight="1">
      <c r="A98" s="231"/>
      <c r="B98" s="34"/>
      <c r="C98" s="35"/>
      <c r="D98" s="28"/>
      <c r="E98" s="1222"/>
      <c r="F98" s="1222"/>
      <c r="G98" s="1222"/>
      <c r="H98" s="29"/>
      <c r="I98" s="29"/>
      <c r="J98" s="29"/>
      <c r="K98" s="30"/>
      <c r="L98" s="29"/>
      <c r="M98" s="535"/>
      <c r="N98" s="535"/>
      <c r="O98" s="535"/>
      <c r="P98" s="535"/>
      <c r="Q98" s="550"/>
      <c r="R98" s="550"/>
      <c r="S98" s="29"/>
      <c r="T98" s="249"/>
      <c r="U98" s="507"/>
      <c r="V98" s="507"/>
      <c r="W98" s="507"/>
      <c r="X98" s="507"/>
      <c r="Y98" s="250"/>
    </row>
    <row r="99" spans="1:33" s="81" customFormat="1" ht="33.75" customHeight="1">
      <c r="A99" s="231"/>
      <c r="B99" s="1140" t="s">
        <v>106</v>
      </c>
      <c r="C99" s="1141"/>
      <c r="D99" s="537" t="s">
        <v>197</v>
      </c>
      <c r="E99" s="1224"/>
      <c r="F99" s="1224"/>
      <c r="G99" s="1224"/>
      <c r="H99" s="529" t="s">
        <v>29</v>
      </c>
      <c r="I99" s="529"/>
      <c r="J99" s="529"/>
      <c r="K99" s="538" t="s">
        <v>26</v>
      </c>
      <c r="L99" s="529"/>
      <c r="M99" s="1143" t="s">
        <v>270</v>
      </c>
      <c r="N99" s="1143"/>
      <c r="O99" s="1143"/>
      <c r="P99" s="1143"/>
      <c r="Q99" s="1234" t="str">
        <f>IF(AND($AB$78="20人以上",$C$118=""),IF($N$76=2,$V$15,0)+IF($N$76=3,$V$15,0),"")</f>
        <v/>
      </c>
      <c r="R99" s="1234"/>
      <c r="S99" s="529" t="s">
        <v>27</v>
      </c>
      <c r="T99" s="249"/>
      <c r="U99" s="547"/>
      <c r="V99" s="547"/>
      <c r="W99" s="547"/>
      <c r="X99" s="547"/>
      <c r="Y99" s="250"/>
    </row>
    <row r="100" spans="1:33" s="81" customFormat="1" ht="9" customHeight="1">
      <c r="A100" s="2"/>
      <c r="B100" s="530"/>
      <c r="C100" s="531"/>
      <c r="D100" s="127"/>
      <c r="E100" s="515"/>
      <c r="F100" s="515"/>
      <c r="G100" s="515"/>
      <c r="H100" s="129"/>
      <c r="I100" s="97"/>
      <c r="J100" s="97"/>
      <c r="K100" s="95"/>
      <c r="L100" s="97"/>
      <c r="M100" s="532"/>
      <c r="N100" s="532"/>
      <c r="O100" s="532"/>
      <c r="P100" s="532"/>
      <c r="Q100" s="509"/>
      <c r="R100" s="509"/>
      <c r="S100" s="97"/>
      <c r="T100" s="9"/>
      <c r="U100" s="516"/>
      <c r="V100" s="516"/>
      <c r="W100" s="516"/>
      <c r="X100" s="516"/>
      <c r="Y100" s="10"/>
    </row>
    <row r="101" spans="1:33" s="261" customFormat="1" ht="19.5" customHeight="1">
      <c r="A101" s="258"/>
      <c r="B101" s="39" t="s">
        <v>107</v>
      </c>
      <c r="C101" s="40"/>
      <c r="D101" s="537" t="s">
        <v>268</v>
      </c>
      <c r="E101" s="1224"/>
      <c r="F101" s="1224"/>
      <c r="G101" s="1224"/>
      <c r="H101" s="529" t="s">
        <v>29</v>
      </c>
      <c r="I101" s="529"/>
      <c r="J101" s="529"/>
      <c r="K101" s="538" t="s">
        <v>26</v>
      </c>
      <c r="L101" s="529"/>
      <c r="M101" s="1143" t="s">
        <v>270</v>
      </c>
      <c r="N101" s="1143"/>
      <c r="O101" s="1143"/>
      <c r="P101" s="1143"/>
      <c r="Q101" s="1223">
        <f>V15</f>
        <v>0</v>
      </c>
      <c r="R101" s="1223"/>
      <c r="S101" s="529" t="s">
        <v>38</v>
      </c>
      <c r="T101" s="259" t="s">
        <v>268</v>
      </c>
      <c r="U101" s="1227">
        <f>E101*Q101</f>
        <v>0</v>
      </c>
      <c r="V101" s="1227"/>
      <c r="W101" s="1227"/>
      <c r="X101" s="1227"/>
      <c r="Y101" s="260" t="s">
        <v>101</v>
      </c>
    </row>
    <row r="102" spans="1:33" s="81" customFormat="1" ht="6" customHeight="1">
      <c r="A102" s="231"/>
      <c r="B102" s="262"/>
      <c r="C102" s="263"/>
      <c r="D102" s="28"/>
      <c r="E102" s="549"/>
      <c r="F102" s="549"/>
      <c r="G102" s="549"/>
      <c r="H102" s="29"/>
      <c r="I102" s="29"/>
      <c r="J102" s="29"/>
      <c r="K102" s="30"/>
      <c r="L102" s="29"/>
      <c r="M102" s="535"/>
      <c r="N102" s="535"/>
      <c r="O102" s="535"/>
      <c r="P102" s="535"/>
      <c r="Q102" s="508"/>
      <c r="R102" s="508"/>
      <c r="S102" s="29"/>
      <c r="T102" s="249"/>
      <c r="U102" s="547"/>
      <c r="V102" s="547"/>
      <c r="W102" s="547"/>
      <c r="X102" s="547"/>
      <c r="Y102" s="250"/>
    </row>
    <row r="103" spans="1:33" s="519" customFormat="1" ht="14.25" customHeight="1">
      <c r="A103" s="517"/>
      <c r="B103" s="518"/>
      <c r="C103" s="556" t="s">
        <v>619</v>
      </c>
      <c r="D103" s="557"/>
      <c r="E103" s="558"/>
      <c r="F103" s="558"/>
      <c r="G103" s="558"/>
      <c r="H103" s="559"/>
      <c r="I103" s="559"/>
      <c r="J103" s="559"/>
      <c r="K103" s="560"/>
      <c r="L103" s="559"/>
      <c r="M103" s="561"/>
      <c r="N103" s="561"/>
      <c r="O103" s="561"/>
      <c r="P103" s="561"/>
      <c r="Q103" s="562"/>
      <c r="R103" s="562"/>
      <c r="S103" s="559"/>
      <c r="T103" s="563"/>
      <c r="U103" s="564"/>
      <c r="V103" s="564"/>
      <c r="W103" s="564"/>
      <c r="X103" s="564"/>
      <c r="Y103" s="565"/>
      <c r="Z103" s="566"/>
      <c r="AA103" s="566" t="s">
        <v>620</v>
      </c>
      <c r="AB103" s="566"/>
      <c r="AC103" s="566"/>
      <c r="AD103" s="566"/>
      <c r="AE103" s="566"/>
      <c r="AF103" s="566"/>
      <c r="AG103" s="566"/>
    </row>
    <row r="104" spans="1:33" s="519" customFormat="1" ht="14.25" customHeight="1">
      <c r="A104" s="517"/>
      <c r="B104" s="518"/>
      <c r="C104" s="1228" t="s">
        <v>633</v>
      </c>
      <c r="D104" s="1228"/>
      <c r="E104" s="1228"/>
      <c r="F104" s="1228"/>
      <c r="G104" s="1228"/>
      <c r="H104" s="1228"/>
      <c r="I104" s="1228"/>
      <c r="J104" s="1228"/>
      <c r="K104" s="1228"/>
      <c r="L104" s="1228"/>
      <c r="M104" s="1228"/>
      <c r="N104" s="1228"/>
      <c r="O104" s="1228"/>
      <c r="P104" s="1228"/>
      <c r="Q104" s="1228"/>
      <c r="R104" s="1228"/>
      <c r="S104" s="1229"/>
      <c r="T104" s="563"/>
      <c r="U104" s="564"/>
      <c r="V104" s="564"/>
      <c r="W104" s="564"/>
      <c r="X104" s="564"/>
      <c r="Y104" s="565"/>
      <c r="Z104" s="566"/>
      <c r="AA104" s="566"/>
      <c r="AB104" s="566"/>
      <c r="AC104" s="566"/>
      <c r="AD104" s="566"/>
      <c r="AE104" s="566"/>
      <c r="AF104" s="566"/>
      <c r="AG104" s="566"/>
    </row>
    <row r="105" spans="1:33" s="519" customFormat="1" ht="14.25" customHeight="1">
      <c r="A105" s="517"/>
      <c r="B105" s="518"/>
      <c r="C105" s="567"/>
      <c r="D105" s="568" t="s">
        <v>268</v>
      </c>
      <c r="E105" s="1230"/>
      <c r="F105" s="1230"/>
      <c r="G105" s="1230"/>
      <c r="H105" s="569" t="s">
        <v>29</v>
      </c>
      <c r="I105" s="569"/>
      <c r="J105" s="569"/>
      <c r="K105" s="570" t="s">
        <v>26</v>
      </c>
      <c r="L105" s="569"/>
      <c r="M105" s="1231" t="s">
        <v>634</v>
      </c>
      <c r="N105" s="1231"/>
      <c r="O105" s="1231"/>
      <c r="P105" s="1231"/>
      <c r="Q105" s="1232" t="e">
        <f>IF($U$42&gt;0.4999,K48,"0")</f>
        <v>#DIV/0!</v>
      </c>
      <c r="R105" s="1232"/>
      <c r="S105" s="569" t="s">
        <v>38</v>
      </c>
      <c r="T105" s="571" t="s">
        <v>268</v>
      </c>
      <c r="U105" s="1233" t="e">
        <f>IF(Q105&gt;0,E105*Q105,"")</f>
        <v>#DIV/0!</v>
      </c>
      <c r="V105" s="1233"/>
      <c r="W105" s="1233"/>
      <c r="X105" s="1233"/>
      <c r="Y105" s="572" t="s">
        <v>101</v>
      </c>
      <c r="Z105" s="566"/>
      <c r="AA105" s="566"/>
      <c r="AB105" s="566" t="e">
        <f>IF($U$42&gt;=0.5,"50％以上","50％未満")</f>
        <v>#DIV/0!</v>
      </c>
      <c r="AC105" s="566"/>
      <c r="AD105" s="566"/>
      <c r="AE105" s="566"/>
      <c r="AF105" s="566"/>
      <c r="AG105" s="566"/>
    </row>
    <row r="106" spans="1:33" s="81" customFormat="1" ht="14.25" customHeight="1">
      <c r="A106" s="231"/>
      <c r="B106" s="262"/>
      <c r="C106" s="567"/>
      <c r="D106" s="568"/>
      <c r="E106" s="1230"/>
      <c r="F106" s="1230"/>
      <c r="G106" s="1230"/>
      <c r="H106" s="569"/>
      <c r="I106" s="569"/>
      <c r="J106" s="569"/>
      <c r="K106" s="570"/>
      <c r="L106" s="569"/>
      <c r="M106" s="1235"/>
      <c r="N106" s="1235"/>
      <c r="O106" s="1235"/>
      <c r="P106" s="1235"/>
      <c r="Q106" s="1232"/>
      <c r="R106" s="1232"/>
      <c r="S106" s="569"/>
      <c r="T106" s="571"/>
      <c r="U106" s="1233"/>
      <c r="V106" s="1233"/>
      <c r="W106" s="1233"/>
      <c r="X106" s="1233"/>
      <c r="Y106" s="572"/>
      <c r="Z106" s="566"/>
      <c r="AA106" s="566"/>
      <c r="AB106" s="566"/>
      <c r="AC106" s="566"/>
      <c r="AD106" s="566"/>
      <c r="AE106" s="566"/>
      <c r="AF106" s="566"/>
      <c r="AG106" s="566"/>
    </row>
    <row r="107" spans="1:33" s="519" customFormat="1" ht="14.25" customHeight="1">
      <c r="A107" s="517"/>
      <c r="B107" s="518"/>
      <c r="C107" s="556" t="s">
        <v>635</v>
      </c>
      <c r="D107" s="557"/>
      <c r="E107" s="558"/>
      <c r="F107" s="558"/>
      <c r="G107" s="558"/>
      <c r="H107" s="559"/>
      <c r="I107" s="559"/>
      <c r="J107" s="559"/>
      <c r="K107" s="560"/>
      <c r="L107" s="559"/>
      <c r="M107" s="561"/>
      <c r="N107" s="561"/>
      <c r="O107" s="561"/>
      <c r="P107" s="561"/>
      <c r="Q107" s="562"/>
      <c r="R107" s="562"/>
      <c r="S107" s="559"/>
      <c r="T107" s="563"/>
      <c r="U107" s="564"/>
      <c r="V107" s="564"/>
      <c r="W107" s="564"/>
      <c r="X107" s="564"/>
      <c r="Y107" s="565"/>
      <c r="Z107" s="566"/>
      <c r="AA107" s="566" t="s">
        <v>620</v>
      </c>
      <c r="AB107" s="566"/>
      <c r="AC107" s="566"/>
      <c r="AD107" s="566"/>
      <c r="AE107" s="566"/>
      <c r="AF107" s="566"/>
      <c r="AG107" s="566"/>
    </row>
    <row r="108" spans="1:33" s="519" customFormat="1" ht="14.25" customHeight="1">
      <c r="A108" s="517"/>
      <c r="B108" s="518"/>
      <c r="C108" s="1228" t="s">
        <v>636</v>
      </c>
      <c r="D108" s="1228"/>
      <c r="E108" s="1228"/>
      <c r="F108" s="1228"/>
      <c r="G108" s="1228"/>
      <c r="H108" s="1228"/>
      <c r="I108" s="1228"/>
      <c r="J108" s="1228"/>
      <c r="K108" s="1228"/>
      <c r="L108" s="1228"/>
      <c r="M108" s="1228"/>
      <c r="N108" s="1228"/>
      <c r="O108" s="1228"/>
      <c r="P108" s="1228"/>
      <c r="Q108" s="1228"/>
      <c r="R108" s="1228"/>
      <c r="S108" s="1229"/>
      <c r="T108" s="563"/>
      <c r="U108" s="564"/>
      <c r="V108" s="564"/>
      <c r="W108" s="564"/>
      <c r="X108" s="564"/>
      <c r="Y108" s="565"/>
      <c r="Z108" s="566"/>
      <c r="AA108" s="566"/>
      <c r="AB108" s="566"/>
      <c r="AC108" s="566"/>
      <c r="AD108" s="566"/>
      <c r="AE108" s="566"/>
      <c r="AF108" s="566"/>
      <c r="AG108" s="566"/>
    </row>
    <row r="109" spans="1:33" s="519" customFormat="1" ht="14.25" customHeight="1">
      <c r="A109" s="517"/>
      <c r="B109" s="518"/>
      <c r="C109" s="567"/>
      <c r="D109" s="568" t="s">
        <v>268</v>
      </c>
      <c r="E109" s="1230"/>
      <c r="F109" s="1230"/>
      <c r="G109" s="1230"/>
      <c r="H109" s="573" t="s">
        <v>275</v>
      </c>
      <c r="I109" s="569"/>
      <c r="J109" s="569"/>
      <c r="K109" s="570" t="s">
        <v>26</v>
      </c>
      <c r="L109" s="569"/>
      <c r="M109" s="1231" t="s">
        <v>637</v>
      </c>
      <c r="N109" s="1231"/>
      <c r="O109" s="1231"/>
      <c r="P109" s="1231"/>
      <c r="Q109" s="1232" t="e">
        <f>IF($U$42&lt;0.5,K48,"0")</f>
        <v>#DIV/0!</v>
      </c>
      <c r="R109" s="1232"/>
      <c r="S109" s="569" t="s">
        <v>38</v>
      </c>
      <c r="T109" s="571" t="s">
        <v>268</v>
      </c>
      <c r="U109" s="1233" t="e">
        <f>IF(Q109&gt;0,E109*Q109*0.5,"")</f>
        <v>#DIV/0!</v>
      </c>
      <c r="V109" s="1233"/>
      <c r="W109" s="1233"/>
      <c r="X109" s="1233"/>
      <c r="Y109" s="572" t="s">
        <v>101</v>
      </c>
      <c r="Z109" s="566"/>
      <c r="AA109" s="566"/>
      <c r="AB109" s="566" t="e">
        <f>IF($U$42&gt;=0.5,"50％以上","50％未満")</f>
        <v>#DIV/0!</v>
      </c>
      <c r="AC109" s="566"/>
      <c r="AD109" s="566"/>
      <c r="AE109" s="566"/>
      <c r="AF109" s="566"/>
      <c r="AG109" s="566"/>
    </row>
    <row r="110" spans="1:33" s="81" customFormat="1" ht="14.25" customHeight="1">
      <c r="A110" s="231"/>
      <c r="B110" s="262"/>
      <c r="C110" s="263"/>
      <c r="D110" s="537"/>
      <c r="E110" s="551"/>
      <c r="F110" s="551"/>
      <c r="G110" s="551"/>
      <c r="H110" s="529"/>
      <c r="I110" s="529"/>
      <c r="J110" s="529"/>
      <c r="K110" s="538"/>
      <c r="L110" s="529"/>
      <c r="M110" s="529"/>
      <c r="N110" s="529"/>
      <c r="O110" s="529"/>
      <c r="P110" s="529"/>
      <c r="Q110" s="550"/>
      <c r="R110" s="550"/>
      <c r="S110" s="529"/>
      <c r="T110" s="259"/>
      <c r="U110" s="552"/>
      <c r="V110" s="552"/>
      <c r="W110" s="552"/>
      <c r="X110" s="552"/>
      <c r="Y110" s="260"/>
    </row>
    <row r="111" spans="1:33" s="81" customFormat="1" ht="15" customHeight="1" thickBot="1">
      <c r="A111" s="231"/>
      <c r="B111" s="247"/>
      <c r="C111" s="556" t="s">
        <v>618</v>
      </c>
      <c r="D111" s="41"/>
      <c r="E111" s="41"/>
      <c r="F111" s="41"/>
      <c r="G111" s="41"/>
      <c r="H111" s="130" t="s">
        <v>109</v>
      </c>
      <c r="I111" s="41"/>
      <c r="J111" s="41"/>
      <c r="K111" s="41"/>
      <c r="L111" s="41"/>
      <c r="M111" s="41"/>
      <c r="N111" s="41"/>
      <c r="O111" s="41"/>
      <c r="P111" s="41"/>
      <c r="Q111" s="41"/>
      <c r="R111" s="29"/>
      <c r="S111" s="29"/>
      <c r="T111" s="259"/>
      <c r="U111" s="1159"/>
      <c r="V111" s="1159"/>
      <c r="W111" s="1159"/>
      <c r="X111" s="1159"/>
      <c r="Y111" s="260"/>
    </row>
    <row r="112" spans="1:33" s="81" customFormat="1" ht="15" customHeight="1" thickBot="1">
      <c r="A112" s="231"/>
      <c r="B112" s="247"/>
      <c r="C112" s="264"/>
      <c r="D112" s="529" t="s">
        <v>640</v>
      </c>
      <c r="E112" s="29"/>
      <c r="F112" s="29"/>
      <c r="G112" s="29"/>
      <c r="H112" s="29"/>
      <c r="I112" s="29"/>
      <c r="J112" s="29"/>
      <c r="K112" s="30" t="s">
        <v>278</v>
      </c>
      <c r="L112" s="536" t="s">
        <v>112</v>
      </c>
      <c r="M112" s="29"/>
      <c r="N112" s="29"/>
      <c r="O112" s="29"/>
      <c r="P112" s="29"/>
      <c r="Q112" s="1156">
        <f>U28</f>
        <v>0</v>
      </c>
      <c r="R112" s="1157"/>
      <c r="S112" s="29" t="s">
        <v>38</v>
      </c>
      <c r="T112" s="249"/>
      <c r="U112" s="1160"/>
      <c r="V112" s="1160"/>
      <c r="W112" s="1160"/>
      <c r="X112" s="1160"/>
      <c r="Y112" s="250"/>
      <c r="AB112" s="265"/>
      <c r="AC112" s="265"/>
      <c r="AF112" s="265"/>
    </row>
    <row r="113" spans="1:39" s="81" customFormat="1" ht="15" customHeight="1" thickBot="1">
      <c r="A113" s="231"/>
      <c r="B113" s="247"/>
      <c r="C113" s="29"/>
      <c r="D113" s="28" t="s">
        <v>197</v>
      </c>
      <c r="E113" s="1222"/>
      <c r="F113" s="1222"/>
      <c r="G113" s="1222"/>
      <c r="H113" s="29" t="s">
        <v>31</v>
      </c>
      <c r="I113" s="29"/>
      <c r="J113" s="29"/>
      <c r="K113" s="1165"/>
      <c r="L113" s="1165"/>
      <c r="M113" s="1165"/>
      <c r="N113" s="1165"/>
      <c r="O113" s="1165"/>
      <c r="P113" s="1165"/>
      <c r="Q113" s="1165"/>
      <c r="R113" s="1165"/>
      <c r="S113" s="1166"/>
      <c r="T113" s="247"/>
      <c r="U113" s="266"/>
      <c r="V113" s="266"/>
      <c r="W113" s="266"/>
      <c r="X113" s="266"/>
      <c r="Y113" s="250"/>
      <c r="AB113" s="12"/>
      <c r="AC113" s="12"/>
      <c r="AD113" s="12"/>
      <c r="AE113" s="265"/>
      <c r="AF113" s="265"/>
    </row>
    <row r="114" spans="1:39" s="81" customFormat="1" ht="15" customHeight="1" thickBot="1">
      <c r="A114" s="231"/>
      <c r="B114" s="247"/>
      <c r="C114" s="267"/>
      <c r="D114" s="29" t="s">
        <v>111</v>
      </c>
      <c r="E114" s="29"/>
      <c r="F114" s="29"/>
      <c r="G114" s="29"/>
      <c r="H114" s="29"/>
      <c r="I114" s="29"/>
      <c r="J114" s="29"/>
      <c r="K114" s="30" t="s">
        <v>26</v>
      </c>
      <c r="L114" s="536" t="s">
        <v>112</v>
      </c>
      <c r="M114" s="268"/>
      <c r="N114" s="268"/>
      <c r="O114" s="268"/>
      <c r="P114" s="268"/>
      <c r="Q114" s="1223">
        <f>U28</f>
        <v>0</v>
      </c>
      <c r="R114" s="1223"/>
      <c r="S114" s="29" t="s">
        <v>27</v>
      </c>
      <c r="T114" s="249" t="s">
        <v>198</v>
      </c>
      <c r="U114" s="1242">
        <f>IF(C114="○",AA115,IF(C112="○",AA114,0))</f>
        <v>0</v>
      </c>
      <c r="V114" s="1242"/>
      <c r="W114" s="1242"/>
      <c r="X114" s="1242"/>
      <c r="Y114" s="250" t="s">
        <v>30</v>
      </c>
      <c r="AA114" s="1155">
        <f>IF(Q114=0,0,ROUNDDOWN((40000*M115/Q115*Q114),0))</f>
        <v>0</v>
      </c>
      <c r="AB114" s="1155"/>
      <c r="AC114" s="1155"/>
      <c r="AD114" s="1155"/>
      <c r="AE114" s="1155"/>
    </row>
    <row r="115" spans="1:39" s="81" customFormat="1" ht="15" customHeight="1">
      <c r="A115" s="231"/>
      <c r="B115" s="247"/>
      <c r="C115" s="29"/>
      <c r="D115" s="28" t="s">
        <v>197</v>
      </c>
      <c r="E115" s="1222"/>
      <c r="F115" s="1222"/>
      <c r="G115" s="1222"/>
      <c r="H115" s="29" t="s">
        <v>31</v>
      </c>
      <c r="I115" s="29"/>
      <c r="J115" s="29"/>
      <c r="K115" s="28" t="s">
        <v>197</v>
      </c>
      <c r="L115" s="30" t="s">
        <v>280</v>
      </c>
      <c r="M115" s="1156">
        <f>+V15</f>
        <v>0</v>
      </c>
      <c r="N115" s="1157"/>
      <c r="O115" s="30" t="s">
        <v>8</v>
      </c>
      <c r="P115" s="30" t="s">
        <v>282</v>
      </c>
      <c r="Q115" s="1156">
        <f>+V17</f>
        <v>0</v>
      </c>
      <c r="R115" s="1157"/>
      <c r="S115" s="29" t="s">
        <v>283</v>
      </c>
      <c r="T115" s="249"/>
      <c r="U115" s="547"/>
      <c r="V115" s="547"/>
      <c r="W115" s="547"/>
      <c r="X115" s="547"/>
      <c r="Y115" s="250"/>
      <c r="AA115" s="1155" t="e">
        <f>IF(C112="○","0",ROUNDDOWN((97000*M115/Q115*Q114),0))</f>
        <v>#DIV/0!</v>
      </c>
      <c r="AB115" s="1155"/>
      <c r="AC115" s="1155"/>
      <c r="AD115" s="1155"/>
      <c r="AE115" s="1155"/>
    </row>
    <row r="116" spans="1:39" s="81" customFormat="1" ht="8.25" customHeight="1">
      <c r="A116" s="231"/>
      <c r="B116" s="247"/>
      <c r="C116" s="29"/>
      <c r="D116" s="29"/>
      <c r="E116" s="29"/>
      <c r="F116" s="29"/>
      <c r="G116" s="29"/>
      <c r="H116" s="29"/>
      <c r="I116" s="29"/>
      <c r="J116" s="29"/>
      <c r="K116" s="29"/>
      <c r="L116" s="29"/>
      <c r="M116" s="28"/>
      <c r="N116" s="29"/>
      <c r="O116" s="29"/>
      <c r="P116" s="30"/>
      <c r="Q116" s="535"/>
      <c r="R116" s="535"/>
      <c r="S116" s="29"/>
      <c r="T116" s="247"/>
      <c r="U116" s="266"/>
      <c r="V116" s="266"/>
      <c r="W116" s="266"/>
      <c r="X116" s="266"/>
      <c r="Y116" s="250"/>
    </row>
    <row r="117" spans="1:39" s="81" customFormat="1" ht="13.5" hidden="1" customHeight="1" thickBot="1">
      <c r="A117" s="574"/>
      <c r="B117" s="575"/>
      <c r="C117" s="576"/>
      <c r="D117" s="577" t="s">
        <v>638</v>
      </c>
      <c r="E117" s="578"/>
      <c r="F117" s="578"/>
      <c r="G117" s="578"/>
      <c r="H117" s="578"/>
      <c r="I117" s="578"/>
      <c r="J117" s="578"/>
      <c r="K117" s="578"/>
      <c r="L117" s="578"/>
      <c r="M117" s="579"/>
      <c r="N117" s="578"/>
      <c r="O117" s="578"/>
      <c r="P117" s="580"/>
      <c r="Q117" s="581"/>
      <c r="R117" s="581"/>
      <c r="S117" s="578"/>
      <c r="T117" s="575"/>
      <c r="U117" s="582"/>
      <c r="V117" s="582"/>
      <c r="W117" s="582"/>
      <c r="X117" s="582"/>
      <c r="Y117" s="583"/>
    </row>
    <row r="118" spans="1:39" s="81" customFormat="1" ht="15" hidden="1" customHeight="1" thickBot="1">
      <c r="A118" s="574"/>
      <c r="B118" s="575"/>
      <c r="C118" s="584"/>
      <c r="D118" s="576" t="s">
        <v>113</v>
      </c>
      <c r="E118" s="578"/>
      <c r="F118" s="578"/>
      <c r="G118" s="578"/>
      <c r="H118" s="578"/>
      <c r="I118" s="578"/>
      <c r="J118" s="578"/>
      <c r="K118" s="578"/>
      <c r="L118" s="578"/>
      <c r="M118" s="579"/>
      <c r="N118" s="578"/>
      <c r="O118" s="578"/>
      <c r="P118" s="580"/>
      <c r="Q118" s="581"/>
      <c r="R118" s="581"/>
      <c r="S118" s="578"/>
      <c r="T118" s="575"/>
      <c r="U118" s="582"/>
      <c r="V118" s="582"/>
      <c r="W118" s="582"/>
      <c r="X118" s="582"/>
      <c r="Y118" s="583"/>
    </row>
    <row r="119" spans="1:39" s="81" customFormat="1" ht="15" hidden="1" customHeight="1">
      <c r="A119" s="574"/>
      <c r="B119" s="575"/>
      <c r="C119" s="585" t="s">
        <v>622</v>
      </c>
      <c r="D119" s="578"/>
      <c r="E119" s="578"/>
      <c r="F119" s="578"/>
      <c r="G119" s="578"/>
      <c r="H119" s="578"/>
      <c r="I119" s="578"/>
      <c r="J119" s="578"/>
      <c r="K119" s="578"/>
      <c r="L119" s="586"/>
      <c r="M119" s="586"/>
      <c r="N119" s="586"/>
      <c r="O119" s="586"/>
      <c r="P119" s="586"/>
      <c r="Q119" s="578"/>
      <c r="R119" s="578"/>
      <c r="S119" s="578"/>
      <c r="T119" s="575"/>
      <c r="U119" s="582"/>
      <c r="V119" s="582"/>
      <c r="W119" s="582"/>
      <c r="X119" s="582"/>
      <c r="Y119" s="583"/>
    </row>
    <row r="120" spans="1:39" s="81" customFormat="1" ht="15" hidden="1" customHeight="1" thickBot="1">
      <c r="A120" s="574"/>
      <c r="B120" s="575"/>
      <c r="C120" s="578"/>
      <c r="D120" s="587"/>
      <c r="E120" s="1243"/>
      <c r="F120" s="1243"/>
      <c r="G120" s="1243"/>
      <c r="H120" s="1243"/>
      <c r="I120" s="578"/>
      <c r="J120" s="578"/>
      <c r="K120" s="1244" t="s">
        <v>115</v>
      </c>
      <c r="L120" s="1244"/>
      <c r="M120" s="1244"/>
      <c r="N120" s="1244"/>
      <c r="O120" s="1244"/>
      <c r="P120" s="1244"/>
      <c r="Q120" s="1245">
        <v>0</v>
      </c>
      <c r="R120" s="1245"/>
      <c r="S120" s="578" t="s">
        <v>27</v>
      </c>
      <c r="T120" s="588" t="s">
        <v>198</v>
      </c>
      <c r="U120" s="1246">
        <f>IF($C118=1,0,IF(C121="○",0,IF($U28&gt;19,538000,IF($U28&gt;1,269000,IF($U28=0,0,179000)))))</f>
        <v>0</v>
      </c>
      <c r="V120" s="1246"/>
      <c r="W120" s="1246"/>
      <c r="X120" s="1246"/>
      <c r="Y120" s="583" t="s">
        <v>30</v>
      </c>
    </row>
    <row r="121" spans="1:39" s="81" customFormat="1" ht="15" hidden="1" customHeight="1" thickBot="1">
      <c r="A121" s="574"/>
      <c r="B121" s="575"/>
      <c r="C121" s="589"/>
      <c r="D121" s="1249" t="s">
        <v>116</v>
      </c>
      <c r="E121" s="1249"/>
      <c r="F121" s="1249"/>
      <c r="G121" s="1249"/>
      <c r="H121" s="1249"/>
      <c r="I121" s="1249"/>
      <c r="J121" s="1249"/>
      <c r="K121" s="1249"/>
      <c r="L121" s="1249"/>
      <c r="M121" s="1249"/>
      <c r="N121" s="1249"/>
      <c r="O121" s="1249"/>
      <c r="P121" s="1249"/>
      <c r="Q121" s="1249"/>
      <c r="R121" s="1249"/>
      <c r="S121" s="1250"/>
      <c r="T121" s="588" t="s">
        <v>198</v>
      </c>
      <c r="U121" s="1246">
        <f>IF(C118=1,0,IF(C121="○",1076000,0))</f>
        <v>0</v>
      </c>
      <c r="V121" s="1246"/>
      <c r="W121" s="1246"/>
      <c r="X121" s="1246"/>
      <c r="Y121" s="583" t="s">
        <v>30</v>
      </c>
    </row>
    <row r="122" spans="1:39" s="81" customFormat="1" ht="7.5" hidden="1" customHeight="1">
      <c r="A122" s="574"/>
      <c r="B122" s="575"/>
      <c r="C122" s="578"/>
      <c r="D122" s="1249"/>
      <c r="E122" s="1249"/>
      <c r="F122" s="1249"/>
      <c r="G122" s="1249"/>
      <c r="H122" s="1249"/>
      <c r="I122" s="1249"/>
      <c r="J122" s="1249"/>
      <c r="K122" s="1249"/>
      <c r="L122" s="1249"/>
      <c r="M122" s="1249"/>
      <c r="N122" s="1249"/>
      <c r="O122" s="1249"/>
      <c r="P122" s="1249"/>
      <c r="Q122" s="1249"/>
      <c r="R122" s="1249"/>
      <c r="S122" s="1250"/>
      <c r="T122" s="588"/>
      <c r="U122" s="590"/>
      <c r="V122" s="590"/>
      <c r="W122" s="590"/>
      <c r="X122" s="590"/>
      <c r="Y122" s="583"/>
    </row>
    <row r="123" spans="1:39" s="81" customFormat="1" ht="15" hidden="1" customHeight="1">
      <c r="A123" s="574"/>
      <c r="B123" s="575"/>
      <c r="C123" s="578"/>
      <c r="D123" s="587"/>
      <c r="E123" s="586"/>
      <c r="F123" s="581"/>
      <c r="G123" s="581"/>
      <c r="H123" s="581"/>
      <c r="I123" s="578"/>
      <c r="J123" s="578"/>
      <c r="K123" s="578"/>
      <c r="L123" s="578"/>
      <c r="M123" s="578"/>
      <c r="N123" s="578"/>
      <c r="O123" s="578"/>
      <c r="P123" s="578"/>
      <c r="Q123" s="578"/>
      <c r="R123" s="578"/>
      <c r="S123" s="578"/>
      <c r="T123" s="575"/>
      <c r="U123" s="582"/>
      <c r="V123" s="582"/>
      <c r="W123" s="582"/>
      <c r="X123" s="582"/>
      <c r="Y123" s="583"/>
    </row>
    <row r="124" spans="1:39" s="81" customFormat="1" ht="15" hidden="1" customHeight="1">
      <c r="A124" s="574"/>
      <c r="B124" s="575"/>
      <c r="C124" s="585" t="s">
        <v>621</v>
      </c>
      <c r="D124" s="578"/>
      <c r="E124" s="578"/>
      <c r="F124" s="578"/>
      <c r="G124" s="578"/>
      <c r="H124" s="578"/>
      <c r="I124" s="578"/>
      <c r="J124" s="578"/>
      <c r="K124" s="578"/>
      <c r="L124" s="578"/>
      <c r="M124" s="578"/>
      <c r="N124" s="578"/>
      <c r="O124" s="578"/>
      <c r="P124" s="578"/>
      <c r="Q124" s="578"/>
      <c r="R124" s="578"/>
      <c r="S124" s="578"/>
      <c r="T124" s="588" t="s">
        <v>198</v>
      </c>
      <c r="U124" s="1246">
        <f>U125+U127</f>
        <v>0</v>
      </c>
      <c r="V124" s="1246"/>
      <c r="W124" s="1246"/>
      <c r="X124" s="1246"/>
      <c r="Y124" s="583" t="s">
        <v>30</v>
      </c>
    </row>
    <row r="125" spans="1:39" s="81" customFormat="1" ht="15" hidden="1" customHeight="1">
      <c r="A125" s="574"/>
      <c r="B125" s="575"/>
      <c r="C125" s="581"/>
      <c r="D125" s="578" t="s">
        <v>118</v>
      </c>
      <c r="E125" s="578"/>
      <c r="F125" s="578"/>
      <c r="G125" s="578"/>
      <c r="H125" s="578"/>
      <c r="I125" s="578"/>
      <c r="J125" s="578"/>
      <c r="K125" s="578"/>
      <c r="L125" s="578"/>
      <c r="M125" s="578"/>
      <c r="N125" s="578"/>
      <c r="O125" s="578"/>
      <c r="P125" s="578"/>
      <c r="Q125" s="578"/>
      <c r="R125" s="578"/>
      <c r="S125" s="578"/>
      <c r="T125" s="588" t="s">
        <v>268</v>
      </c>
      <c r="U125" s="1246">
        <f>IF($I$7="",0,IF(C118=1,0,240000))</f>
        <v>0</v>
      </c>
      <c r="V125" s="1246"/>
      <c r="W125" s="1246"/>
      <c r="X125" s="1246"/>
      <c r="Y125" s="583" t="s">
        <v>101</v>
      </c>
      <c r="AJ125" s="81">
        <v>0</v>
      </c>
    </row>
    <row r="126" spans="1:39" s="81" customFormat="1" ht="15" hidden="1" customHeight="1">
      <c r="A126" s="574"/>
      <c r="B126" s="575"/>
      <c r="C126" s="581"/>
      <c r="D126" s="578" t="s">
        <v>119</v>
      </c>
      <c r="E126" s="578"/>
      <c r="F126" s="578"/>
      <c r="G126" s="578"/>
      <c r="H126" s="578"/>
      <c r="I126" s="578"/>
      <c r="J126" s="578"/>
      <c r="K126" s="578"/>
      <c r="L126" s="578"/>
      <c r="M126" s="578"/>
      <c r="N126" s="578"/>
      <c r="O126" s="578"/>
      <c r="P126" s="578"/>
      <c r="Q126" s="578"/>
      <c r="R126" s="578"/>
      <c r="S126" s="578"/>
      <c r="T126" s="588"/>
      <c r="U126" s="590"/>
      <c r="V126" s="590"/>
      <c r="W126" s="590"/>
      <c r="X126" s="590"/>
      <c r="Y126" s="583"/>
    </row>
    <row r="127" spans="1:39" s="81" customFormat="1" ht="15" hidden="1" customHeight="1">
      <c r="A127" s="574"/>
      <c r="B127" s="575"/>
      <c r="C127" s="581"/>
      <c r="D127" s="578"/>
      <c r="E127" s="591"/>
      <c r="F127" s="591"/>
      <c r="G127" s="1251">
        <v>81000</v>
      </c>
      <c r="H127" s="1251"/>
      <c r="I127" s="1251"/>
      <c r="J127" s="578" t="s">
        <v>55</v>
      </c>
      <c r="K127" s="578" t="s">
        <v>278</v>
      </c>
      <c r="L127" s="1252" t="s">
        <v>203</v>
      </c>
      <c r="M127" s="1252"/>
      <c r="N127" s="1252"/>
      <c r="O127" s="1253">
        <v>0</v>
      </c>
      <c r="P127" s="1253"/>
      <c r="Q127" s="578" t="s">
        <v>120</v>
      </c>
      <c r="R127" s="578"/>
      <c r="S127" s="578"/>
      <c r="T127" s="588" t="s">
        <v>268</v>
      </c>
      <c r="U127" s="1246">
        <f>IF(C118=1,0,G127*O127)</f>
        <v>0</v>
      </c>
      <c r="V127" s="1246"/>
      <c r="W127" s="1246"/>
      <c r="X127" s="1246"/>
      <c r="Y127" s="583" t="s">
        <v>101</v>
      </c>
      <c r="AM127" s="273">
        <v>0</v>
      </c>
    </row>
    <row r="128" spans="1:39" s="81" customFormat="1" ht="15" hidden="1" customHeight="1">
      <c r="A128" s="574"/>
      <c r="B128" s="575"/>
      <c r="C128" s="581"/>
      <c r="D128" s="578"/>
      <c r="E128" s="578"/>
      <c r="F128" s="578"/>
      <c r="G128" s="578"/>
      <c r="H128" s="578"/>
      <c r="I128" s="578"/>
      <c r="J128" s="578"/>
      <c r="K128" s="578"/>
      <c r="L128" s="578"/>
      <c r="M128" s="578"/>
      <c r="N128" s="592" t="s">
        <v>121</v>
      </c>
      <c r="O128" s="578"/>
      <c r="P128" s="578"/>
      <c r="Q128" s="578"/>
      <c r="R128" s="578"/>
      <c r="S128" s="578"/>
      <c r="T128" s="588"/>
      <c r="U128" s="590"/>
      <c r="V128" s="590"/>
      <c r="W128" s="590"/>
      <c r="X128" s="590"/>
      <c r="Y128" s="583"/>
      <c r="AM128" s="273">
        <v>1</v>
      </c>
    </row>
    <row r="129" spans="1:39" ht="15" customHeight="1">
      <c r="A129" s="231"/>
      <c r="B129" s="247"/>
      <c r="C129" s="561" t="s">
        <v>688</v>
      </c>
      <c r="D129" s="559"/>
      <c r="E129" s="559"/>
      <c r="F129" s="559"/>
      <c r="G129" s="559"/>
      <c r="H129" s="559"/>
      <c r="I129" s="559"/>
      <c r="J129" s="559"/>
      <c r="K129" s="559"/>
      <c r="L129" s="559"/>
      <c r="M129" s="559"/>
      <c r="N129" s="559"/>
      <c r="O129" s="559"/>
      <c r="P129" s="559"/>
      <c r="Q129" s="29"/>
      <c r="R129" s="29"/>
      <c r="S129" s="29"/>
      <c r="T129" s="247"/>
      <c r="U129" s="266"/>
      <c r="V129" s="266"/>
      <c r="W129" s="266"/>
      <c r="X129" s="266"/>
      <c r="Y129" s="250"/>
      <c r="AM129" s="237">
        <v>2</v>
      </c>
    </row>
    <row r="130" spans="1:39" ht="15.75" customHeight="1">
      <c r="A130" s="231"/>
      <c r="B130" s="247"/>
      <c r="C130" s="559"/>
      <c r="D130" s="557" t="s">
        <v>197</v>
      </c>
      <c r="E130" s="1247">
        <v>10000</v>
      </c>
      <c r="F130" s="1247"/>
      <c r="G130" s="1247"/>
      <c r="H130" s="559" t="s">
        <v>123</v>
      </c>
      <c r="I130" s="559"/>
      <c r="J130" s="559"/>
      <c r="K130" s="560" t="s">
        <v>26</v>
      </c>
      <c r="L130" s="559"/>
      <c r="M130" s="1248" t="s">
        <v>124</v>
      </c>
      <c r="N130" s="1248"/>
      <c r="O130" s="1248"/>
      <c r="P130" s="718" t="s">
        <v>288</v>
      </c>
      <c r="Q130" s="1236">
        <f>U55</f>
        <v>0</v>
      </c>
      <c r="R130" s="1236"/>
      <c r="S130" s="29" t="s">
        <v>86</v>
      </c>
      <c r="T130" s="249" t="s">
        <v>198</v>
      </c>
      <c r="U130" s="1220">
        <f>+IF(C118=1,0,E130*Q130)</f>
        <v>0</v>
      </c>
      <c r="V130" s="1220"/>
      <c r="W130" s="1220"/>
      <c r="X130" s="1220"/>
      <c r="Y130" s="250" t="s">
        <v>30</v>
      </c>
    </row>
    <row r="131" spans="1:39" ht="15.75" customHeight="1">
      <c r="A131" s="231"/>
      <c r="B131" s="247"/>
      <c r="C131" s="559"/>
      <c r="D131" s="557"/>
      <c r="E131" s="558"/>
      <c r="F131" s="558"/>
      <c r="G131" s="558"/>
      <c r="H131" s="559"/>
      <c r="I131" s="559"/>
      <c r="J131" s="559"/>
      <c r="K131" s="560"/>
      <c r="L131" s="559"/>
      <c r="M131" s="719"/>
      <c r="N131" s="719"/>
      <c r="O131" s="719"/>
      <c r="P131" s="718"/>
      <c r="Q131" s="549"/>
      <c r="R131" s="549"/>
      <c r="S131" s="29"/>
      <c r="T131" s="249"/>
      <c r="U131" s="547"/>
      <c r="V131" s="547"/>
      <c r="W131" s="547"/>
      <c r="X131" s="547"/>
      <c r="Y131" s="250"/>
    </row>
    <row r="132" spans="1:39">
      <c r="A132" s="275"/>
      <c r="B132" s="276"/>
      <c r="C132" s="1237" t="s">
        <v>689</v>
      </c>
      <c r="D132" s="1237"/>
      <c r="E132" s="1237"/>
      <c r="F132" s="1237"/>
      <c r="G132" s="1237"/>
      <c r="H132" s="1237"/>
      <c r="I132" s="1237"/>
      <c r="J132" s="1237"/>
      <c r="K132" s="1237"/>
      <c r="L132" s="1237"/>
      <c r="M132" s="1237"/>
      <c r="N132" s="1237"/>
      <c r="O132" s="1237"/>
      <c r="P132" s="720"/>
      <c r="Q132" s="233"/>
      <c r="R132" s="233"/>
      <c r="S132" s="278"/>
      <c r="T132" s="47"/>
      <c r="U132" s="1220"/>
      <c r="V132" s="1220"/>
      <c r="W132" s="1220"/>
      <c r="X132" s="1220"/>
      <c r="Y132" s="44"/>
    </row>
    <row r="133" spans="1:39" ht="16.5" customHeight="1">
      <c r="A133" s="275"/>
      <c r="B133" s="276"/>
      <c r="C133" s="594"/>
      <c r="D133" s="721" t="s">
        <v>126</v>
      </c>
      <c r="E133" s="721"/>
      <c r="F133" s="594"/>
      <c r="G133" s="594"/>
      <c r="H133" s="594"/>
      <c r="I133" s="594"/>
      <c r="J133" s="594"/>
      <c r="K133" s="594"/>
      <c r="L133" s="594"/>
      <c r="M133" s="594"/>
      <c r="N133" s="594"/>
      <c r="O133" s="594"/>
      <c r="P133" s="720"/>
      <c r="Q133" s="233"/>
      <c r="R133" s="233"/>
      <c r="S133" s="278"/>
      <c r="T133" s="47" t="s">
        <v>198</v>
      </c>
      <c r="U133" s="1220">
        <f>U134+U135</f>
        <v>0</v>
      </c>
      <c r="V133" s="1220"/>
      <c r="W133" s="1220"/>
      <c r="X133" s="1220"/>
      <c r="Y133" s="44" t="s">
        <v>30</v>
      </c>
    </row>
    <row r="134" spans="1:39" ht="25.5" customHeight="1">
      <c r="A134" s="275"/>
      <c r="B134" s="276"/>
      <c r="C134" s="556"/>
      <c r="D134" s="556"/>
      <c r="E134" s="1254"/>
      <c r="F134" s="1254"/>
      <c r="G134" s="722" t="s">
        <v>197</v>
      </c>
      <c r="H134" s="1255"/>
      <c r="I134" s="1255"/>
      <c r="J134" s="556" t="s">
        <v>125</v>
      </c>
      <c r="K134" s="556"/>
      <c r="L134" s="556"/>
      <c r="M134" s="723" t="s">
        <v>290</v>
      </c>
      <c r="N134" s="1256" t="s">
        <v>690</v>
      </c>
      <c r="O134" s="1257"/>
      <c r="P134" s="1257"/>
      <c r="Q134" s="1159">
        <f>U63</f>
        <v>0</v>
      </c>
      <c r="R134" s="1159"/>
      <c r="S134" s="278" t="s">
        <v>91</v>
      </c>
      <c r="T134" s="279" t="s">
        <v>268</v>
      </c>
      <c r="U134" s="1227">
        <f>H134*Q134</f>
        <v>0</v>
      </c>
      <c r="V134" s="1227"/>
      <c r="W134" s="1227"/>
      <c r="X134" s="1227"/>
      <c r="Y134" s="278" t="s">
        <v>101</v>
      </c>
    </row>
    <row r="135" spans="1:39" ht="25.5" customHeight="1">
      <c r="A135" s="275"/>
      <c r="B135" s="276"/>
      <c r="C135" s="556"/>
      <c r="D135" s="556"/>
      <c r="E135" s="1254"/>
      <c r="F135" s="1254"/>
      <c r="G135" s="722" t="s">
        <v>197</v>
      </c>
      <c r="H135" s="1255"/>
      <c r="I135" s="1255"/>
      <c r="J135" s="556" t="s">
        <v>123</v>
      </c>
      <c r="K135" s="556"/>
      <c r="L135" s="556"/>
      <c r="M135" s="723" t="s">
        <v>290</v>
      </c>
      <c r="N135" s="1256" t="s">
        <v>691</v>
      </c>
      <c r="O135" s="1257"/>
      <c r="P135" s="1257"/>
      <c r="Q135" s="1159">
        <f>U64</f>
        <v>0</v>
      </c>
      <c r="R135" s="1159"/>
      <c r="S135" s="278" t="s">
        <v>86</v>
      </c>
      <c r="T135" s="279" t="s">
        <v>268</v>
      </c>
      <c r="U135" s="1227">
        <f>H135*Q135</f>
        <v>0</v>
      </c>
      <c r="V135" s="1227"/>
      <c r="W135" s="1227"/>
      <c r="X135" s="1227"/>
      <c r="Y135" s="278" t="s">
        <v>101</v>
      </c>
    </row>
    <row r="136" spans="1:39" ht="12.75" customHeight="1">
      <c r="A136" s="275"/>
      <c r="B136" s="276"/>
      <c r="C136" s="556"/>
      <c r="D136" s="556"/>
      <c r="E136" s="724"/>
      <c r="F136" s="724"/>
      <c r="G136" s="722"/>
      <c r="H136" s="725"/>
      <c r="I136" s="725"/>
      <c r="J136" s="556"/>
      <c r="K136" s="556"/>
      <c r="L136" s="556"/>
      <c r="M136" s="723"/>
      <c r="N136" s="726"/>
      <c r="O136" s="720"/>
      <c r="P136" s="720"/>
      <c r="Q136" s="525"/>
      <c r="R136" s="525"/>
      <c r="S136" s="278"/>
      <c r="T136" s="279"/>
      <c r="U136" s="552"/>
      <c r="V136" s="552"/>
      <c r="W136" s="552"/>
      <c r="X136" s="552"/>
      <c r="Y136" s="278"/>
    </row>
    <row r="137" spans="1:39" ht="15" customHeight="1">
      <c r="A137" s="275"/>
      <c r="B137" s="276"/>
      <c r="C137" s="556"/>
      <c r="D137" s="721" t="s">
        <v>127</v>
      </c>
      <c r="E137" s="721"/>
      <c r="F137" s="594"/>
      <c r="G137" s="594"/>
      <c r="H137" s="594"/>
      <c r="I137" s="594"/>
      <c r="J137" s="594"/>
      <c r="K137" s="594"/>
      <c r="L137" s="594"/>
      <c r="M137" s="594"/>
      <c r="N137" s="594"/>
      <c r="O137" s="594"/>
      <c r="P137" s="720"/>
      <c r="Q137" s="525"/>
      <c r="R137" s="525"/>
      <c r="S137" s="278"/>
      <c r="T137" s="47" t="s">
        <v>198</v>
      </c>
      <c r="U137" s="1220">
        <f>U138+U139</f>
        <v>0</v>
      </c>
      <c r="V137" s="1220"/>
      <c r="W137" s="1220"/>
      <c r="X137" s="1220"/>
      <c r="Y137" s="44" t="s">
        <v>30</v>
      </c>
    </row>
    <row r="138" spans="1:39" ht="27.75" customHeight="1">
      <c r="A138" s="275"/>
      <c r="B138" s="276"/>
      <c r="C138" s="556"/>
      <c r="D138" s="556"/>
      <c r="E138" s="1254"/>
      <c r="F138" s="1254"/>
      <c r="G138" s="722" t="s">
        <v>197</v>
      </c>
      <c r="H138" s="1255"/>
      <c r="I138" s="1255"/>
      <c r="J138" s="556" t="s">
        <v>125</v>
      </c>
      <c r="K138" s="556"/>
      <c r="L138" s="556"/>
      <c r="M138" s="723" t="s">
        <v>290</v>
      </c>
      <c r="N138" s="1256" t="s">
        <v>692</v>
      </c>
      <c r="O138" s="1257"/>
      <c r="P138" s="1257"/>
      <c r="Q138" s="1159">
        <f>U65</f>
        <v>0</v>
      </c>
      <c r="R138" s="1159"/>
      <c r="S138" s="278" t="s">
        <v>91</v>
      </c>
      <c r="T138" s="279" t="s">
        <v>268</v>
      </c>
      <c r="U138" s="1227">
        <f>H138*Q138</f>
        <v>0</v>
      </c>
      <c r="V138" s="1227"/>
      <c r="W138" s="1227"/>
      <c r="X138" s="1227"/>
      <c r="Y138" s="278" t="s">
        <v>101</v>
      </c>
    </row>
    <row r="139" spans="1:39" ht="27.75" customHeight="1">
      <c r="A139" s="275"/>
      <c r="B139" s="276"/>
      <c r="C139" s="556"/>
      <c r="D139" s="556"/>
      <c r="E139" s="1254"/>
      <c r="F139" s="1254"/>
      <c r="G139" s="722" t="s">
        <v>197</v>
      </c>
      <c r="H139" s="1255"/>
      <c r="I139" s="1255"/>
      <c r="J139" s="556" t="s">
        <v>123</v>
      </c>
      <c r="K139" s="556"/>
      <c r="L139" s="556"/>
      <c r="M139" s="723" t="s">
        <v>290</v>
      </c>
      <c r="N139" s="1256" t="s">
        <v>693</v>
      </c>
      <c r="O139" s="1257"/>
      <c r="P139" s="1257"/>
      <c r="Q139" s="1159">
        <f>U66</f>
        <v>0</v>
      </c>
      <c r="R139" s="1159"/>
      <c r="S139" s="278" t="s">
        <v>86</v>
      </c>
      <c r="T139" s="279" t="s">
        <v>268</v>
      </c>
      <c r="U139" s="1227">
        <f>H139*Q139</f>
        <v>0</v>
      </c>
      <c r="V139" s="1227"/>
      <c r="W139" s="1227"/>
      <c r="X139" s="1227"/>
      <c r="Y139" s="278" t="s">
        <v>101</v>
      </c>
    </row>
    <row r="140" spans="1:39" ht="13.5" customHeight="1">
      <c r="A140" s="275"/>
      <c r="B140" s="276"/>
      <c r="C140" s="556"/>
      <c r="D140" s="556"/>
      <c r="E140" s="724"/>
      <c r="F140" s="724"/>
      <c r="G140" s="722"/>
      <c r="H140" s="725"/>
      <c r="I140" s="725"/>
      <c r="J140" s="556"/>
      <c r="K140" s="556"/>
      <c r="L140" s="556"/>
      <c r="M140" s="723"/>
      <c r="N140" s="726"/>
      <c r="O140" s="720"/>
      <c r="P140" s="720"/>
      <c r="Q140" s="525"/>
      <c r="R140" s="525"/>
      <c r="S140" s="278"/>
      <c r="T140" s="279"/>
      <c r="U140" s="552"/>
      <c r="V140" s="552"/>
      <c r="W140" s="552"/>
      <c r="X140" s="552"/>
      <c r="Y140" s="278"/>
    </row>
    <row r="141" spans="1:39">
      <c r="A141" s="275"/>
      <c r="B141" s="276"/>
      <c r="C141" s="1237" t="s">
        <v>694</v>
      </c>
      <c r="D141" s="1237"/>
      <c r="E141" s="1237"/>
      <c r="F141" s="1237"/>
      <c r="G141" s="1237"/>
      <c r="H141" s="1237"/>
      <c r="I141" s="1237"/>
      <c r="J141" s="1237"/>
      <c r="K141" s="1237"/>
      <c r="L141" s="1237"/>
      <c r="M141" s="1237"/>
      <c r="N141" s="1237"/>
      <c r="O141" s="1237"/>
      <c r="P141" s="720"/>
      <c r="Q141" s="525"/>
      <c r="R141" s="525"/>
      <c r="S141" s="278"/>
      <c r="T141" s="47"/>
      <c r="U141" s="1220"/>
      <c r="V141" s="1220"/>
      <c r="W141" s="1220"/>
      <c r="X141" s="1220"/>
      <c r="Y141" s="44"/>
    </row>
    <row r="142" spans="1:39" ht="14.25" customHeight="1">
      <c r="A142" s="275"/>
      <c r="B142" s="276"/>
      <c r="C142" s="522"/>
      <c r="D142" s="231" t="s">
        <v>126</v>
      </c>
      <c r="E142" s="231"/>
      <c r="F142" s="522"/>
      <c r="G142" s="522"/>
      <c r="H142" s="522"/>
      <c r="I142" s="522"/>
      <c r="J142" s="522"/>
      <c r="K142" s="522"/>
      <c r="L142" s="522"/>
      <c r="M142" s="522"/>
      <c r="N142" s="522"/>
      <c r="O142" s="522"/>
      <c r="P142" s="524"/>
      <c r="Q142" s="525"/>
      <c r="R142" s="525"/>
      <c r="S142" s="278"/>
      <c r="T142" s="47" t="s">
        <v>198</v>
      </c>
      <c r="U142" s="1220">
        <f>U143+U144</f>
        <v>0</v>
      </c>
      <c r="V142" s="1220"/>
      <c r="W142" s="1220"/>
      <c r="X142" s="1220"/>
      <c r="Y142" s="44" t="s">
        <v>30</v>
      </c>
    </row>
    <row r="143" spans="1:39" ht="25.5" customHeight="1">
      <c r="A143" s="275"/>
      <c r="B143" s="276"/>
      <c r="C143" s="41"/>
      <c r="D143" s="41"/>
      <c r="E143" s="1172"/>
      <c r="F143" s="1172"/>
      <c r="G143" s="527" t="s">
        <v>197</v>
      </c>
      <c r="H143" s="1239"/>
      <c r="I143" s="1239"/>
      <c r="J143" s="41" t="s">
        <v>125</v>
      </c>
      <c r="K143" s="41"/>
      <c r="L143" s="41"/>
      <c r="M143" s="233" t="s">
        <v>290</v>
      </c>
      <c r="N143" s="1043" t="s">
        <v>536</v>
      </c>
      <c r="O143" s="1174"/>
      <c r="P143" s="1174"/>
      <c r="Q143" s="1159">
        <f>U68</f>
        <v>0</v>
      </c>
      <c r="R143" s="1159"/>
      <c r="S143" s="278" t="s">
        <v>91</v>
      </c>
      <c r="T143" s="279" t="s">
        <v>268</v>
      </c>
      <c r="U143" s="1227">
        <f>H143*Q143</f>
        <v>0</v>
      </c>
      <c r="V143" s="1227"/>
      <c r="W143" s="1227"/>
      <c r="X143" s="1227"/>
      <c r="Y143" s="278" t="s">
        <v>101</v>
      </c>
    </row>
    <row r="144" spans="1:39" ht="25.5" customHeight="1">
      <c r="A144" s="275"/>
      <c r="B144" s="276"/>
      <c r="C144" s="41"/>
      <c r="D144" s="41"/>
      <c r="E144" s="1172"/>
      <c r="F144" s="1172"/>
      <c r="G144" s="527" t="s">
        <v>197</v>
      </c>
      <c r="H144" s="1239"/>
      <c r="I144" s="1239"/>
      <c r="J144" s="41" t="s">
        <v>123</v>
      </c>
      <c r="K144" s="41"/>
      <c r="L144" s="41"/>
      <c r="M144" s="233" t="s">
        <v>290</v>
      </c>
      <c r="N144" s="1043" t="s">
        <v>537</v>
      </c>
      <c r="O144" s="1174"/>
      <c r="P144" s="1174"/>
      <c r="Q144" s="1159">
        <f>U69</f>
        <v>0</v>
      </c>
      <c r="R144" s="1159"/>
      <c r="S144" s="278" t="s">
        <v>86</v>
      </c>
      <c r="T144" s="279" t="s">
        <v>268</v>
      </c>
      <c r="U144" s="1227">
        <f>H144*Q144</f>
        <v>0</v>
      </c>
      <c r="V144" s="1227"/>
      <c r="W144" s="1227"/>
      <c r="X144" s="1227"/>
      <c r="Y144" s="278" t="s">
        <v>101</v>
      </c>
    </row>
    <row r="145" spans="1:28" ht="14.25" customHeight="1">
      <c r="A145" s="275"/>
      <c r="B145" s="276"/>
      <c r="C145" s="41"/>
      <c r="D145" s="41"/>
      <c r="E145" s="523"/>
      <c r="F145" s="523"/>
      <c r="G145" s="527"/>
      <c r="H145" s="554"/>
      <c r="I145" s="554"/>
      <c r="J145" s="41"/>
      <c r="K145" s="41"/>
      <c r="L145" s="41"/>
      <c r="M145" s="233"/>
      <c r="N145" s="521"/>
      <c r="O145" s="524"/>
      <c r="P145" s="524"/>
      <c r="Q145" s="525"/>
      <c r="R145" s="525"/>
      <c r="S145" s="278"/>
      <c r="T145" s="279"/>
      <c r="U145" s="552"/>
      <c r="V145" s="552"/>
      <c r="W145" s="552"/>
      <c r="X145" s="552"/>
      <c r="Y145" s="278"/>
    </row>
    <row r="146" spans="1:28" ht="15" customHeight="1">
      <c r="A146" s="275"/>
      <c r="B146" s="276"/>
      <c r="C146" s="41"/>
      <c r="D146" s="231" t="s">
        <v>127</v>
      </c>
      <c r="E146" s="231"/>
      <c r="F146" s="522"/>
      <c r="G146" s="522"/>
      <c r="H146" s="522"/>
      <c r="I146" s="522"/>
      <c r="J146" s="522"/>
      <c r="K146" s="522"/>
      <c r="L146" s="522"/>
      <c r="M146" s="522"/>
      <c r="N146" s="522"/>
      <c r="O146" s="522"/>
      <c r="P146" s="524"/>
      <c r="Q146" s="525"/>
      <c r="R146" s="525"/>
      <c r="S146" s="278"/>
      <c r="T146" s="47" t="s">
        <v>198</v>
      </c>
      <c r="U146" s="1220">
        <f>U147+U148</f>
        <v>0</v>
      </c>
      <c r="V146" s="1220"/>
      <c r="W146" s="1220"/>
      <c r="X146" s="1220"/>
      <c r="Y146" s="44" t="s">
        <v>30</v>
      </c>
    </row>
    <row r="147" spans="1:28" ht="27.75" customHeight="1">
      <c r="A147" s="275"/>
      <c r="B147" s="276"/>
      <c r="C147" s="41"/>
      <c r="D147" s="41"/>
      <c r="E147" s="1172"/>
      <c r="F147" s="1172"/>
      <c r="G147" s="527" t="s">
        <v>197</v>
      </c>
      <c r="H147" s="1239"/>
      <c r="I147" s="1239"/>
      <c r="J147" s="41" t="s">
        <v>125</v>
      </c>
      <c r="K147" s="41"/>
      <c r="L147" s="41"/>
      <c r="M147" s="233" t="s">
        <v>290</v>
      </c>
      <c r="N147" s="1043" t="s">
        <v>538</v>
      </c>
      <c r="O147" s="1174"/>
      <c r="P147" s="1174"/>
      <c r="Q147" s="1159">
        <f>U70</f>
        <v>0</v>
      </c>
      <c r="R147" s="1159"/>
      <c r="S147" s="278" t="s">
        <v>91</v>
      </c>
      <c r="T147" s="279" t="s">
        <v>268</v>
      </c>
      <c r="U147" s="1227">
        <f>H147*Q147</f>
        <v>0</v>
      </c>
      <c r="V147" s="1227"/>
      <c r="W147" s="1227"/>
      <c r="X147" s="1227"/>
      <c r="Y147" s="278" t="s">
        <v>101</v>
      </c>
    </row>
    <row r="148" spans="1:28" ht="27.75" customHeight="1">
      <c r="A148" s="275"/>
      <c r="B148" s="276"/>
      <c r="C148" s="41"/>
      <c r="D148" s="41"/>
      <c r="E148" s="1172"/>
      <c r="F148" s="1172"/>
      <c r="G148" s="527" t="s">
        <v>197</v>
      </c>
      <c r="H148" s="1239"/>
      <c r="I148" s="1239"/>
      <c r="J148" s="41" t="s">
        <v>123</v>
      </c>
      <c r="K148" s="41"/>
      <c r="L148" s="41"/>
      <c r="M148" s="233" t="s">
        <v>290</v>
      </c>
      <c r="N148" s="1043" t="s">
        <v>539</v>
      </c>
      <c r="O148" s="1174"/>
      <c r="P148" s="1174"/>
      <c r="Q148" s="1159">
        <f>U71</f>
        <v>0</v>
      </c>
      <c r="R148" s="1159"/>
      <c r="S148" s="278" t="s">
        <v>86</v>
      </c>
      <c r="T148" s="279" t="s">
        <v>268</v>
      </c>
      <c r="U148" s="1227">
        <f>H148*Q148</f>
        <v>0</v>
      </c>
      <c r="V148" s="1227"/>
      <c r="W148" s="1227"/>
      <c r="X148" s="1227"/>
      <c r="Y148" s="278" t="s">
        <v>101</v>
      </c>
    </row>
    <row r="149" spans="1:28" ht="8.25" customHeight="1">
      <c r="A149" s="231"/>
      <c r="B149" s="247"/>
      <c r="C149" s="1091"/>
      <c r="D149" s="1091"/>
      <c r="E149" s="1091"/>
      <c r="F149" s="1091"/>
      <c r="G149" s="1091"/>
      <c r="H149" s="1091"/>
      <c r="I149" s="1091"/>
      <c r="J149" s="1091"/>
      <c r="K149" s="1091"/>
      <c r="L149" s="1091"/>
      <c r="M149" s="1091"/>
      <c r="N149" s="1091"/>
      <c r="O149" s="1091"/>
      <c r="P149" s="549"/>
      <c r="Q149" s="549"/>
      <c r="R149" s="549"/>
      <c r="S149" s="285"/>
      <c r="T149" s="249"/>
      <c r="U149" s="547"/>
      <c r="V149" s="547"/>
      <c r="W149" s="547"/>
      <c r="X149" s="547"/>
      <c r="Y149" s="285"/>
    </row>
    <row r="150" spans="1:28" ht="9" customHeight="1">
      <c r="A150" s="231"/>
      <c r="B150" s="247"/>
      <c r="C150" s="29"/>
      <c r="D150" s="30"/>
      <c r="E150" s="526"/>
      <c r="F150" s="526"/>
      <c r="G150" s="527"/>
      <c r="H150" s="554"/>
      <c r="I150" s="554"/>
      <c r="J150" s="41"/>
      <c r="K150" s="41"/>
      <c r="L150" s="41"/>
      <c r="M150" s="286"/>
      <c r="N150" s="287"/>
      <c r="O150" s="288"/>
      <c r="P150" s="288"/>
      <c r="Q150" s="233"/>
      <c r="R150" s="233"/>
      <c r="S150" s="29"/>
      <c r="T150" s="279"/>
      <c r="U150" s="552"/>
      <c r="V150" s="552"/>
      <c r="W150" s="552"/>
      <c r="X150" s="552"/>
      <c r="Y150" s="278"/>
    </row>
    <row r="151" spans="1:28" ht="15" customHeight="1">
      <c r="A151" s="231"/>
      <c r="B151" s="247"/>
      <c r="C151" s="29"/>
      <c r="D151" s="29"/>
      <c r="E151" s="29"/>
      <c r="F151" s="29"/>
      <c r="G151" s="29"/>
      <c r="H151" s="29"/>
      <c r="I151" s="29"/>
      <c r="J151" s="29"/>
      <c r="K151" s="29" t="s">
        <v>128</v>
      </c>
      <c r="L151" s="29"/>
      <c r="M151" s="29"/>
      <c r="N151" s="29"/>
      <c r="O151" s="29"/>
      <c r="P151" s="289"/>
      <c r="Q151" s="30"/>
      <c r="R151" s="30"/>
      <c r="S151" s="124"/>
      <c r="T151" s="249" t="s">
        <v>198</v>
      </c>
      <c r="U151" s="1240" t="e">
        <f>U76+U105+U109+U114+U120+U121+U124+U130+U133+U137+U142+U146</f>
        <v>#VALUE!</v>
      </c>
      <c r="V151" s="1240"/>
      <c r="W151" s="1240"/>
      <c r="X151" s="1240"/>
      <c r="Y151" s="250" t="s">
        <v>30</v>
      </c>
      <c r="AB151" s="290"/>
    </row>
    <row r="152" spans="1:28" ht="6" customHeight="1" thickBot="1">
      <c r="A152" s="231"/>
      <c r="B152" s="291"/>
      <c r="C152" s="292"/>
      <c r="D152" s="292"/>
      <c r="E152" s="292"/>
      <c r="F152" s="292"/>
      <c r="G152" s="292"/>
      <c r="H152" s="292"/>
      <c r="I152" s="292"/>
      <c r="J152" s="292"/>
      <c r="K152" s="292"/>
      <c r="L152" s="292"/>
      <c r="M152" s="292"/>
      <c r="N152" s="292"/>
      <c r="O152" s="292"/>
      <c r="P152" s="292"/>
      <c r="Q152" s="292"/>
      <c r="R152" s="292"/>
      <c r="S152" s="293"/>
      <c r="T152" s="291"/>
      <c r="U152" s="292"/>
      <c r="V152" s="292"/>
      <c r="W152" s="292"/>
      <c r="X152" s="292"/>
      <c r="Y152" s="293"/>
    </row>
    <row r="153" spans="1:28" ht="30" customHeight="1" thickTop="1">
      <c r="A153" s="231"/>
      <c r="B153" s="1176" t="s">
        <v>129</v>
      </c>
      <c r="C153" s="1177"/>
      <c r="D153" s="1177"/>
      <c r="E153" s="1177"/>
      <c r="F153" s="1177"/>
      <c r="G153" s="1177"/>
      <c r="H153" s="1177"/>
      <c r="I153" s="1180"/>
      <c r="J153" s="1180"/>
      <c r="K153" s="1180"/>
      <c r="L153" s="1180"/>
      <c r="M153" s="1180"/>
      <c r="N153" s="1181"/>
      <c r="O153" s="1181"/>
      <c r="P153" s="1181"/>
      <c r="Q153" s="1181"/>
      <c r="R153" s="1181"/>
      <c r="S153" s="43"/>
      <c r="T153" s="1182" t="s">
        <v>295</v>
      </c>
      <c r="U153" s="1183"/>
      <c r="V153" s="1183"/>
      <c r="W153" s="1183"/>
      <c r="X153" s="1183"/>
      <c r="Y153" s="1184"/>
    </row>
    <row r="154" spans="1:28" ht="30" customHeight="1" thickBot="1">
      <c r="A154" s="231"/>
      <c r="B154" s="1178"/>
      <c r="C154" s="1179"/>
      <c r="D154" s="1179"/>
      <c r="E154" s="1179"/>
      <c r="F154" s="1179"/>
      <c r="G154" s="1179"/>
      <c r="H154" s="1188" t="s">
        <v>130</v>
      </c>
      <c r="I154" s="1189"/>
      <c r="J154" s="1189"/>
      <c r="K154" s="1189"/>
      <c r="L154" s="1189"/>
      <c r="M154" s="1189"/>
      <c r="N154" s="1190"/>
      <c r="O154" s="1190"/>
      <c r="P154" s="1190"/>
      <c r="Q154" s="1190"/>
      <c r="R154" s="1190"/>
      <c r="S154" s="44" t="s">
        <v>55</v>
      </c>
      <c r="T154" s="1185"/>
      <c r="U154" s="1186"/>
      <c r="V154" s="1186"/>
      <c r="W154" s="1186"/>
      <c r="X154" s="1186"/>
      <c r="Y154" s="1187"/>
      <c r="AB154" s="294" t="e">
        <f>U151</f>
        <v>#VALUE!</v>
      </c>
    </row>
    <row r="155" spans="1:28" ht="17.25" customHeight="1">
      <c r="A155" s="231"/>
      <c r="B155" s="45"/>
      <c r="C155" s="46"/>
      <c r="D155" s="46"/>
      <c r="E155" s="46"/>
      <c r="F155" s="46"/>
      <c r="G155" s="46"/>
      <c r="H155" s="46"/>
      <c r="I155" s="46"/>
      <c r="J155" s="131" t="s">
        <v>611</v>
      </c>
      <c r="K155" s="41"/>
      <c r="L155" s="41"/>
      <c r="M155" s="41"/>
      <c r="N155" s="41"/>
      <c r="O155" s="41"/>
      <c r="P155" s="41"/>
      <c r="Q155" s="41"/>
      <c r="R155" s="41"/>
      <c r="S155" s="44"/>
      <c r="T155" s="47" t="s">
        <v>198</v>
      </c>
      <c r="U155" s="1241">
        <f>ROUNDDOWN(IF(N154&gt;7200000,U151*0.8,0),0)</f>
        <v>0</v>
      </c>
      <c r="V155" s="1241"/>
      <c r="W155" s="1241"/>
      <c r="X155" s="1241"/>
      <c r="Y155" s="44" t="s">
        <v>30</v>
      </c>
      <c r="AB155" s="294">
        <f>U155</f>
        <v>0</v>
      </c>
    </row>
    <row r="156" spans="1:28" ht="28.5" customHeight="1">
      <c r="A156" s="231"/>
      <c r="B156" s="48"/>
      <c r="C156" s="49"/>
      <c r="D156" s="49"/>
      <c r="E156" s="49"/>
      <c r="F156" s="49"/>
      <c r="G156" s="49"/>
      <c r="H156" s="1193" t="s">
        <v>612</v>
      </c>
      <c r="I156" s="1193"/>
      <c r="J156" s="1193"/>
      <c r="K156" s="1193"/>
      <c r="L156" s="1193"/>
      <c r="M156" s="1193"/>
      <c r="N156" s="1193"/>
      <c r="O156" s="1193"/>
      <c r="P156" s="1193"/>
      <c r="Q156" s="1193"/>
      <c r="R156" s="1193"/>
      <c r="S156" s="1194"/>
      <c r="T156" s="1185" t="s">
        <v>164</v>
      </c>
      <c r="U156" s="1186"/>
      <c r="V156" s="1186"/>
      <c r="W156" s="1186"/>
      <c r="X156" s="1186"/>
      <c r="Y156" s="1187"/>
      <c r="AB156" s="290">
        <f>U158</f>
        <v>0</v>
      </c>
    </row>
    <row r="157" spans="1:28" ht="30" customHeight="1">
      <c r="A157" s="231"/>
      <c r="B157" s="1195" t="s">
        <v>165</v>
      </c>
      <c r="C157" s="1196"/>
      <c r="D157" s="1196"/>
      <c r="E157" s="1196"/>
      <c r="F157" s="1196"/>
      <c r="G157" s="1196"/>
      <c r="H157" s="1199"/>
      <c r="I157" s="1199"/>
      <c r="J157" s="1199"/>
      <c r="K157" s="50"/>
      <c r="L157" s="50"/>
      <c r="M157" s="50"/>
      <c r="N157" s="51"/>
      <c r="O157" s="51"/>
      <c r="P157" s="51"/>
      <c r="Q157" s="51"/>
      <c r="R157" s="51"/>
      <c r="S157" s="52"/>
      <c r="T157" s="1185"/>
      <c r="U157" s="1186"/>
      <c r="V157" s="1186"/>
      <c r="W157" s="1186"/>
      <c r="X157" s="1186"/>
      <c r="Y157" s="1187"/>
    </row>
    <row r="158" spans="1:28" ht="30" customHeight="1" thickBot="1">
      <c r="A158" s="231"/>
      <c r="B158" s="1197"/>
      <c r="C158" s="1198"/>
      <c r="D158" s="1198"/>
      <c r="E158" s="1198"/>
      <c r="F158" s="1198"/>
      <c r="G158" s="1198"/>
      <c r="H158" s="1200"/>
      <c r="I158" s="1201"/>
      <c r="J158" s="1201"/>
      <c r="K158" s="1201"/>
      <c r="L158" s="1201"/>
      <c r="M158" s="1201"/>
      <c r="N158" s="1202"/>
      <c r="O158" s="1202"/>
      <c r="P158" s="1202"/>
      <c r="Q158" s="1202"/>
      <c r="R158" s="1202"/>
      <c r="S158" s="44" t="s">
        <v>38</v>
      </c>
      <c r="T158" s="47" t="s">
        <v>198</v>
      </c>
      <c r="U158" s="1241">
        <f>ROUNDDOWN(IF(AND(N154&gt;6300000,N154&lt;=7200000),U151*0.9,0),0)</f>
        <v>0</v>
      </c>
      <c r="V158" s="1241"/>
      <c r="W158" s="1241"/>
      <c r="X158" s="1241"/>
      <c r="Y158" s="44" t="s">
        <v>30</v>
      </c>
    </row>
    <row r="159" spans="1:28" ht="43.5" customHeight="1">
      <c r="A159" s="231"/>
      <c r="B159" s="1191" t="s">
        <v>299</v>
      </c>
      <c r="C159" s="1043"/>
      <c r="D159" s="1043"/>
      <c r="E159" s="1043"/>
      <c r="F159" s="1043"/>
      <c r="G159" s="1043"/>
      <c r="H159" s="1043"/>
      <c r="I159" s="1043"/>
      <c r="J159" s="1043"/>
      <c r="K159" s="1043"/>
      <c r="L159" s="1043"/>
      <c r="M159" s="1043"/>
      <c r="N159" s="1043"/>
      <c r="O159" s="1043"/>
      <c r="P159" s="1043"/>
      <c r="Q159" s="1043"/>
      <c r="R159" s="1043"/>
      <c r="S159" s="1192"/>
      <c r="T159" s="47"/>
      <c r="U159" s="511"/>
      <c r="V159" s="511"/>
      <c r="W159" s="511"/>
      <c r="X159" s="511"/>
      <c r="Y159" s="44"/>
    </row>
    <row r="160" spans="1:28" ht="6" customHeight="1">
      <c r="A160" s="231"/>
      <c r="B160" s="54"/>
      <c r="C160" s="55"/>
      <c r="D160" s="55"/>
      <c r="E160" s="55"/>
      <c r="F160" s="55"/>
      <c r="G160" s="55"/>
      <c r="H160" s="55"/>
      <c r="I160" s="55"/>
      <c r="J160" s="55"/>
      <c r="K160" s="55"/>
      <c r="L160" s="55"/>
      <c r="M160" s="55"/>
      <c r="N160" s="55"/>
      <c r="O160" s="55"/>
      <c r="P160" s="55"/>
      <c r="Q160" s="55"/>
      <c r="R160" s="55"/>
      <c r="S160" s="56"/>
      <c r="T160" s="48"/>
      <c r="U160" s="49"/>
      <c r="V160" s="49"/>
      <c r="W160" s="49"/>
      <c r="X160" s="49"/>
      <c r="Y160" s="57"/>
    </row>
    <row r="161" spans="1:25" ht="15.75" customHeight="1">
      <c r="A161" s="275"/>
      <c r="B161" s="295" t="s">
        <v>131</v>
      </c>
      <c r="C161" s="296"/>
      <c r="D161" s="296"/>
      <c r="E161" s="296"/>
      <c r="F161" s="296"/>
      <c r="G161" s="296"/>
      <c r="H161" s="296"/>
      <c r="I161" s="296"/>
      <c r="J161" s="296"/>
      <c r="K161" s="296"/>
      <c r="L161" s="296"/>
      <c r="M161" s="296"/>
      <c r="N161" s="296"/>
      <c r="O161" s="296"/>
      <c r="P161" s="296"/>
      <c r="Q161" s="296"/>
      <c r="R161" s="296"/>
      <c r="S161" s="296"/>
      <c r="T161" s="296"/>
      <c r="U161" s="296"/>
      <c r="V161" s="296"/>
      <c r="W161" s="296"/>
      <c r="X161" s="296"/>
      <c r="Y161" s="296"/>
    </row>
    <row r="162" spans="1:25" ht="11.1" customHeight="1">
      <c r="A162" s="231"/>
      <c r="B162" s="297"/>
      <c r="C162" s="297"/>
      <c r="D162" s="297"/>
      <c r="E162" s="297"/>
      <c r="F162" s="297"/>
      <c r="G162" s="297"/>
      <c r="H162" s="297"/>
      <c r="I162" s="297"/>
      <c r="J162" s="297"/>
      <c r="K162" s="297"/>
      <c r="L162" s="297"/>
      <c r="M162" s="297"/>
      <c r="N162" s="297"/>
      <c r="O162" s="297"/>
      <c r="P162" s="297"/>
      <c r="Q162" s="297"/>
      <c r="R162" s="297"/>
      <c r="S162" s="297"/>
      <c r="T162" s="297"/>
      <c r="U162" s="297"/>
      <c r="V162" s="297"/>
      <c r="W162" s="297"/>
      <c r="X162" s="297"/>
      <c r="Y162" s="297"/>
    </row>
    <row r="163" spans="1:25" ht="11.25" customHeight="1">
      <c r="B163" s="298"/>
      <c r="C163" s="298"/>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row>
  </sheetData>
  <mergeCells count="241">
    <mergeCell ref="B159:S159"/>
    <mergeCell ref="U155:X155"/>
    <mergeCell ref="H156:S156"/>
    <mergeCell ref="T156:Y157"/>
    <mergeCell ref="B157:G158"/>
    <mergeCell ref="H157:J157"/>
    <mergeCell ref="H158:M158"/>
    <mergeCell ref="N158:R158"/>
    <mergeCell ref="U158:X158"/>
    <mergeCell ref="C149:O149"/>
    <mergeCell ref="U151:X151"/>
    <mergeCell ref="B153:G154"/>
    <mergeCell ref="H153:M153"/>
    <mergeCell ref="N153:R153"/>
    <mergeCell ref="T153:Y154"/>
    <mergeCell ref="H154:M154"/>
    <mergeCell ref="N154:R154"/>
    <mergeCell ref="E147:F147"/>
    <mergeCell ref="H147:I147"/>
    <mergeCell ref="N147:P147"/>
    <mergeCell ref="Q147:R147"/>
    <mergeCell ref="U147:X147"/>
    <mergeCell ref="E148:F148"/>
    <mergeCell ref="H148:I148"/>
    <mergeCell ref="N148:P148"/>
    <mergeCell ref="Q148:R148"/>
    <mergeCell ref="U148:X148"/>
    <mergeCell ref="E144:F144"/>
    <mergeCell ref="H144:I144"/>
    <mergeCell ref="N144:P144"/>
    <mergeCell ref="Q144:R144"/>
    <mergeCell ref="U144:X144"/>
    <mergeCell ref="U146:X146"/>
    <mergeCell ref="C141:O141"/>
    <mergeCell ref="U141:X141"/>
    <mergeCell ref="U142:X142"/>
    <mergeCell ref="E143:F143"/>
    <mergeCell ref="H143:I143"/>
    <mergeCell ref="N143:P143"/>
    <mergeCell ref="Q143:R143"/>
    <mergeCell ref="U143:X143"/>
    <mergeCell ref="E138:F138"/>
    <mergeCell ref="H138:I138"/>
    <mergeCell ref="N138:P138"/>
    <mergeCell ref="Q138:R138"/>
    <mergeCell ref="U138:X138"/>
    <mergeCell ref="E139:F139"/>
    <mergeCell ref="H139:I139"/>
    <mergeCell ref="N139:P139"/>
    <mergeCell ref="Q139:R139"/>
    <mergeCell ref="U139:X139"/>
    <mergeCell ref="E135:F135"/>
    <mergeCell ref="H135:I135"/>
    <mergeCell ref="N135:P135"/>
    <mergeCell ref="Q135:R135"/>
    <mergeCell ref="U135:X135"/>
    <mergeCell ref="U137:X137"/>
    <mergeCell ref="U133:X133"/>
    <mergeCell ref="E134:F134"/>
    <mergeCell ref="H134:I134"/>
    <mergeCell ref="N134:P134"/>
    <mergeCell ref="Q134:R134"/>
    <mergeCell ref="U134:X134"/>
    <mergeCell ref="E130:G130"/>
    <mergeCell ref="M130:O130"/>
    <mergeCell ref="Q130:R130"/>
    <mergeCell ref="U130:X130"/>
    <mergeCell ref="C132:O132"/>
    <mergeCell ref="U132:X132"/>
    <mergeCell ref="D121:S122"/>
    <mergeCell ref="U121:X121"/>
    <mergeCell ref="U124:X124"/>
    <mergeCell ref="U125:X125"/>
    <mergeCell ref="G127:I127"/>
    <mergeCell ref="L127:N127"/>
    <mergeCell ref="O127:P127"/>
    <mergeCell ref="U127:X127"/>
    <mergeCell ref="AA114:AE114"/>
    <mergeCell ref="E115:G115"/>
    <mergeCell ref="M115:N115"/>
    <mergeCell ref="Q115:R115"/>
    <mergeCell ref="AA115:AE115"/>
    <mergeCell ref="E120:H120"/>
    <mergeCell ref="K120:P120"/>
    <mergeCell ref="Q120:R120"/>
    <mergeCell ref="U120:X120"/>
    <mergeCell ref="U111:X111"/>
    <mergeCell ref="Q112:R112"/>
    <mergeCell ref="U112:X112"/>
    <mergeCell ref="E113:G113"/>
    <mergeCell ref="K113:S113"/>
    <mergeCell ref="Q114:R114"/>
    <mergeCell ref="U114:X114"/>
    <mergeCell ref="E106:G106"/>
    <mergeCell ref="M106:P106"/>
    <mergeCell ref="Q106:R106"/>
    <mergeCell ref="U106:X106"/>
    <mergeCell ref="C108:S108"/>
    <mergeCell ref="E109:G109"/>
    <mergeCell ref="M109:P109"/>
    <mergeCell ref="Q109:R109"/>
    <mergeCell ref="U109:X109"/>
    <mergeCell ref="U101:X101"/>
    <mergeCell ref="C104:S104"/>
    <mergeCell ref="E105:G105"/>
    <mergeCell ref="M105:P105"/>
    <mergeCell ref="Q105:R105"/>
    <mergeCell ref="U105:X105"/>
    <mergeCell ref="B99:C99"/>
    <mergeCell ref="E99:G99"/>
    <mergeCell ref="M99:P99"/>
    <mergeCell ref="Q99:R99"/>
    <mergeCell ref="E101:G101"/>
    <mergeCell ref="M101:P101"/>
    <mergeCell ref="Q101:R101"/>
    <mergeCell ref="E96:G96"/>
    <mergeCell ref="B97:C97"/>
    <mergeCell ref="E97:G97"/>
    <mergeCell ref="M97:P97"/>
    <mergeCell ref="Q97:R97"/>
    <mergeCell ref="E98:G98"/>
    <mergeCell ref="B93:C93"/>
    <mergeCell ref="E93:G93"/>
    <mergeCell ref="M93:P93"/>
    <mergeCell ref="Q93:R93"/>
    <mergeCell ref="B95:C95"/>
    <mergeCell ref="E95:G95"/>
    <mergeCell ref="M95:P95"/>
    <mergeCell ref="Q95:R95"/>
    <mergeCell ref="B87:C87"/>
    <mergeCell ref="E87:G87"/>
    <mergeCell ref="M87:P87"/>
    <mergeCell ref="Q87:R87"/>
    <mergeCell ref="B90:S90"/>
    <mergeCell ref="B91:C91"/>
    <mergeCell ref="E91:G91"/>
    <mergeCell ref="M91:P91"/>
    <mergeCell ref="Q91:R91"/>
    <mergeCell ref="E84:G84"/>
    <mergeCell ref="B85:C85"/>
    <mergeCell ref="E85:G85"/>
    <mergeCell ref="M85:P85"/>
    <mergeCell ref="Q85:R85"/>
    <mergeCell ref="E86:G86"/>
    <mergeCell ref="B81:C81"/>
    <mergeCell ref="E81:G81"/>
    <mergeCell ref="M81:P81"/>
    <mergeCell ref="Q81:R81"/>
    <mergeCell ref="B83:C83"/>
    <mergeCell ref="E83:G83"/>
    <mergeCell ref="M83:P83"/>
    <mergeCell ref="Q83:R83"/>
    <mergeCell ref="H75:Y75"/>
    <mergeCell ref="I76:J76"/>
    <mergeCell ref="U76:X76"/>
    <mergeCell ref="U77:X77"/>
    <mergeCell ref="B78:S78"/>
    <mergeCell ref="B79:C79"/>
    <mergeCell ref="E79:G79"/>
    <mergeCell ref="M79:P79"/>
    <mergeCell ref="Q79:R79"/>
    <mergeCell ref="A70:M71"/>
    <mergeCell ref="N70:O71"/>
    <mergeCell ref="P70:S70"/>
    <mergeCell ref="U70:X70"/>
    <mergeCell ref="P71:S71"/>
    <mergeCell ref="U71:X71"/>
    <mergeCell ref="A68:M69"/>
    <mergeCell ref="N68:O69"/>
    <mergeCell ref="P68:S68"/>
    <mergeCell ref="U68:X68"/>
    <mergeCell ref="P69:S69"/>
    <mergeCell ref="U69:X69"/>
    <mergeCell ref="A65:M66"/>
    <mergeCell ref="N65:O66"/>
    <mergeCell ref="P65:S65"/>
    <mergeCell ref="U65:X65"/>
    <mergeCell ref="P66:S66"/>
    <mergeCell ref="U66:X66"/>
    <mergeCell ref="B61:B62"/>
    <mergeCell ref="C61:U62"/>
    <mergeCell ref="V61:W62"/>
    <mergeCell ref="X61:Y62"/>
    <mergeCell ref="A63:M64"/>
    <mergeCell ref="N63:O64"/>
    <mergeCell ref="P63:S63"/>
    <mergeCell ref="U63:X63"/>
    <mergeCell ref="P64:S64"/>
    <mergeCell ref="U64:X64"/>
    <mergeCell ref="V57:W58"/>
    <mergeCell ref="X57:Y58"/>
    <mergeCell ref="B59:B60"/>
    <mergeCell ref="C59:U60"/>
    <mergeCell ref="V59:W60"/>
    <mergeCell ref="X59:Y60"/>
    <mergeCell ref="B48:D48"/>
    <mergeCell ref="F48:H48"/>
    <mergeCell ref="K48:M48"/>
    <mergeCell ref="B51:Y51"/>
    <mergeCell ref="Q55:S55"/>
    <mergeCell ref="U55:X55"/>
    <mergeCell ref="J40:M40"/>
    <mergeCell ref="U40:X40"/>
    <mergeCell ref="U41:X41"/>
    <mergeCell ref="U42:X42"/>
    <mergeCell ref="B44:Y44"/>
    <mergeCell ref="B47:E47"/>
    <mergeCell ref="F47:I47"/>
    <mergeCell ref="J47:N47"/>
    <mergeCell ref="J32:M32"/>
    <mergeCell ref="T32:X32"/>
    <mergeCell ref="B33:Y34"/>
    <mergeCell ref="B35:Y36"/>
    <mergeCell ref="J39:M39"/>
    <mergeCell ref="U39:X39"/>
    <mergeCell ref="J26:M26"/>
    <mergeCell ref="T26:X26"/>
    <mergeCell ref="U27:X27"/>
    <mergeCell ref="U28:X28"/>
    <mergeCell ref="J31:M31"/>
    <mergeCell ref="T31:X31"/>
    <mergeCell ref="M17:O17"/>
    <mergeCell ref="Q17:S17"/>
    <mergeCell ref="V17:X17"/>
    <mergeCell ref="B20:Y20"/>
    <mergeCell ref="J25:M25"/>
    <mergeCell ref="T25:X25"/>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s>
  <phoneticPr fontId="4"/>
  <conditionalFormatting sqref="B48 F48">
    <cfRule type="containsBlanks" dxfId="28" priority="1">
      <formula>LEN(TRIM(B48))=0</formula>
    </cfRule>
  </conditionalFormatting>
  <conditionalFormatting sqref="N6:Y6">
    <cfRule type="containsBlanks" dxfId="27" priority="11" stopIfTrue="1">
      <formula>LEN(TRIM(N6))=0</formula>
    </cfRule>
    <cfRule type="containsBlanks" dxfId="26" priority="12" stopIfTrue="1">
      <formula>LEN(TRIM(N6))=0</formula>
    </cfRule>
  </conditionalFormatting>
  <conditionalFormatting sqref="I7">
    <cfRule type="containsBlanks" dxfId="25" priority="10" stopIfTrue="1">
      <formula>LEN(TRIM(I7))=0</formula>
    </cfRule>
  </conditionalFormatting>
  <conditionalFormatting sqref="V59:Y62">
    <cfRule type="containsBlanks" dxfId="24" priority="9" stopIfTrue="1">
      <formula>LEN(TRIM(V59))=0</formula>
    </cfRule>
  </conditionalFormatting>
  <conditionalFormatting sqref="K76 N76">
    <cfRule type="containsBlanks" dxfId="23" priority="8" stopIfTrue="1">
      <formula>LEN(TRIM(K76))=0</formula>
    </cfRule>
  </conditionalFormatting>
  <conditionalFormatting sqref="C112">
    <cfRule type="containsBlanks" dxfId="22" priority="7">
      <formula>LEN(TRIM(C112))=0</formula>
    </cfRule>
  </conditionalFormatting>
  <conditionalFormatting sqref="C114">
    <cfRule type="containsBlanks" dxfId="21" priority="6">
      <formula>LEN(TRIM(C114))=0</formula>
    </cfRule>
  </conditionalFormatting>
  <conditionalFormatting sqref="C118">
    <cfRule type="containsBlanks" dxfId="20" priority="5">
      <formula>LEN(TRIM(C118))=0</formula>
    </cfRule>
  </conditionalFormatting>
  <conditionalFormatting sqref="C121">
    <cfRule type="containsBlanks" dxfId="19" priority="4">
      <formula>LEN(TRIM(C121))=0</formula>
    </cfRule>
  </conditionalFormatting>
  <conditionalFormatting sqref="O127:P127">
    <cfRule type="containsBlanks" dxfId="18" priority="3">
      <formula>LEN(TRIM(O127))=0</formula>
    </cfRule>
  </conditionalFormatting>
  <conditionalFormatting sqref="N158:R158">
    <cfRule type="containsBlanks" dxfId="17" priority="2">
      <formula>LEN(TRIM(N158))=0</formula>
    </cfRule>
  </conditionalFormatting>
  <conditionalFormatting sqref="J39:M40 U39:X40">
    <cfRule type="containsBlanks" dxfId="16" priority="13">
      <formula>LEN(TRIM(J39))=0</formula>
    </cfRule>
  </conditionalFormatting>
  <dataValidations disablePrompts="1"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0:Y65593 JR65590:JU65593 TN65590:TQ65593 ADJ65590:ADM65593 ANF65590:ANI65593 AXB65590:AXE65593 BGX65590:BHA65593 BQT65590:BQW65593 CAP65590:CAS65593 CKL65590:CKO65593 CUH65590:CUK65593 DED65590:DEG65593 DNZ65590:DOC65593 DXV65590:DXY65593 EHR65590:EHU65593 ERN65590:ERQ65593 FBJ65590:FBM65593 FLF65590:FLI65593 FVB65590:FVE65593 GEX65590:GFA65593 GOT65590:GOW65593 GYP65590:GYS65593 HIL65590:HIO65593 HSH65590:HSK65593 ICD65590:ICG65593 ILZ65590:IMC65593 IVV65590:IVY65593 JFR65590:JFU65593 JPN65590:JPQ65593 JZJ65590:JZM65593 KJF65590:KJI65593 KTB65590:KTE65593 LCX65590:LDA65593 LMT65590:LMW65593 LWP65590:LWS65593 MGL65590:MGO65593 MQH65590:MQK65593 NAD65590:NAG65593 NJZ65590:NKC65593 NTV65590:NTY65593 ODR65590:ODU65593 ONN65590:ONQ65593 OXJ65590:OXM65593 PHF65590:PHI65593 PRB65590:PRE65593 QAX65590:QBA65593 QKT65590:QKW65593 QUP65590:QUS65593 REL65590:REO65593 ROH65590:ROK65593 RYD65590:RYG65593 SHZ65590:SIC65593 SRV65590:SRY65593 TBR65590:TBU65593 TLN65590:TLQ65593 TVJ65590:TVM65593 UFF65590:UFI65593 UPB65590:UPE65593 UYX65590:UZA65593 VIT65590:VIW65593 VSP65590:VSS65593 WCL65590:WCO65593 WMH65590:WMK65593 WWD65590:WWG65593 V131126:Y131129 JR131126:JU131129 TN131126:TQ131129 ADJ131126:ADM131129 ANF131126:ANI131129 AXB131126:AXE131129 BGX131126:BHA131129 BQT131126:BQW131129 CAP131126:CAS131129 CKL131126:CKO131129 CUH131126:CUK131129 DED131126:DEG131129 DNZ131126:DOC131129 DXV131126:DXY131129 EHR131126:EHU131129 ERN131126:ERQ131129 FBJ131126:FBM131129 FLF131126:FLI131129 FVB131126:FVE131129 GEX131126:GFA131129 GOT131126:GOW131129 GYP131126:GYS131129 HIL131126:HIO131129 HSH131126:HSK131129 ICD131126:ICG131129 ILZ131126:IMC131129 IVV131126:IVY131129 JFR131126:JFU131129 JPN131126:JPQ131129 JZJ131126:JZM131129 KJF131126:KJI131129 KTB131126:KTE131129 LCX131126:LDA131129 LMT131126:LMW131129 LWP131126:LWS131129 MGL131126:MGO131129 MQH131126:MQK131129 NAD131126:NAG131129 NJZ131126:NKC131129 NTV131126:NTY131129 ODR131126:ODU131129 ONN131126:ONQ131129 OXJ131126:OXM131129 PHF131126:PHI131129 PRB131126:PRE131129 QAX131126:QBA131129 QKT131126:QKW131129 QUP131126:QUS131129 REL131126:REO131129 ROH131126:ROK131129 RYD131126:RYG131129 SHZ131126:SIC131129 SRV131126:SRY131129 TBR131126:TBU131129 TLN131126:TLQ131129 TVJ131126:TVM131129 UFF131126:UFI131129 UPB131126:UPE131129 UYX131126:UZA131129 VIT131126:VIW131129 VSP131126:VSS131129 WCL131126:WCO131129 WMH131126:WMK131129 WWD131126:WWG131129 V196662:Y196665 JR196662:JU196665 TN196662:TQ196665 ADJ196662:ADM196665 ANF196662:ANI196665 AXB196662:AXE196665 BGX196662:BHA196665 BQT196662:BQW196665 CAP196662:CAS196665 CKL196662:CKO196665 CUH196662:CUK196665 DED196662:DEG196665 DNZ196662:DOC196665 DXV196662:DXY196665 EHR196662:EHU196665 ERN196662:ERQ196665 FBJ196662:FBM196665 FLF196662:FLI196665 FVB196662:FVE196665 GEX196662:GFA196665 GOT196662:GOW196665 GYP196662:GYS196665 HIL196662:HIO196665 HSH196662:HSK196665 ICD196662:ICG196665 ILZ196662:IMC196665 IVV196662:IVY196665 JFR196662:JFU196665 JPN196662:JPQ196665 JZJ196662:JZM196665 KJF196662:KJI196665 KTB196662:KTE196665 LCX196662:LDA196665 LMT196662:LMW196665 LWP196662:LWS196665 MGL196662:MGO196665 MQH196662:MQK196665 NAD196662:NAG196665 NJZ196662:NKC196665 NTV196662:NTY196665 ODR196662:ODU196665 ONN196662:ONQ196665 OXJ196662:OXM196665 PHF196662:PHI196665 PRB196662:PRE196665 QAX196662:QBA196665 QKT196662:QKW196665 QUP196662:QUS196665 REL196662:REO196665 ROH196662:ROK196665 RYD196662:RYG196665 SHZ196662:SIC196665 SRV196662:SRY196665 TBR196662:TBU196665 TLN196662:TLQ196665 TVJ196662:TVM196665 UFF196662:UFI196665 UPB196662:UPE196665 UYX196662:UZA196665 VIT196662:VIW196665 VSP196662:VSS196665 WCL196662:WCO196665 WMH196662:WMK196665 WWD196662:WWG196665 V262198:Y262201 JR262198:JU262201 TN262198:TQ262201 ADJ262198:ADM262201 ANF262198:ANI262201 AXB262198:AXE262201 BGX262198:BHA262201 BQT262198:BQW262201 CAP262198:CAS262201 CKL262198:CKO262201 CUH262198:CUK262201 DED262198:DEG262201 DNZ262198:DOC262201 DXV262198:DXY262201 EHR262198:EHU262201 ERN262198:ERQ262201 FBJ262198:FBM262201 FLF262198:FLI262201 FVB262198:FVE262201 GEX262198:GFA262201 GOT262198:GOW262201 GYP262198:GYS262201 HIL262198:HIO262201 HSH262198:HSK262201 ICD262198:ICG262201 ILZ262198:IMC262201 IVV262198:IVY262201 JFR262198:JFU262201 JPN262198:JPQ262201 JZJ262198:JZM262201 KJF262198:KJI262201 KTB262198:KTE262201 LCX262198:LDA262201 LMT262198:LMW262201 LWP262198:LWS262201 MGL262198:MGO262201 MQH262198:MQK262201 NAD262198:NAG262201 NJZ262198:NKC262201 NTV262198:NTY262201 ODR262198:ODU262201 ONN262198:ONQ262201 OXJ262198:OXM262201 PHF262198:PHI262201 PRB262198:PRE262201 QAX262198:QBA262201 QKT262198:QKW262201 QUP262198:QUS262201 REL262198:REO262201 ROH262198:ROK262201 RYD262198:RYG262201 SHZ262198:SIC262201 SRV262198:SRY262201 TBR262198:TBU262201 TLN262198:TLQ262201 TVJ262198:TVM262201 UFF262198:UFI262201 UPB262198:UPE262201 UYX262198:UZA262201 VIT262198:VIW262201 VSP262198:VSS262201 WCL262198:WCO262201 WMH262198:WMK262201 WWD262198:WWG262201 V327734:Y327737 JR327734:JU327737 TN327734:TQ327737 ADJ327734:ADM327737 ANF327734:ANI327737 AXB327734:AXE327737 BGX327734:BHA327737 BQT327734:BQW327737 CAP327734:CAS327737 CKL327734:CKO327737 CUH327734:CUK327737 DED327734:DEG327737 DNZ327734:DOC327737 DXV327734:DXY327737 EHR327734:EHU327737 ERN327734:ERQ327737 FBJ327734:FBM327737 FLF327734:FLI327737 FVB327734:FVE327737 GEX327734:GFA327737 GOT327734:GOW327737 GYP327734:GYS327737 HIL327734:HIO327737 HSH327734:HSK327737 ICD327734:ICG327737 ILZ327734:IMC327737 IVV327734:IVY327737 JFR327734:JFU327737 JPN327734:JPQ327737 JZJ327734:JZM327737 KJF327734:KJI327737 KTB327734:KTE327737 LCX327734:LDA327737 LMT327734:LMW327737 LWP327734:LWS327737 MGL327734:MGO327737 MQH327734:MQK327737 NAD327734:NAG327737 NJZ327734:NKC327737 NTV327734:NTY327737 ODR327734:ODU327737 ONN327734:ONQ327737 OXJ327734:OXM327737 PHF327734:PHI327737 PRB327734:PRE327737 QAX327734:QBA327737 QKT327734:QKW327737 QUP327734:QUS327737 REL327734:REO327737 ROH327734:ROK327737 RYD327734:RYG327737 SHZ327734:SIC327737 SRV327734:SRY327737 TBR327734:TBU327737 TLN327734:TLQ327737 TVJ327734:TVM327737 UFF327734:UFI327737 UPB327734:UPE327737 UYX327734:UZA327737 VIT327734:VIW327737 VSP327734:VSS327737 WCL327734:WCO327737 WMH327734:WMK327737 WWD327734:WWG327737 V393270:Y393273 JR393270:JU393273 TN393270:TQ393273 ADJ393270:ADM393273 ANF393270:ANI393273 AXB393270:AXE393273 BGX393270:BHA393273 BQT393270:BQW393273 CAP393270:CAS393273 CKL393270:CKO393273 CUH393270:CUK393273 DED393270:DEG393273 DNZ393270:DOC393273 DXV393270:DXY393273 EHR393270:EHU393273 ERN393270:ERQ393273 FBJ393270:FBM393273 FLF393270:FLI393273 FVB393270:FVE393273 GEX393270:GFA393273 GOT393270:GOW393273 GYP393270:GYS393273 HIL393270:HIO393273 HSH393270:HSK393273 ICD393270:ICG393273 ILZ393270:IMC393273 IVV393270:IVY393273 JFR393270:JFU393273 JPN393270:JPQ393273 JZJ393270:JZM393273 KJF393270:KJI393273 KTB393270:KTE393273 LCX393270:LDA393273 LMT393270:LMW393273 LWP393270:LWS393273 MGL393270:MGO393273 MQH393270:MQK393273 NAD393270:NAG393273 NJZ393270:NKC393273 NTV393270:NTY393273 ODR393270:ODU393273 ONN393270:ONQ393273 OXJ393270:OXM393273 PHF393270:PHI393273 PRB393270:PRE393273 QAX393270:QBA393273 QKT393270:QKW393273 QUP393270:QUS393273 REL393270:REO393273 ROH393270:ROK393273 RYD393270:RYG393273 SHZ393270:SIC393273 SRV393270:SRY393273 TBR393270:TBU393273 TLN393270:TLQ393273 TVJ393270:TVM393273 UFF393270:UFI393273 UPB393270:UPE393273 UYX393270:UZA393273 VIT393270:VIW393273 VSP393270:VSS393273 WCL393270:WCO393273 WMH393270:WMK393273 WWD393270:WWG393273 V458806:Y458809 JR458806:JU458809 TN458806:TQ458809 ADJ458806:ADM458809 ANF458806:ANI458809 AXB458806:AXE458809 BGX458806:BHA458809 BQT458806:BQW458809 CAP458806:CAS458809 CKL458806:CKO458809 CUH458806:CUK458809 DED458806:DEG458809 DNZ458806:DOC458809 DXV458806:DXY458809 EHR458806:EHU458809 ERN458806:ERQ458809 FBJ458806:FBM458809 FLF458806:FLI458809 FVB458806:FVE458809 GEX458806:GFA458809 GOT458806:GOW458809 GYP458806:GYS458809 HIL458806:HIO458809 HSH458806:HSK458809 ICD458806:ICG458809 ILZ458806:IMC458809 IVV458806:IVY458809 JFR458806:JFU458809 JPN458806:JPQ458809 JZJ458806:JZM458809 KJF458806:KJI458809 KTB458806:KTE458809 LCX458806:LDA458809 LMT458806:LMW458809 LWP458806:LWS458809 MGL458806:MGO458809 MQH458806:MQK458809 NAD458806:NAG458809 NJZ458806:NKC458809 NTV458806:NTY458809 ODR458806:ODU458809 ONN458806:ONQ458809 OXJ458806:OXM458809 PHF458806:PHI458809 PRB458806:PRE458809 QAX458806:QBA458809 QKT458806:QKW458809 QUP458806:QUS458809 REL458806:REO458809 ROH458806:ROK458809 RYD458806:RYG458809 SHZ458806:SIC458809 SRV458806:SRY458809 TBR458806:TBU458809 TLN458806:TLQ458809 TVJ458806:TVM458809 UFF458806:UFI458809 UPB458806:UPE458809 UYX458806:UZA458809 VIT458806:VIW458809 VSP458806:VSS458809 WCL458806:WCO458809 WMH458806:WMK458809 WWD458806:WWG458809 V524342:Y524345 JR524342:JU524345 TN524342:TQ524345 ADJ524342:ADM524345 ANF524342:ANI524345 AXB524342:AXE524345 BGX524342:BHA524345 BQT524342:BQW524345 CAP524342:CAS524345 CKL524342:CKO524345 CUH524342:CUK524345 DED524342:DEG524345 DNZ524342:DOC524345 DXV524342:DXY524345 EHR524342:EHU524345 ERN524342:ERQ524345 FBJ524342:FBM524345 FLF524342:FLI524345 FVB524342:FVE524345 GEX524342:GFA524345 GOT524342:GOW524345 GYP524342:GYS524345 HIL524342:HIO524345 HSH524342:HSK524345 ICD524342:ICG524345 ILZ524342:IMC524345 IVV524342:IVY524345 JFR524342:JFU524345 JPN524342:JPQ524345 JZJ524342:JZM524345 KJF524342:KJI524345 KTB524342:KTE524345 LCX524342:LDA524345 LMT524342:LMW524345 LWP524342:LWS524345 MGL524342:MGO524345 MQH524342:MQK524345 NAD524342:NAG524345 NJZ524342:NKC524345 NTV524342:NTY524345 ODR524342:ODU524345 ONN524342:ONQ524345 OXJ524342:OXM524345 PHF524342:PHI524345 PRB524342:PRE524345 QAX524342:QBA524345 QKT524342:QKW524345 QUP524342:QUS524345 REL524342:REO524345 ROH524342:ROK524345 RYD524342:RYG524345 SHZ524342:SIC524345 SRV524342:SRY524345 TBR524342:TBU524345 TLN524342:TLQ524345 TVJ524342:TVM524345 UFF524342:UFI524345 UPB524342:UPE524345 UYX524342:UZA524345 VIT524342:VIW524345 VSP524342:VSS524345 WCL524342:WCO524345 WMH524342:WMK524345 WWD524342:WWG524345 V589878:Y589881 JR589878:JU589881 TN589878:TQ589881 ADJ589878:ADM589881 ANF589878:ANI589881 AXB589878:AXE589881 BGX589878:BHA589881 BQT589878:BQW589881 CAP589878:CAS589881 CKL589878:CKO589881 CUH589878:CUK589881 DED589878:DEG589881 DNZ589878:DOC589881 DXV589878:DXY589881 EHR589878:EHU589881 ERN589878:ERQ589881 FBJ589878:FBM589881 FLF589878:FLI589881 FVB589878:FVE589881 GEX589878:GFA589881 GOT589878:GOW589881 GYP589878:GYS589881 HIL589878:HIO589881 HSH589878:HSK589881 ICD589878:ICG589881 ILZ589878:IMC589881 IVV589878:IVY589881 JFR589878:JFU589881 JPN589878:JPQ589881 JZJ589878:JZM589881 KJF589878:KJI589881 KTB589878:KTE589881 LCX589878:LDA589881 LMT589878:LMW589881 LWP589878:LWS589881 MGL589878:MGO589881 MQH589878:MQK589881 NAD589878:NAG589881 NJZ589878:NKC589881 NTV589878:NTY589881 ODR589878:ODU589881 ONN589878:ONQ589881 OXJ589878:OXM589881 PHF589878:PHI589881 PRB589878:PRE589881 QAX589878:QBA589881 QKT589878:QKW589881 QUP589878:QUS589881 REL589878:REO589881 ROH589878:ROK589881 RYD589878:RYG589881 SHZ589878:SIC589881 SRV589878:SRY589881 TBR589878:TBU589881 TLN589878:TLQ589881 TVJ589878:TVM589881 UFF589878:UFI589881 UPB589878:UPE589881 UYX589878:UZA589881 VIT589878:VIW589881 VSP589878:VSS589881 WCL589878:WCO589881 WMH589878:WMK589881 WWD589878:WWG589881 V655414:Y655417 JR655414:JU655417 TN655414:TQ655417 ADJ655414:ADM655417 ANF655414:ANI655417 AXB655414:AXE655417 BGX655414:BHA655417 BQT655414:BQW655417 CAP655414:CAS655417 CKL655414:CKO655417 CUH655414:CUK655417 DED655414:DEG655417 DNZ655414:DOC655417 DXV655414:DXY655417 EHR655414:EHU655417 ERN655414:ERQ655417 FBJ655414:FBM655417 FLF655414:FLI655417 FVB655414:FVE655417 GEX655414:GFA655417 GOT655414:GOW655417 GYP655414:GYS655417 HIL655414:HIO655417 HSH655414:HSK655417 ICD655414:ICG655417 ILZ655414:IMC655417 IVV655414:IVY655417 JFR655414:JFU655417 JPN655414:JPQ655417 JZJ655414:JZM655417 KJF655414:KJI655417 KTB655414:KTE655417 LCX655414:LDA655417 LMT655414:LMW655417 LWP655414:LWS655417 MGL655414:MGO655417 MQH655414:MQK655417 NAD655414:NAG655417 NJZ655414:NKC655417 NTV655414:NTY655417 ODR655414:ODU655417 ONN655414:ONQ655417 OXJ655414:OXM655417 PHF655414:PHI655417 PRB655414:PRE655417 QAX655414:QBA655417 QKT655414:QKW655417 QUP655414:QUS655417 REL655414:REO655417 ROH655414:ROK655417 RYD655414:RYG655417 SHZ655414:SIC655417 SRV655414:SRY655417 TBR655414:TBU655417 TLN655414:TLQ655417 TVJ655414:TVM655417 UFF655414:UFI655417 UPB655414:UPE655417 UYX655414:UZA655417 VIT655414:VIW655417 VSP655414:VSS655417 WCL655414:WCO655417 WMH655414:WMK655417 WWD655414:WWG655417 V720950:Y720953 JR720950:JU720953 TN720950:TQ720953 ADJ720950:ADM720953 ANF720950:ANI720953 AXB720950:AXE720953 BGX720950:BHA720953 BQT720950:BQW720953 CAP720950:CAS720953 CKL720950:CKO720953 CUH720950:CUK720953 DED720950:DEG720953 DNZ720950:DOC720953 DXV720950:DXY720953 EHR720950:EHU720953 ERN720950:ERQ720953 FBJ720950:FBM720953 FLF720950:FLI720953 FVB720950:FVE720953 GEX720950:GFA720953 GOT720950:GOW720953 GYP720950:GYS720953 HIL720950:HIO720953 HSH720950:HSK720953 ICD720950:ICG720953 ILZ720950:IMC720953 IVV720950:IVY720953 JFR720950:JFU720953 JPN720950:JPQ720953 JZJ720950:JZM720953 KJF720950:KJI720953 KTB720950:KTE720953 LCX720950:LDA720953 LMT720950:LMW720953 LWP720950:LWS720953 MGL720950:MGO720953 MQH720950:MQK720953 NAD720950:NAG720953 NJZ720950:NKC720953 NTV720950:NTY720953 ODR720950:ODU720953 ONN720950:ONQ720953 OXJ720950:OXM720953 PHF720950:PHI720953 PRB720950:PRE720953 QAX720950:QBA720953 QKT720950:QKW720953 QUP720950:QUS720953 REL720950:REO720953 ROH720950:ROK720953 RYD720950:RYG720953 SHZ720950:SIC720953 SRV720950:SRY720953 TBR720950:TBU720953 TLN720950:TLQ720953 TVJ720950:TVM720953 UFF720950:UFI720953 UPB720950:UPE720953 UYX720950:UZA720953 VIT720950:VIW720953 VSP720950:VSS720953 WCL720950:WCO720953 WMH720950:WMK720953 WWD720950:WWG720953 V786486:Y786489 JR786486:JU786489 TN786486:TQ786489 ADJ786486:ADM786489 ANF786486:ANI786489 AXB786486:AXE786489 BGX786486:BHA786489 BQT786486:BQW786489 CAP786486:CAS786489 CKL786486:CKO786489 CUH786486:CUK786489 DED786486:DEG786489 DNZ786486:DOC786489 DXV786486:DXY786489 EHR786486:EHU786489 ERN786486:ERQ786489 FBJ786486:FBM786489 FLF786486:FLI786489 FVB786486:FVE786489 GEX786486:GFA786489 GOT786486:GOW786489 GYP786486:GYS786489 HIL786486:HIO786489 HSH786486:HSK786489 ICD786486:ICG786489 ILZ786486:IMC786489 IVV786486:IVY786489 JFR786486:JFU786489 JPN786486:JPQ786489 JZJ786486:JZM786489 KJF786486:KJI786489 KTB786486:KTE786489 LCX786486:LDA786489 LMT786486:LMW786489 LWP786486:LWS786489 MGL786486:MGO786489 MQH786486:MQK786489 NAD786486:NAG786489 NJZ786486:NKC786489 NTV786486:NTY786489 ODR786486:ODU786489 ONN786486:ONQ786489 OXJ786486:OXM786489 PHF786486:PHI786489 PRB786486:PRE786489 QAX786486:QBA786489 QKT786486:QKW786489 QUP786486:QUS786489 REL786486:REO786489 ROH786486:ROK786489 RYD786486:RYG786489 SHZ786486:SIC786489 SRV786486:SRY786489 TBR786486:TBU786489 TLN786486:TLQ786489 TVJ786486:TVM786489 UFF786486:UFI786489 UPB786486:UPE786489 UYX786486:UZA786489 VIT786486:VIW786489 VSP786486:VSS786489 WCL786486:WCO786489 WMH786486:WMK786489 WWD786486:WWG786489 V852022:Y852025 JR852022:JU852025 TN852022:TQ852025 ADJ852022:ADM852025 ANF852022:ANI852025 AXB852022:AXE852025 BGX852022:BHA852025 BQT852022:BQW852025 CAP852022:CAS852025 CKL852022:CKO852025 CUH852022:CUK852025 DED852022:DEG852025 DNZ852022:DOC852025 DXV852022:DXY852025 EHR852022:EHU852025 ERN852022:ERQ852025 FBJ852022:FBM852025 FLF852022:FLI852025 FVB852022:FVE852025 GEX852022:GFA852025 GOT852022:GOW852025 GYP852022:GYS852025 HIL852022:HIO852025 HSH852022:HSK852025 ICD852022:ICG852025 ILZ852022:IMC852025 IVV852022:IVY852025 JFR852022:JFU852025 JPN852022:JPQ852025 JZJ852022:JZM852025 KJF852022:KJI852025 KTB852022:KTE852025 LCX852022:LDA852025 LMT852022:LMW852025 LWP852022:LWS852025 MGL852022:MGO852025 MQH852022:MQK852025 NAD852022:NAG852025 NJZ852022:NKC852025 NTV852022:NTY852025 ODR852022:ODU852025 ONN852022:ONQ852025 OXJ852022:OXM852025 PHF852022:PHI852025 PRB852022:PRE852025 QAX852022:QBA852025 QKT852022:QKW852025 QUP852022:QUS852025 REL852022:REO852025 ROH852022:ROK852025 RYD852022:RYG852025 SHZ852022:SIC852025 SRV852022:SRY852025 TBR852022:TBU852025 TLN852022:TLQ852025 TVJ852022:TVM852025 UFF852022:UFI852025 UPB852022:UPE852025 UYX852022:UZA852025 VIT852022:VIW852025 VSP852022:VSS852025 WCL852022:WCO852025 WMH852022:WMK852025 WWD852022:WWG852025 V917558:Y917561 JR917558:JU917561 TN917558:TQ917561 ADJ917558:ADM917561 ANF917558:ANI917561 AXB917558:AXE917561 BGX917558:BHA917561 BQT917558:BQW917561 CAP917558:CAS917561 CKL917558:CKO917561 CUH917558:CUK917561 DED917558:DEG917561 DNZ917558:DOC917561 DXV917558:DXY917561 EHR917558:EHU917561 ERN917558:ERQ917561 FBJ917558:FBM917561 FLF917558:FLI917561 FVB917558:FVE917561 GEX917558:GFA917561 GOT917558:GOW917561 GYP917558:GYS917561 HIL917558:HIO917561 HSH917558:HSK917561 ICD917558:ICG917561 ILZ917558:IMC917561 IVV917558:IVY917561 JFR917558:JFU917561 JPN917558:JPQ917561 JZJ917558:JZM917561 KJF917558:KJI917561 KTB917558:KTE917561 LCX917558:LDA917561 LMT917558:LMW917561 LWP917558:LWS917561 MGL917558:MGO917561 MQH917558:MQK917561 NAD917558:NAG917561 NJZ917558:NKC917561 NTV917558:NTY917561 ODR917558:ODU917561 ONN917558:ONQ917561 OXJ917558:OXM917561 PHF917558:PHI917561 PRB917558:PRE917561 QAX917558:QBA917561 QKT917558:QKW917561 QUP917558:QUS917561 REL917558:REO917561 ROH917558:ROK917561 RYD917558:RYG917561 SHZ917558:SIC917561 SRV917558:SRY917561 TBR917558:TBU917561 TLN917558:TLQ917561 TVJ917558:TVM917561 UFF917558:UFI917561 UPB917558:UPE917561 UYX917558:UZA917561 VIT917558:VIW917561 VSP917558:VSS917561 WCL917558:WCO917561 WMH917558:WMK917561 WWD917558:WWG917561 V983094:Y983097 JR983094:JU983097 TN983094:TQ983097 ADJ983094:ADM983097 ANF983094:ANI983097 AXB983094:AXE983097 BGX983094:BHA983097 BQT983094:BQW983097 CAP983094:CAS983097 CKL983094:CKO983097 CUH983094:CUK983097 DED983094:DEG983097 DNZ983094:DOC983097 DXV983094:DXY983097 EHR983094:EHU983097 ERN983094:ERQ983097 FBJ983094:FBM983097 FLF983094:FLI983097 FVB983094:FVE983097 GEX983094:GFA983097 GOT983094:GOW983097 GYP983094:GYS983097 HIL983094:HIO983097 HSH983094:HSK983097 ICD983094:ICG983097 ILZ983094:IMC983097 IVV983094:IVY983097 JFR983094:JFU983097 JPN983094:JPQ983097 JZJ983094:JZM983097 KJF983094:KJI983097 KTB983094:KTE983097 LCX983094:LDA983097 LMT983094:LMW983097 LWP983094:LWS983097 MGL983094:MGO983097 MQH983094:MQK983097 NAD983094:NAG983097 NJZ983094:NKC983097 NTV983094:NTY983097 ODR983094:ODU983097 ONN983094:ONQ983097 OXJ983094:OXM983097 PHF983094:PHI983097 PRB983094:PRE983097 QAX983094:QBA983097 QKT983094:QKW983097 QUP983094:QUS983097 REL983094:REO983097 ROH983094:ROK983097 RYD983094:RYG983097 SHZ983094:SIC983097 SRV983094:SRY983097 TBR983094:TBU983097 TLN983094:TLQ983097 TVJ983094:TVM983097 UFF983094:UFI983097 UPB983094:UPE983097 UYX983094:UZA983097 VIT983094:VIW983097 VSP983094:VSS983097 WCL983094:WCO983097 WMH983094:WMK983097 WWD983094:WWG983097" xr:uid="{00000000-0002-0000-0D00-000000000000}">
      <formula1>$AA$1</formula1>
    </dataValidation>
    <dataValidation type="list" allowBlank="1" showInputMessage="1" showErrorMessage="1" sqref="C112 IY112 SU112 ACQ112 AMM112 AWI112 BGE112 BQA112 BZW112 CJS112 CTO112 DDK112 DNG112 DXC112 EGY112 EQU112 FAQ112 FKM112 FUI112 GEE112 GOA112 GXW112 HHS112 HRO112 IBK112 ILG112 IVC112 JEY112 JOU112 JYQ112 KIM112 KSI112 LCE112 LMA112 LVW112 MFS112 MPO112 MZK112 NJG112 NTC112 OCY112 OMU112 OWQ112 PGM112 PQI112 QAE112 QKA112 QTW112 RDS112 RNO112 RXK112 SHG112 SRC112 TAY112 TKU112 TUQ112 UEM112 UOI112 UYE112 VIA112 VRW112 WBS112 WLO112 WVK112 C65648 IY65648 SU65648 ACQ65648 AMM65648 AWI65648 BGE65648 BQA65648 BZW65648 CJS65648 CTO65648 DDK65648 DNG65648 DXC65648 EGY65648 EQU65648 FAQ65648 FKM65648 FUI65648 GEE65648 GOA65648 GXW65648 HHS65648 HRO65648 IBK65648 ILG65648 IVC65648 JEY65648 JOU65648 JYQ65648 KIM65648 KSI65648 LCE65648 LMA65648 LVW65648 MFS65648 MPO65648 MZK65648 NJG65648 NTC65648 OCY65648 OMU65648 OWQ65648 PGM65648 PQI65648 QAE65648 QKA65648 QTW65648 RDS65648 RNO65648 RXK65648 SHG65648 SRC65648 TAY65648 TKU65648 TUQ65648 UEM65648 UOI65648 UYE65648 VIA65648 VRW65648 WBS65648 WLO65648 WVK65648 C131184 IY131184 SU131184 ACQ131184 AMM131184 AWI131184 BGE131184 BQA131184 BZW131184 CJS131184 CTO131184 DDK131184 DNG131184 DXC131184 EGY131184 EQU131184 FAQ131184 FKM131184 FUI131184 GEE131184 GOA131184 GXW131184 HHS131184 HRO131184 IBK131184 ILG131184 IVC131184 JEY131184 JOU131184 JYQ131184 KIM131184 KSI131184 LCE131184 LMA131184 LVW131184 MFS131184 MPO131184 MZK131184 NJG131184 NTC131184 OCY131184 OMU131184 OWQ131184 PGM131184 PQI131184 QAE131184 QKA131184 QTW131184 RDS131184 RNO131184 RXK131184 SHG131184 SRC131184 TAY131184 TKU131184 TUQ131184 UEM131184 UOI131184 UYE131184 VIA131184 VRW131184 WBS131184 WLO131184 WVK131184 C196720 IY196720 SU196720 ACQ196720 AMM196720 AWI196720 BGE196720 BQA196720 BZW196720 CJS196720 CTO196720 DDK196720 DNG196720 DXC196720 EGY196720 EQU196720 FAQ196720 FKM196720 FUI196720 GEE196720 GOA196720 GXW196720 HHS196720 HRO196720 IBK196720 ILG196720 IVC196720 JEY196720 JOU196720 JYQ196720 KIM196720 KSI196720 LCE196720 LMA196720 LVW196720 MFS196720 MPO196720 MZK196720 NJG196720 NTC196720 OCY196720 OMU196720 OWQ196720 PGM196720 PQI196720 QAE196720 QKA196720 QTW196720 RDS196720 RNO196720 RXK196720 SHG196720 SRC196720 TAY196720 TKU196720 TUQ196720 UEM196720 UOI196720 UYE196720 VIA196720 VRW196720 WBS196720 WLO196720 WVK196720 C262256 IY262256 SU262256 ACQ262256 AMM262256 AWI262256 BGE262256 BQA262256 BZW262256 CJS262256 CTO262256 DDK262256 DNG262256 DXC262256 EGY262256 EQU262256 FAQ262256 FKM262256 FUI262256 GEE262256 GOA262256 GXW262256 HHS262256 HRO262256 IBK262256 ILG262256 IVC262256 JEY262256 JOU262256 JYQ262256 KIM262256 KSI262256 LCE262256 LMA262256 LVW262256 MFS262256 MPO262256 MZK262256 NJG262256 NTC262256 OCY262256 OMU262256 OWQ262256 PGM262256 PQI262256 QAE262256 QKA262256 QTW262256 RDS262256 RNO262256 RXK262256 SHG262256 SRC262256 TAY262256 TKU262256 TUQ262256 UEM262256 UOI262256 UYE262256 VIA262256 VRW262256 WBS262256 WLO262256 WVK262256 C327792 IY327792 SU327792 ACQ327792 AMM327792 AWI327792 BGE327792 BQA327792 BZW327792 CJS327792 CTO327792 DDK327792 DNG327792 DXC327792 EGY327792 EQU327792 FAQ327792 FKM327792 FUI327792 GEE327792 GOA327792 GXW327792 HHS327792 HRO327792 IBK327792 ILG327792 IVC327792 JEY327792 JOU327792 JYQ327792 KIM327792 KSI327792 LCE327792 LMA327792 LVW327792 MFS327792 MPO327792 MZK327792 NJG327792 NTC327792 OCY327792 OMU327792 OWQ327792 PGM327792 PQI327792 QAE327792 QKA327792 QTW327792 RDS327792 RNO327792 RXK327792 SHG327792 SRC327792 TAY327792 TKU327792 TUQ327792 UEM327792 UOI327792 UYE327792 VIA327792 VRW327792 WBS327792 WLO327792 WVK327792 C393328 IY393328 SU393328 ACQ393328 AMM393328 AWI393328 BGE393328 BQA393328 BZW393328 CJS393328 CTO393328 DDK393328 DNG393328 DXC393328 EGY393328 EQU393328 FAQ393328 FKM393328 FUI393328 GEE393328 GOA393328 GXW393328 HHS393328 HRO393328 IBK393328 ILG393328 IVC393328 JEY393328 JOU393328 JYQ393328 KIM393328 KSI393328 LCE393328 LMA393328 LVW393328 MFS393328 MPO393328 MZK393328 NJG393328 NTC393328 OCY393328 OMU393328 OWQ393328 PGM393328 PQI393328 QAE393328 QKA393328 QTW393328 RDS393328 RNO393328 RXK393328 SHG393328 SRC393328 TAY393328 TKU393328 TUQ393328 UEM393328 UOI393328 UYE393328 VIA393328 VRW393328 WBS393328 WLO393328 WVK393328 C458864 IY458864 SU458864 ACQ458864 AMM458864 AWI458864 BGE458864 BQA458864 BZW458864 CJS458864 CTO458864 DDK458864 DNG458864 DXC458864 EGY458864 EQU458864 FAQ458864 FKM458864 FUI458864 GEE458864 GOA458864 GXW458864 HHS458864 HRO458864 IBK458864 ILG458864 IVC458864 JEY458864 JOU458864 JYQ458864 KIM458864 KSI458864 LCE458864 LMA458864 LVW458864 MFS458864 MPO458864 MZK458864 NJG458864 NTC458864 OCY458864 OMU458864 OWQ458864 PGM458864 PQI458864 QAE458864 QKA458864 QTW458864 RDS458864 RNO458864 RXK458864 SHG458864 SRC458864 TAY458864 TKU458864 TUQ458864 UEM458864 UOI458864 UYE458864 VIA458864 VRW458864 WBS458864 WLO458864 WVK458864 C524400 IY524400 SU524400 ACQ524400 AMM524400 AWI524400 BGE524400 BQA524400 BZW524400 CJS524400 CTO524400 DDK524400 DNG524400 DXC524400 EGY524400 EQU524400 FAQ524400 FKM524400 FUI524400 GEE524400 GOA524400 GXW524400 HHS524400 HRO524400 IBK524400 ILG524400 IVC524400 JEY524400 JOU524400 JYQ524400 KIM524400 KSI524400 LCE524400 LMA524400 LVW524400 MFS524400 MPO524400 MZK524400 NJG524400 NTC524400 OCY524400 OMU524400 OWQ524400 PGM524400 PQI524400 QAE524400 QKA524400 QTW524400 RDS524400 RNO524400 RXK524400 SHG524400 SRC524400 TAY524400 TKU524400 TUQ524400 UEM524400 UOI524400 UYE524400 VIA524400 VRW524400 WBS524400 WLO524400 WVK524400 C589936 IY589936 SU589936 ACQ589936 AMM589936 AWI589936 BGE589936 BQA589936 BZW589936 CJS589936 CTO589936 DDK589936 DNG589936 DXC589936 EGY589936 EQU589936 FAQ589936 FKM589936 FUI589936 GEE589936 GOA589936 GXW589936 HHS589936 HRO589936 IBK589936 ILG589936 IVC589936 JEY589936 JOU589936 JYQ589936 KIM589936 KSI589936 LCE589936 LMA589936 LVW589936 MFS589936 MPO589936 MZK589936 NJG589936 NTC589936 OCY589936 OMU589936 OWQ589936 PGM589936 PQI589936 QAE589936 QKA589936 QTW589936 RDS589936 RNO589936 RXK589936 SHG589936 SRC589936 TAY589936 TKU589936 TUQ589936 UEM589936 UOI589936 UYE589936 VIA589936 VRW589936 WBS589936 WLO589936 WVK589936 C655472 IY655472 SU655472 ACQ655472 AMM655472 AWI655472 BGE655472 BQA655472 BZW655472 CJS655472 CTO655472 DDK655472 DNG655472 DXC655472 EGY655472 EQU655472 FAQ655472 FKM655472 FUI655472 GEE655472 GOA655472 GXW655472 HHS655472 HRO655472 IBK655472 ILG655472 IVC655472 JEY655472 JOU655472 JYQ655472 KIM655472 KSI655472 LCE655472 LMA655472 LVW655472 MFS655472 MPO655472 MZK655472 NJG655472 NTC655472 OCY655472 OMU655472 OWQ655472 PGM655472 PQI655472 QAE655472 QKA655472 QTW655472 RDS655472 RNO655472 RXK655472 SHG655472 SRC655472 TAY655472 TKU655472 TUQ655472 UEM655472 UOI655472 UYE655472 VIA655472 VRW655472 WBS655472 WLO655472 WVK655472 C721008 IY721008 SU721008 ACQ721008 AMM721008 AWI721008 BGE721008 BQA721008 BZW721008 CJS721008 CTO721008 DDK721008 DNG721008 DXC721008 EGY721008 EQU721008 FAQ721008 FKM721008 FUI721008 GEE721008 GOA721008 GXW721008 HHS721008 HRO721008 IBK721008 ILG721008 IVC721008 JEY721008 JOU721008 JYQ721008 KIM721008 KSI721008 LCE721008 LMA721008 LVW721008 MFS721008 MPO721008 MZK721008 NJG721008 NTC721008 OCY721008 OMU721008 OWQ721008 PGM721008 PQI721008 QAE721008 QKA721008 QTW721008 RDS721008 RNO721008 RXK721008 SHG721008 SRC721008 TAY721008 TKU721008 TUQ721008 UEM721008 UOI721008 UYE721008 VIA721008 VRW721008 WBS721008 WLO721008 WVK721008 C786544 IY786544 SU786544 ACQ786544 AMM786544 AWI786544 BGE786544 BQA786544 BZW786544 CJS786544 CTO786544 DDK786544 DNG786544 DXC786544 EGY786544 EQU786544 FAQ786544 FKM786544 FUI786544 GEE786544 GOA786544 GXW786544 HHS786544 HRO786544 IBK786544 ILG786544 IVC786544 JEY786544 JOU786544 JYQ786544 KIM786544 KSI786544 LCE786544 LMA786544 LVW786544 MFS786544 MPO786544 MZK786544 NJG786544 NTC786544 OCY786544 OMU786544 OWQ786544 PGM786544 PQI786544 QAE786544 QKA786544 QTW786544 RDS786544 RNO786544 RXK786544 SHG786544 SRC786544 TAY786544 TKU786544 TUQ786544 UEM786544 UOI786544 UYE786544 VIA786544 VRW786544 WBS786544 WLO786544 WVK786544 C852080 IY852080 SU852080 ACQ852080 AMM852080 AWI852080 BGE852080 BQA852080 BZW852080 CJS852080 CTO852080 DDK852080 DNG852080 DXC852080 EGY852080 EQU852080 FAQ852080 FKM852080 FUI852080 GEE852080 GOA852080 GXW852080 HHS852080 HRO852080 IBK852080 ILG852080 IVC852080 JEY852080 JOU852080 JYQ852080 KIM852080 KSI852080 LCE852080 LMA852080 LVW852080 MFS852080 MPO852080 MZK852080 NJG852080 NTC852080 OCY852080 OMU852080 OWQ852080 PGM852080 PQI852080 QAE852080 QKA852080 QTW852080 RDS852080 RNO852080 RXK852080 SHG852080 SRC852080 TAY852080 TKU852080 TUQ852080 UEM852080 UOI852080 UYE852080 VIA852080 VRW852080 WBS852080 WLO852080 WVK852080 C917616 IY917616 SU917616 ACQ917616 AMM917616 AWI917616 BGE917616 BQA917616 BZW917616 CJS917616 CTO917616 DDK917616 DNG917616 DXC917616 EGY917616 EQU917616 FAQ917616 FKM917616 FUI917616 GEE917616 GOA917616 GXW917616 HHS917616 HRO917616 IBK917616 ILG917616 IVC917616 JEY917616 JOU917616 JYQ917616 KIM917616 KSI917616 LCE917616 LMA917616 LVW917616 MFS917616 MPO917616 MZK917616 NJG917616 NTC917616 OCY917616 OMU917616 OWQ917616 PGM917616 PQI917616 QAE917616 QKA917616 QTW917616 RDS917616 RNO917616 RXK917616 SHG917616 SRC917616 TAY917616 TKU917616 TUQ917616 UEM917616 UOI917616 UYE917616 VIA917616 VRW917616 WBS917616 WLO917616 WVK917616 C983152 IY983152 SU983152 ACQ983152 AMM983152 AWI983152 BGE983152 BQA983152 BZW983152 CJS983152 CTO983152 DDK983152 DNG983152 DXC983152 EGY983152 EQU983152 FAQ983152 FKM983152 FUI983152 GEE983152 GOA983152 GXW983152 HHS983152 HRO983152 IBK983152 ILG983152 IVC983152 JEY983152 JOU983152 JYQ983152 KIM983152 KSI983152 LCE983152 LMA983152 LVW983152 MFS983152 MPO983152 MZK983152 NJG983152 NTC983152 OCY983152 OMU983152 OWQ983152 PGM983152 PQI983152 QAE983152 QKA983152 QTW983152 RDS983152 RNO983152 RXK983152 SHG983152 SRC983152 TAY983152 TKU983152 TUQ983152 UEM983152 UOI983152 UYE983152 VIA983152 VRW983152 WBS983152 WLO983152 WVK983152 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50 IY65650 SU65650 ACQ65650 AMM65650 AWI65650 BGE65650 BQA65650 BZW65650 CJS65650 CTO65650 DDK65650 DNG65650 DXC65650 EGY65650 EQU65650 FAQ65650 FKM65650 FUI65650 GEE65650 GOA65650 GXW65650 HHS65650 HRO65650 IBK65650 ILG65650 IVC65650 JEY65650 JOU65650 JYQ65650 KIM65650 KSI65650 LCE65650 LMA65650 LVW65650 MFS65650 MPO65650 MZK65650 NJG65650 NTC65650 OCY65650 OMU65650 OWQ65650 PGM65650 PQI65650 QAE65650 QKA65650 QTW65650 RDS65650 RNO65650 RXK65650 SHG65650 SRC65650 TAY65650 TKU65650 TUQ65650 UEM65650 UOI65650 UYE65650 VIA65650 VRW65650 WBS65650 WLO65650 WVK65650 C131186 IY131186 SU131186 ACQ131186 AMM131186 AWI131186 BGE131186 BQA131186 BZW131186 CJS131186 CTO131186 DDK131186 DNG131186 DXC131186 EGY131186 EQU131186 FAQ131186 FKM131186 FUI131186 GEE131186 GOA131186 GXW131186 HHS131186 HRO131186 IBK131186 ILG131186 IVC131186 JEY131186 JOU131186 JYQ131186 KIM131186 KSI131186 LCE131186 LMA131186 LVW131186 MFS131186 MPO131186 MZK131186 NJG131186 NTC131186 OCY131186 OMU131186 OWQ131186 PGM131186 PQI131186 QAE131186 QKA131186 QTW131186 RDS131186 RNO131186 RXK131186 SHG131186 SRC131186 TAY131186 TKU131186 TUQ131186 UEM131186 UOI131186 UYE131186 VIA131186 VRW131186 WBS131186 WLO131186 WVK131186 C196722 IY196722 SU196722 ACQ196722 AMM196722 AWI196722 BGE196722 BQA196722 BZW196722 CJS196722 CTO196722 DDK196722 DNG196722 DXC196722 EGY196722 EQU196722 FAQ196722 FKM196722 FUI196722 GEE196722 GOA196722 GXW196722 HHS196722 HRO196722 IBK196722 ILG196722 IVC196722 JEY196722 JOU196722 JYQ196722 KIM196722 KSI196722 LCE196722 LMA196722 LVW196722 MFS196722 MPO196722 MZK196722 NJG196722 NTC196722 OCY196722 OMU196722 OWQ196722 PGM196722 PQI196722 QAE196722 QKA196722 QTW196722 RDS196722 RNO196722 RXK196722 SHG196722 SRC196722 TAY196722 TKU196722 TUQ196722 UEM196722 UOI196722 UYE196722 VIA196722 VRW196722 WBS196722 WLO196722 WVK196722 C262258 IY262258 SU262258 ACQ262258 AMM262258 AWI262258 BGE262258 BQA262258 BZW262258 CJS262258 CTO262258 DDK262258 DNG262258 DXC262258 EGY262258 EQU262258 FAQ262258 FKM262258 FUI262258 GEE262258 GOA262258 GXW262258 HHS262258 HRO262258 IBK262258 ILG262258 IVC262258 JEY262258 JOU262258 JYQ262258 KIM262258 KSI262258 LCE262258 LMA262258 LVW262258 MFS262258 MPO262258 MZK262258 NJG262258 NTC262258 OCY262258 OMU262258 OWQ262258 PGM262258 PQI262258 QAE262258 QKA262258 QTW262258 RDS262258 RNO262258 RXK262258 SHG262258 SRC262258 TAY262258 TKU262258 TUQ262258 UEM262258 UOI262258 UYE262258 VIA262258 VRW262258 WBS262258 WLO262258 WVK262258 C327794 IY327794 SU327794 ACQ327794 AMM327794 AWI327794 BGE327794 BQA327794 BZW327794 CJS327794 CTO327794 DDK327794 DNG327794 DXC327794 EGY327794 EQU327794 FAQ327794 FKM327794 FUI327794 GEE327794 GOA327794 GXW327794 HHS327794 HRO327794 IBK327794 ILG327794 IVC327794 JEY327794 JOU327794 JYQ327794 KIM327794 KSI327794 LCE327794 LMA327794 LVW327794 MFS327794 MPO327794 MZK327794 NJG327794 NTC327794 OCY327794 OMU327794 OWQ327794 PGM327794 PQI327794 QAE327794 QKA327794 QTW327794 RDS327794 RNO327794 RXK327794 SHG327794 SRC327794 TAY327794 TKU327794 TUQ327794 UEM327794 UOI327794 UYE327794 VIA327794 VRW327794 WBS327794 WLO327794 WVK327794 C393330 IY393330 SU393330 ACQ393330 AMM393330 AWI393330 BGE393330 BQA393330 BZW393330 CJS393330 CTO393330 DDK393330 DNG393330 DXC393330 EGY393330 EQU393330 FAQ393330 FKM393330 FUI393330 GEE393330 GOA393330 GXW393330 HHS393330 HRO393330 IBK393330 ILG393330 IVC393330 JEY393330 JOU393330 JYQ393330 KIM393330 KSI393330 LCE393330 LMA393330 LVW393330 MFS393330 MPO393330 MZK393330 NJG393330 NTC393330 OCY393330 OMU393330 OWQ393330 PGM393330 PQI393330 QAE393330 QKA393330 QTW393330 RDS393330 RNO393330 RXK393330 SHG393330 SRC393330 TAY393330 TKU393330 TUQ393330 UEM393330 UOI393330 UYE393330 VIA393330 VRW393330 WBS393330 WLO393330 WVK393330 C458866 IY458866 SU458866 ACQ458866 AMM458866 AWI458866 BGE458866 BQA458866 BZW458866 CJS458866 CTO458866 DDK458866 DNG458866 DXC458866 EGY458866 EQU458866 FAQ458866 FKM458866 FUI458866 GEE458866 GOA458866 GXW458866 HHS458866 HRO458866 IBK458866 ILG458866 IVC458866 JEY458866 JOU458866 JYQ458866 KIM458866 KSI458866 LCE458866 LMA458866 LVW458866 MFS458866 MPO458866 MZK458866 NJG458866 NTC458866 OCY458866 OMU458866 OWQ458866 PGM458866 PQI458866 QAE458866 QKA458866 QTW458866 RDS458866 RNO458866 RXK458866 SHG458866 SRC458866 TAY458866 TKU458866 TUQ458866 UEM458866 UOI458866 UYE458866 VIA458866 VRW458866 WBS458866 WLO458866 WVK458866 C524402 IY524402 SU524402 ACQ524402 AMM524402 AWI524402 BGE524402 BQA524402 BZW524402 CJS524402 CTO524402 DDK524402 DNG524402 DXC524402 EGY524402 EQU524402 FAQ524402 FKM524402 FUI524402 GEE524402 GOA524402 GXW524402 HHS524402 HRO524402 IBK524402 ILG524402 IVC524402 JEY524402 JOU524402 JYQ524402 KIM524402 KSI524402 LCE524402 LMA524402 LVW524402 MFS524402 MPO524402 MZK524402 NJG524402 NTC524402 OCY524402 OMU524402 OWQ524402 PGM524402 PQI524402 QAE524402 QKA524402 QTW524402 RDS524402 RNO524402 RXK524402 SHG524402 SRC524402 TAY524402 TKU524402 TUQ524402 UEM524402 UOI524402 UYE524402 VIA524402 VRW524402 WBS524402 WLO524402 WVK524402 C589938 IY589938 SU589938 ACQ589938 AMM589938 AWI589938 BGE589938 BQA589938 BZW589938 CJS589938 CTO589938 DDK589938 DNG589938 DXC589938 EGY589938 EQU589938 FAQ589938 FKM589938 FUI589938 GEE589938 GOA589938 GXW589938 HHS589938 HRO589938 IBK589938 ILG589938 IVC589938 JEY589938 JOU589938 JYQ589938 KIM589938 KSI589938 LCE589938 LMA589938 LVW589938 MFS589938 MPO589938 MZK589938 NJG589938 NTC589938 OCY589938 OMU589938 OWQ589938 PGM589938 PQI589938 QAE589938 QKA589938 QTW589938 RDS589938 RNO589938 RXK589938 SHG589938 SRC589938 TAY589938 TKU589938 TUQ589938 UEM589938 UOI589938 UYE589938 VIA589938 VRW589938 WBS589938 WLO589938 WVK589938 C655474 IY655474 SU655474 ACQ655474 AMM655474 AWI655474 BGE655474 BQA655474 BZW655474 CJS655474 CTO655474 DDK655474 DNG655474 DXC655474 EGY655474 EQU655474 FAQ655474 FKM655474 FUI655474 GEE655474 GOA655474 GXW655474 HHS655474 HRO655474 IBK655474 ILG655474 IVC655474 JEY655474 JOU655474 JYQ655474 KIM655474 KSI655474 LCE655474 LMA655474 LVW655474 MFS655474 MPO655474 MZK655474 NJG655474 NTC655474 OCY655474 OMU655474 OWQ655474 PGM655474 PQI655474 QAE655474 QKA655474 QTW655474 RDS655474 RNO655474 RXK655474 SHG655474 SRC655474 TAY655474 TKU655474 TUQ655474 UEM655474 UOI655474 UYE655474 VIA655474 VRW655474 WBS655474 WLO655474 WVK655474 C721010 IY721010 SU721010 ACQ721010 AMM721010 AWI721010 BGE721010 BQA721010 BZW721010 CJS721010 CTO721010 DDK721010 DNG721010 DXC721010 EGY721010 EQU721010 FAQ721010 FKM721010 FUI721010 GEE721010 GOA721010 GXW721010 HHS721010 HRO721010 IBK721010 ILG721010 IVC721010 JEY721010 JOU721010 JYQ721010 KIM721010 KSI721010 LCE721010 LMA721010 LVW721010 MFS721010 MPO721010 MZK721010 NJG721010 NTC721010 OCY721010 OMU721010 OWQ721010 PGM721010 PQI721010 QAE721010 QKA721010 QTW721010 RDS721010 RNO721010 RXK721010 SHG721010 SRC721010 TAY721010 TKU721010 TUQ721010 UEM721010 UOI721010 UYE721010 VIA721010 VRW721010 WBS721010 WLO721010 WVK721010 C786546 IY786546 SU786546 ACQ786546 AMM786546 AWI786546 BGE786546 BQA786546 BZW786546 CJS786546 CTO786546 DDK786546 DNG786546 DXC786546 EGY786546 EQU786546 FAQ786546 FKM786546 FUI786546 GEE786546 GOA786546 GXW786546 HHS786546 HRO786546 IBK786546 ILG786546 IVC786546 JEY786546 JOU786546 JYQ786546 KIM786546 KSI786546 LCE786546 LMA786546 LVW786546 MFS786546 MPO786546 MZK786546 NJG786546 NTC786546 OCY786546 OMU786546 OWQ786546 PGM786546 PQI786546 QAE786546 QKA786546 QTW786546 RDS786546 RNO786546 RXK786546 SHG786546 SRC786546 TAY786546 TKU786546 TUQ786546 UEM786546 UOI786546 UYE786546 VIA786546 VRW786546 WBS786546 WLO786546 WVK786546 C852082 IY852082 SU852082 ACQ852082 AMM852082 AWI852082 BGE852082 BQA852082 BZW852082 CJS852082 CTO852082 DDK852082 DNG852082 DXC852082 EGY852082 EQU852082 FAQ852082 FKM852082 FUI852082 GEE852082 GOA852082 GXW852082 HHS852082 HRO852082 IBK852082 ILG852082 IVC852082 JEY852082 JOU852082 JYQ852082 KIM852082 KSI852082 LCE852082 LMA852082 LVW852082 MFS852082 MPO852082 MZK852082 NJG852082 NTC852082 OCY852082 OMU852082 OWQ852082 PGM852082 PQI852082 QAE852082 QKA852082 QTW852082 RDS852082 RNO852082 RXK852082 SHG852082 SRC852082 TAY852082 TKU852082 TUQ852082 UEM852082 UOI852082 UYE852082 VIA852082 VRW852082 WBS852082 WLO852082 WVK852082 C917618 IY917618 SU917618 ACQ917618 AMM917618 AWI917618 BGE917618 BQA917618 BZW917618 CJS917618 CTO917618 DDK917618 DNG917618 DXC917618 EGY917618 EQU917618 FAQ917618 FKM917618 FUI917618 GEE917618 GOA917618 GXW917618 HHS917618 HRO917618 IBK917618 ILG917618 IVC917618 JEY917618 JOU917618 JYQ917618 KIM917618 KSI917618 LCE917618 LMA917618 LVW917618 MFS917618 MPO917618 MZK917618 NJG917618 NTC917618 OCY917618 OMU917618 OWQ917618 PGM917618 PQI917618 QAE917618 QKA917618 QTW917618 RDS917618 RNO917618 RXK917618 SHG917618 SRC917618 TAY917618 TKU917618 TUQ917618 UEM917618 UOI917618 UYE917618 VIA917618 VRW917618 WBS917618 WLO917618 WVK917618 C983154 IY983154 SU983154 ACQ983154 AMM983154 AWI983154 BGE983154 BQA983154 BZW983154 CJS983154 CTO983154 DDK983154 DNG983154 DXC983154 EGY983154 EQU983154 FAQ983154 FKM983154 FUI983154 GEE983154 GOA983154 GXW983154 HHS983154 HRO983154 IBK983154 ILG983154 IVC983154 JEY983154 JOU983154 JYQ983154 KIM983154 KSI983154 LCE983154 LMA983154 LVW983154 MFS983154 MPO983154 MZK983154 NJG983154 NTC983154 OCY983154 OMU983154 OWQ983154 PGM983154 PQI983154 QAE983154 QKA983154 QTW983154 RDS983154 RNO983154 RXK983154 SHG983154 SRC983154 TAY983154 TKU983154 TUQ983154 UEM983154 UOI983154 UYE983154 VIA983154 VRW983154 WBS983154 WLO983154 WVK983154 C121 IY121 SU121 ACQ121 AMM121 AWI121 BGE121 BQA121 BZW121 CJS121 CTO121 DDK121 DNG121 DXC121 EGY121 EQU121 FAQ121 FKM121 FUI121 GEE121 GOA121 GXW121 HHS121 HRO121 IBK121 ILG121 IVC121 JEY121 JOU121 JYQ121 KIM121 KSI121 LCE121 LMA121 LVW121 MFS121 MPO121 MZK121 NJG121 NTC121 OCY121 OMU121 OWQ121 PGM121 PQI121 QAE121 QKA121 QTW121 RDS121 RNO121 RXK121 SHG121 SRC121 TAY121 TKU121 TUQ121 UEM121 UOI121 UYE121 VIA121 VRW121 WBS121 WLO121 WVK121 C65657 IY65657 SU65657 ACQ65657 AMM65657 AWI65657 BGE65657 BQA65657 BZW65657 CJS65657 CTO65657 DDK65657 DNG65657 DXC65657 EGY65657 EQU65657 FAQ65657 FKM65657 FUI65657 GEE65657 GOA65657 GXW65657 HHS65657 HRO65657 IBK65657 ILG65657 IVC65657 JEY65657 JOU65657 JYQ65657 KIM65657 KSI65657 LCE65657 LMA65657 LVW65657 MFS65657 MPO65657 MZK65657 NJG65657 NTC65657 OCY65657 OMU65657 OWQ65657 PGM65657 PQI65657 QAE65657 QKA65657 QTW65657 RDS65657 RNO65657 RXK65657 SHG65657 SRC65657 TAY65657 TKU65657 TUQ65657 UEM65657 UOI65657 UYE65657 VIA65657 VRW65657 WBS65657 WLO65657 WVK65657 C131193 IY131193 SU131193 ACQ131193 AMM131193 AWI131193 BGE131193 BQA131193 BZW131193 CJS131193 CTO131193 DDK131193 DNG131193 DXC131193 EGY131193 EQU131193 FAQ131193 FKM131193 FUI131193 GEE131193 GOA131193 GXW131193 HHS131193 HRO131193 IBK131193 ILG131193 IVC131193 JEY131193 JOU131193 JYQ131193 KIM131193 KSI131193 LCE131193 LMA131193 LVW131193 MFS131193 MPO131193 MZK131193 NJG131193 NTC131193 OCY131193 OMU131193 OWQ131193 PGM131193 PQI131193 QAE131193 QKA131193 QTW131193 RDS131193 RNO131193 RXK131193 SHG131193 SRC131193 TAY131193 TKU131193 TUQ131193 UEM131193 UOI131193 UYE131193 VIA131193 VRW131193 WBS131193 WLO131193 WVK131193 C196729 IY196729 SU196729 ACQ196729 AMM196729 AWI196729 BGE196729 BQA196729 BZW196729 CJS196729 CTO196729 DDK196729 DNG196729 DXC196729 EGY196729 EQU196729 FAQ196729 FKM196729 FUI196729 GEE196729 GOA196729 GXW196729 HHS196729 HRO196729 IBK196729 ILG196729 IVC196729 JEY196729 JOU196729 JYQ196729 KIM196729 KSI196729 LCE196729 LMA196729 LVW196729 MFS196729 MPO196729 MZK196729 NJG196729 NTC196729 OCY196729 OMU196729 OWQ196729 PGM196729 PQI196729 QAE196729 QKA196729 QTW196729 RDS196729 RNO196729 RXK196729 SHG196729 SRC196729 TAY196729 TKU196729 TUQ196729 UEM196729 UOI196729 UYE196729 VIA196729 VRW196729 WBS196729 WLO196729 WVK196729 C262265 IY262265 SU262265 ACQ262265 AMM262265 AWI262265 BGE262265 BQA262265 BZW262265 CJS262265 CTO262265 DDK262265 DNG262265 DXC262265 EGY262265 EQU262265 FAQ262265 FKM262265 FUI262265 GEE262265 GOA262265 GXW262265 HHS262265 HRO262265 IBK262265 ILG262265 IVC262265 JEY262265 JOU262265 JYQ262265 KIM262265 KSI262265 LCE262265 LMA262265 LVW262265 MFS262265 MPO262265 MZK262265 NJG262265 NTC262265 OCY262265 OMU262265 OWQ262265 PGM262265 PQI262265 QAE262265 QKA262265 QTW262265 RDS262265 RNO262265 RXK262265 SHG262265 SRC262265 TAY262265 TKU262265 TUQ262265 UEM262265 UOI262265 UYE262265 VIA262265 VRW262265 WBS262265 WLO262265 WVK262265 C327801 IY327801 SU327801 ACQ327801 AMM327801 AWI327801 BGE327801 BQA327801 BZW327801 CJS327801 CTO327801 DDK327801 DNG327801 DXC327801 EGY327801 EQU327801 FAQ327801 FKM327801 FUI327801 GEE327801 GOA327801 GXW327801 HHS327801 HRO327801 IBK327801 ILG327801 IVC327801 JEY327801 JOU327801 JYQ327801 KIM327801 KSI327801 LCE327801 LMA327801 LVW327801 MFS327801 MPO327801 MZK327801 NJG327801 NTC327801 OCY327801 OMU327801 OWQ327801 PGM327801 PQI327801 QAE327801 QKA327801 QTW327801 RDS327801 RNO327801 RXK327801 SHG327801 SRC327801 TAY327801 TKU327801 TUQ327801 UEM327801 UOI327801 UYE327801 VIA327801 VRW327801 WBS327801 WLO327801 WVK327801 C393337 IY393337 SU393337 ACQ393337 AMM393337 AWI393337 BGE393337 BQA393337 BZW393337 CJS393337 CTO393337 DDK393337 DNG393337 DXC393337 EGY393337 EQU393337 FAQ393337 FKM393337 FUI393337 GEE393337 GOA393337 GXW393337 HHS393337 HRO393337 IBK393337 ILG393337 IVC393337 JEY393337 JOU393337 JYQ393337 KIM393337 KSI393337 LCE393337 LMA393337 LVW393337 MFS393337 MPO393337 MZK393337 NJG393337 NTC393337 OCY393337 OMU393337 OWQ393337 PGM393337 PQI393337 QAE393337 QKA393337 QTW393337 RDS393337 RNO393337 RXK393337 SHG393337 SRC393337 TAY393337 TKU393337 TUQ393337 UEM393337 UOI393337 UYE393337 VIA393337 VRW393337 WBS393337 WLO393337 WVK393337 C458873 IY458873 SU458873 ACQ458873 AMM458873 AWI458873 BGE458873 BQA458873 BZW458873 CJS458873 CTO458873 DDK458873 DNG458873 DXC458873 EGY458873 EQU458873 FAQ458873 FKM458873 FUI458873 GEE458873 GOA458873 GXW458873 HHS458873 HRO458873 IBK458873 ILG458873 IVC458873 JEY458873 JOU458873 JYQ458873 KIM458873 KSI458873 LCE458873 LMA458873 LVW458873 MFS458873 MPO458873 MZK458873 NJG458873 NTC458873 OCY458873 OMU458873 OWQ458873 PGM458873 PQI458873 QAE458873 QKA458873 QTW458873 RDS458873 RNO458873 RXK458873 SHG458873 SRC458873 TAY458873 TKU458873 TUQ458873 UEM458873 UOI458873 UYE458873 VIA458873 VRW458873 WBS458873 WLO458873 WVK458873 C524409 IY524409 SU524409 ACQ524409 AMM524409 AWI524409 BGE524409 BQA524409 BZW524409 CJS524409 CTO524409 DDK524409 DNG524409 DXC524409 EGY524409 EQU524409 FAQ524409 FKM524409 FUI524409 GEE524409 GOA524409 GXW524409 HHS524409 HRO524409 IBK524409 ILG524409 IVC524409 JEY524409 JOU524409 JYQ524409 KIM524409 KSI524409 LCE524409 LMA524409 LVW524409 MFS524409 MPO524409 MZK524409 NJG524409 NTC524409 OCY524409 OMU524409 OWQ524409 PGM524409 PQI524409 QAE524409 QKA524409 QTW524409 RDS524409 RNO524409 RXK524409 SHG524409 SRC524409 TAY524409 TKU524409 TUQ524409 UEM524409 UOI524409 UYE524409 VIA524409 VRW524409 WBS524409 WLO524409 WVK524409 C589945 IY589945 SU589945 ACQ589945 AMM589945 AWI589945 BGE589945 BQA589945 BZW589945 CJS589945 CTO589945 DDK589945 DNG589945 DXC589945 EGY589945 EQU589945 FAQ589945 FKM589945 FUI589945 GEE589945 GOA589945 GXW589945 HHS589945 HRO589945 IBK589945 ILG589945 IVC589945 JEY589945 JOU589945 JYQ589945 KIM589945 KSI589945 LCE589945 LMA589945 LVW589945 MFS589945 MPO589945 MZK589945 NJG589945 NTC589945 OCY589945 OMU589945 OWQ589945 PGM589945 PQI589945 QAE589945 QKA589945 QTW589945 RDS589945 RNO589945 RXK589945 SHG589945 SRC589945 TAY589945 TKU589945 TUQ589945 UEM589945 UOI589945 UYE589945 VIA589945 VRW589945 WBS589945 WLO589945 WVK589945 C655481 IY655481 SU655481 ACQ655481 AMM655481 AWI655481 BGE655481 BQA655481 BZW655481 CJS655481 CTO655481 DDK655481 DNG655481 DXC655481 EGY655481 EQU655481 FAQ655481 FKM655481 FUI655481 GEE655481 GOA655481 GXW655481 HHS655481 HRO655481 IBK655481 ILG655481 IVC655481 JEY655481 JOU655481 JYQ655481 KIM655481 KSI655481 LCE655481 LMA655481 LVW655481 MFS655481 MPO655481 MZK655481 NJG655481 NTC655481 OCY655481 OMU655481 OWQ655481 PGM655481 PQI655481 QAE655481 QKA655481 QTW655481 RDS655481 RNO655481 RXK655481 SHG655481 SRC655481 TAY655481 TKU655481 TUQ655481 UEM655481 UOI655481 UYE655481 VIA655481 VRW655481 WBS655481 WLO655481 WVK655481 C721017 IY721017 SU721017 ACQ721017 AMM721017 AWI721017 BGE721017 BQA721017 BZW721017 CJS721017 CTO721017 DDK721017 DNG721017 DXC721017 EGY721017 EQU721017 FAQ721017 FKM721017 FUI721017 GEE721017 GOA721017 GXW721017 HHS721017 HRO721017 IBK721017 ILG721017 IVC721017 JEY721017 JOU721017 JYQ721017 KIM721017 KSI721017 LCE721017 LMA721017 LVW721017 MFS721017 MPO721017 MZK721017 NJG721017 NTC721017 OCY721017 OMU721017 OWQ721017 PGM721017 PQI721017 QAE721017 QKA721017 QTW721017 RDS721017 RNO721017 RXK721017 SHG721017 SRC721017 TAY721017 TKU721017 TUQ721017 UEM721017 UOI721017 UYE721017 VIA721017 VRW721017 WBS721017 WLO721017 WVK721017 C786553 IY786553 SU786553 ACQ786553 AMM786553 AWI786553 BGE786553 BQA786553 BZW786553 CJS786553 CTO786553 DDK786553 DNG786553 DXC786553 EGY786553 EQU786553 FAQ786553 FKM786553 FUI786553 GEE786553 GOA786553 GXW786553 HHS786553 HRO786553 IBK786553 ILG786553 IVC786553 JEY786553 JOU786553 JYQ786553 KIM786553 KSI786553 LCE786553 LMA786553 LVW786553 MFS786553 MPO786553 MZK786553 NJG786553 NTC786553 OCY786553 OMU786553 OWQ786553 PGM786553 PQI786553 QAE786553 QKA786553 QTW786553 RDS786553 RNO786553 RXK786553 SHG786553 SRC786553 TAY786553 TKU786553 TUQ786553 UEM786553 UOI786553 UYE786553 VIA786553 VRW786553 WBS786553 WLO786553 WVK786553 C852089 IY852089 SU852089 ACQ852089 AMM852089 AWI852089 BGE852089 BQA852089 BZW852089 CJS852089 CTO852089 DDK852089 DNG852089 DXC852089 EGY852089 EQU852089 FAQ852089 FKM852089 FUI852089 GEE852089 GOA852089 GXW852089 HHS852089 HRO852089 IBK852089 ILG852089 IVC852089 JEY852089 JOU852089 JYQ852089 KIM852089 KSI852089 LCE852089 LMA852089 LVW852089 MFS852089 MPO852089 MZK852089 NJG852089 NTC852089 OCY852089 OMU852089 OWQ852089 PGM852089 PQI852089 QAE852089 QKA852089 QTW852089 RDS852089 RNO852089 RXK852089 SHG852089 SRC852089 TAY852089 TKU852089 TUQ852089 UEM852089 UOI852089 UYE852089 VIA852089 VRW852089 WBS852089 WLO852089 WVK852089 C917625 IY917625 SU917625 ACQ917625 AMM917625 AWI917625 BGE917625 BQA917625 BZW917625 CJS917625 CTO917625 DDK917625 DNG917625 DXC917625 EGY917625 EQU917625 FAQ917625 FKM917625 FUI917625 GEE917625 GOA917625 GXW917625 HHS917625 HRO917625 IBK917625 ILG917625 IVC917625 JEY917625 JOU917625 JYQ917625 KIM917625 KSI917625 LCE917625 LMA917625 LVW917625 MFS917625 MPO917625 MZK917625 NJG917625 NTC917625 OCY917625 OMU917625 OWQ917625 PGM917625 PQI917625 QAE917625 QKA917625 QTW917625 RDS917625 RNO917625 RXK917625 SHG917625 SRC917625 TAY917625 TKU917625 TUQ917625 UEM917625 UOI917625 UYE917625 VIA917625 VRW917625 WBS917625 WLO917625 WVK917625 C983161 IY983161 SU983161 ACQ983161 AMM983161 AWI983161 BGE983161 BQA983161 BZW983161 CJS983161 CTO983161 DDK983161 DNG983161 DXC983161 EGY983161 EQU983161 FAQ983161 FKM983161 FUI983161 GEE983161 GOA983161 GXW983161 HHS983161 HRO983161 IBK983161 ILG983161 IVC983161 JEY983161 JOU983161 JYQ983161 KIM983161 KSI983161 LCE983161 LMA983161 LVW983161 MFS983161 MPO983161 MZK983161 NJG983161 NTC983161 OCY983161 OMU983161 OWQ983161 PGM983161 PQI983161 QAE983161 QKA983161 QTW983161 RDS983161 RNO983161 RXK983161 SHG983161 SRC983161 TAY983161 TKU983161 TUQ983161 UEM983161 UOI983161 UYE983161 VIA983161 VRW983161 WBS983161 WLO983161 WVK983161" xr:uid="{00000000-0002-0000-0D00-000001000000}">
      <formula1>$AA$3</formula1>
    </dataValidation>
    <dataValidation type="list" allowBlank="1" showInputMessage="1" showErrorMessage="1" sqref="K76 JG76 TC76 ACY76 AMU76 AWQ76 BGM76 BQI76 CAE76 CKA76 CTW76 DDS76 DNO76 DXK76 EHG76 ERC76 FAY76 FKU76 FUQ76 GEM76 GOI76 GYE76 HIA76 HRW76 IBS76 ILO76 IVK76 JFG76 JPC76 JYY76 KIU76 KSQ76 LCM76 LMI76 LWE76 MGA76 MPW76 MZS76 NJO76 NTK76 ODG76 ONC76 OWY76 PGU76 PQQ76 QAM76 QKI76 QUE76 REA76 RNW76 RXS76 SHO76 SRK76 TBG76 TLC76 TUY76 UEU76 UOQ76 UYM76 VII76 VSE76 WCA76 WLW76 WVS76 K65609 JG65609 TC65609 ACY65609 AMU65609 AWQ65609 BGM65609 BQI65609 CAE65609 CKA65609 CTW65609 DDS65609 DNO65609 DXK65609 EHG65609 ERC65609 FAY65609 FKU65609 FUQ65609 GEM65609 GOI65609 GYE65609 HIA65609 HRW65609 IBS65609 ILO65609 IVK65609 JFG65609 JPC65609 JYY65609 KIU65609 KSQ65609 LCM65609 LMI65609 LWE65609 MGA65609 MPW65609 MZS65609 NJO65609 NTK65609 ODG65609 ONC65609 OWY65609 PGU65609 PQQ65609 QAM65609 QKI65609 QUE65609 REA65609 RNW65609 RXS65609 SHO65609 SRK65609 TBG65609 TLC65609 TUY65609 UEU65609 UOQ65609 UYM65609 VII65609 VSE65609 WCA65609 WLW65609 WVS65609 K131145 JG131145 TC131145 ACY131145 AMU131145 AWQ131145 BGM131145 BQI131145 CAE131145 CKA131145 CTW131145 DDS131145 DNO131145 DXK131145 EHG131145 ERC131145 FAY131145 FKU131145 FUQ131145 GEM131145 GOI131145 GYE131145 HIA131145 HRW131145 IBS131145 ILO131145 IVK131145 JFG131145 JPC131145 JYY131145 KIU131145 KSQ131145 LCM131145 LMI131145 LWE131145 MGA131145 MPW131145 MZS131145 NJO131145 NTK131145 ODG131145 ONC131145 OWY131145 PGU131145 PQQ131145 QAM131145 QKI131145 QUE131145 REA131145 RNW131145 RXS131145 SHO131145 SRK131145 TBG131145 TLC131145 TUY131145 UEU131145 UOQ131145 UYM131145 VII131145 VSE131145 WCA131145 WLW131145 WVS131145 K196681 JG196681 TC196681 ACY196681 AMU196681 AWQ196681 BGM196681 BQI196681 CAE196681 CKA196681 CTW196681 DDS196681 DNO196681 DXK196681 EHG196681 ERC196681 FAY196681 FKU196681 FUQ196681 GEM196681 GOI196681 GYE196681 HIA196681 HRW196681 IBS196681 ILO196681 IVK196681 JFG196681 JPC196681 JYY196681 KIU196681 KSQ196681 LCM196681 LMI196681 LWE196681 MGA196681 MPW196681 MZS196681 NJO196681 NTK196681 ODG196681 ONC196681 OWY196681 PGU196681 PQQ196681 QAM196681 QKI196681 QUE196681 REA196681 RNW196681 RXS196681 SHO196681 SRK196681 TBG196681 TLC196681 TUY196681 UEU196681 UOQ196681 UYM196681 VII196681 VSE196681 WCA196681 WLW196681 WVS196681 K262217 JG262217 TC262217 ACY262217 AMU262217 AWQ262217 BGM262217 BQI262217 CAE262217 CKA262217 CTW262217 DDS262217 DNO262217 DXK262217 EHG262217 ERC262217 FAY262217 FKU262217 FUQ262217 GEM262217 GOI262217 GYE262217 HIA262217 HRW262217 IBS262217 ILO262217 IVK262217 JFG262217 JPC262217 JYY262217 KIU262217 KSQ262217 LCM262217 LMI262217 LWE262217 MGA262217 MPW262217 MZS262217 NJO262217 NTK262217 ODG262217 ONC262217 OWY262217 PGU262217 PQQ262217 QAM262217 QKI262217 QUE262217 REA262217 RNW262217 RXS262217 SHO262217 SRK262217 TBG262217 TLC262217 TUY262217 UEU262217 UOQ262217 UYM262217 VII262217 VSE262217 WCA262217 WLW262217 WVS262217 K327753 JG327753 TC327753 ACY327753 AMU327753 AWQ327753 BGM327753 BQI327753 CAE327753 CKA327753 CTW327753 DDS327753 DNO327753 DXK327753 EHG327753 ERC327753 FAY327753 FKU327753 FUQ327753 GEM327753 GOI327753 GYE327753 HIA327753 HRW327753 IBS327753 ILO327753 IVK327753 JFG327753 JPC327753 JYY327753 KIU327753 KSQ327753 LCM327753 LMI327753 LWE327753 MGA327753 MPW327753 MZS327753 NJO327753 NTK327753 ODG327753 ONC327753 OWY327753 PGU327753 PQQ327753 QAM327753 QKI327753 QUE327753 REA327753 RNW327753 RXS327753 SHO327753 SRK327753 TBG327753 TLC327753 TUY327753 UEU327753 UOQ327753 UYM327753 VII327753 VSE327753 WCA327753 WLW327753 WVS327753 K393289 JG393289 TC393289 ACY393289 AMU393289 AWQ393289 BGM393289 BQI393289 CAE393289 CKA393289 CTW393289 DDS393289 DNO393289 DXK393289 EHG393289 ERC393289 FAY393289 FKU393289 FUQ393289 GEM393289 GOI393289 GYE393289 HIA393289 HRW393289 IBS393289 ILO393289 IVK393289 JFG393289 JPC393289 JYY393289 KIU393289 KSQ393289 LCM393289 LMI393289 LWE393289 MGA393289 MPW393289 MZS393289 NJO393289 NTK393289 ODG393289 ONC393289 OWY393289 PGU393289 PQQ393289 QAM393289 QKI393289 QUE393289 REA393289 RNW393289 RXS393289 SHO393289 SRK393289 TBG393289 TLC393289 TUY393289 UEU393289 UOQ393289 UYM393289 VII393289 VSE393289 WCA393289 WLW393289 WVS393289 K458825 JG458825 TC458825 ACY458825 AMU458825 AWQ458825 BGM458825 BQI458825 CAE458825 CKA458825 CTW458825 DDS458825 DNO458825 DXK458825 EHG458825 ERC458825 FAY458825 FKU458825 FUQ458825 GEM458825 GOI458825 GYE458825 HIA458825 HRW458825 IBS458825 ILO458825 IVK458825 JFG458825 JPC458825 JYY458825 KIU458825 KSQ458825 LCM458825 LMI458825 LWE458825 MGA458825 MPW458825 MZS458825 NJO458825 NTK458825 ODG458825 ONC458825 OWY458825 PGU458825 PQQ458825 QAM458825 QKI458825 QUE458825 REA458825 RNW458825 RXS458825 SHO458825 SRK458825 TBG458825 TLC458825 TUY458825 UEU458825 UOQ458825 UYM458825 VII458825 VSE458825 WCA458825 WLW458825 WVS458825 K524361 JG524361 TC524361 ACY524361 AMU524361 AWQ524361 BGM524361 BQI524361 CAE524361 CKA524361 CTW524361 DDS524361 DNO524361 DXK524361 EHG524361 ERC524361 FAY524361 FKU524361 FUQ524361 GEM524361 GOI524361 GYE524361 HIA524361 HRW524361 IBS524361 ILO524361 IVK524361 JFG524361 JPC524361 JYY524361 KIU524361 KSQ524361 LCM524361 LMI524361 LWE524361 MGA524361 MPW524361 MZS524361 NJO524361 NTK524361 ODG524361 ONC524361 OWY524361 PGU524361 PQQ524361 QAM524361 QKI524361 QUE524361 REA524361 RNW524361 RXS524361 SHO524361 SRK524361 TBG524361 TLC524361 TUY524361 UEU524361 UOQ524361 UYM524361 VII524361 VSE524361 WCA524361 WLW524361 WVS524361 K589897 JG589897 TC589897 ACY589897 AMU589897 AWQ589897 BGM589897 BQI589897 CAE589897 CKA589897 CTW589897 DDS589897 DNO589897 DXK589897 EHG589897 ERC589897 FAY589897 FKU589897 FUQ589897 GEM589897 GOI589897 GYE589897 HIA589897 HRW589897 IBS589897 ILO589897 IVK589897 JFG589897 JPC589897 JYY589897 KIU589897 KSQ589897 LCM589897 LMI589897 LWE589897 MGA589897 MPW589897 MZS589897 NJO589897 NTK589897 ODG589897 ONC589897 OWY589897 PGU589897 PQQ589897 QAM589897 QKI589897 QUE589897 REA589897 RNW589897 RXS589897 SHO589897 SRK589897 TBG589897 TLC589897 TUY589897 UEU589897 UOQ589897 UYM589897 VII589897 VSE589897 WCA589897 WLW589897 WVS589897 K655433 JG655433 TC655433 ACY655433 AMU655433 AWQ655433 BGM655433 BQI655433 CAE655433 CKA655433 CTW655433 DDS655433 DNO655433 DXK655433 EHG655433 ERC655433 FAY655433 FKU655433 FUQ655433 GEM655433 GOI655433 GYE655433 HIA655433 HRW655433 IBS655433 ILO655433 IVK655433 JFG655433 JPC655433 JYY655433 KIU655433 KSQ655433 LCM655433 LMI655433 LWE655433 MGA655433 MPW655433 MZS655433 NJO655433 NTK655433 ODG655433 ONC655433 OWY655433 PGU655433 PQQ655433 QAM655433 QKI655433 QUE655433 REA655433 RNW655433 RXS655433 SHO655433 SRK655433 TBG655433 TLC655433 TUY655433 UEU655433 UOQ655433 UYM655433 VII655433 VSE655433 WCA655433 WLW655433 WVS655433 K720969 JG720969 TC720969 ACY720969 AMU720969 AWQ720969 BGM720969 BQI720969 CAE720969 CKA720969 CTW720969 DDS720969 DNO720969 DXK720969 EHG720969 ERC720969 FAY720969 FKU720969 FUQ720969 GEM720969 GOI720969 GYE720969 HIA720969 HRW720969 IBS720969 ILO720969 IVK720969 JFG720969 JPC720969 JYY720969 KIU720969 KSQ720969 LCM720969 LMI720969 LWE720969 MGA720969 MPW720969 MZS720969 NJO720969 NTK720969 ODG720969 ONC720969 OWY720969 PGU720969 PQQ720969 QAM720969 QKI720969 QUE720969 REA720969 RNW720969 RXS720969 SHO720969 SRK720969 TBG720969 TLC720969 TUY720969 UEU720969 UOQ720969 UYM720969 VII720969 VSE720969 WCA720969 WLW720969 WVS720969 K786505 JG786505 TC786505 ACY786505 AMU786505 AWQ786505 BGM786505 BQI786505 CAE786505 CKA786505 CTW786505 DDS786505 DNO786505 DXK786505 EHG786505 ERC786505 FAY786505 FKU786505 FUQ786505 GEM786505 GOI786505 GYE786505 HIA786505 HRW786505 IBS786505 ILO786505 IVK786505 JFG786505 JPC786505 JYY786505 KIU786505 KSQ786505 LCM786505 LMI786505 LWE786505 MGA786505 MPW786505 MZS786505 NJO786505 NTK786505 ODG786505 ONC786505 OWY786505 PGU786505 PQQ786505 QAM786505 QKI786505 QUE786505 REA786505 RNW786505 RXS786505 SHO786505 SRK786505 TBG786505 TLC786505 TUY786505 UEU786505 UOQ786505 UYM786505 VII786505 VSE786505 WCA786505 WLW786505 WVS786505 K852041 JG852041 TC852041 ACY852041 AMU852041 AWQ852041 BGM852041 BQI852041 CAE852041 CKA852041 CTW852041 DDS852041 DNO852041 DXK852041 EHG852041 ERC852041 FAY852041 FKU852041 FUQ852041 GEM852041 GOI852041 GYE852041 HIA852041 HRW852041 IBS852041 ILO852041 IVK852041 JFG852041 JPC852041 JYY852041 KIU852041 KSQ852041 LCM852041 LMI852041 LWE852041 MGA852041 MPW852041 MZS852041 NJO852041 NTK852041 ODG852041 ONC852041 OWY852041 PGU852041 PQQ852041 QAM852041 QKI852041 QUE852041 REA852041 RNW852041 RXS852041 SHO852041 SRK852041 TBG852041 TLC852041 TUY852041 UEU852041 UOQ852041 UYM852041 VII852041 VSE852041 WCA852041 WLW852041 WVS852041 K917577 JG917577 TC917577 ACY917577 AMU917577 AWQ917577 BGM917577 BQI917577 CAE917577 CKA917577 CTW917577 DDS917577 DNO917577 DXK917577 EHG917577 ERC917577 FAY917577 FKU917577 FUQ917577 GEM917577 GOI917577 GYE917577 HIA917577 HRW917577 IBS917577 ILO917577 IVK917577 JFG917577 JPC917577 JYY917577 KIU917577 KSQ917577 LCM917577 LMI917577 LWE917577 MGA917577 MPW917577 MZS917577 NJO917577 NTK917577 ODG917577 ONC917577 OWY917577 PGU917577 PQQ917577 QAM917577 QKI917577 QUE917577 REA917577 RNW917577 RXS917577 SHO917577 SRK917577 TBG917577 TLC917577 TUY917577 UEU917577 UOQ917577 UYM917577 VII917577 VSE917577 WCA917577 WLW917577 WVS917577 K983113 JG983113 TC983113 ACY983113 AMU983113 AWQ983113 BGM983113 BQI983113 CAE983113 CKA983113 CTW983113 DDS983113 DNO983113 DXK983113 EHG983113 ERC983113 FAY983113 FKU983113 FUQ983113 GEM983113 GOI983113 GYE983113 HIA983113 HRW983113 IBS983113 ILO983113 IVK983113 JFG983113 JPC983113 JYY983113 KIU983113 KSQ983113 LCM983113 LMI983113 LWE983113 MGA983113 MPW983113 MZS983113 NJO983113 NTK983113 ODG983113 ONC983113 OWY983113 PGU983113 PQQ983113 QAM983113 QKI983113 QUE983113 REA983113 RNW983113 RXS983113 SHO983113 SRK983113 TBG983113 TLC983113 TUY983113 UEU983113 UOQ983113 UYM983113 VII983113 VSE983113 WCA983113 WLW983113 WVS983113" xr:uid="{00000000-0002-0000-0D00-000002000000}">
      <formula1>$AM$64:$AM$69</formula1>
    </dataValidation>
    <dataValidation type="list" allowBlank="1" showInputMessage="1" showErrorMessage="1" sqref="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00000000-0002-0000-0D00-000003000000}">
      <formula1>$AN$64:$AN$66</formula1>
    </dataValidation>
    <dataValidation type="list" allowBlank="1" showInputMessage="1" showErrorMessage="1" sqref="O127:P127 JK127:JL127 TG127:TH127 ADC127:ADD127 AMY127:AMZ127 AWU127:AWV127 BGQ127:BGR127 BQM127:BQN127 CAI127:CAJ127 CKE127:CKF127 CUA127:CUB127 DDW127:DDX127 DNS127:DNT127 DXO127:DXP127 EHK127:EHL127 ERG127:ERH127 FBC127:FBD127 FKY127:FKZ127 FUU127:FUV127 GEQ127:GER127 GOM127:GON127 GYI127:GYJ127 HIE127:HIF127 HSA127:HSB127 IBW127:IBX127 ILS127:ILT127 IVO127:IVP127 JFK127:JFL127 JPG127:JPH127 JZC127:JZD127 KIY127:KIZ127 KSU127:KSV127 LCQ127:LCR127 LMM127:LMN127 LWI127:LWJ127 MGE127:MGF127 MQA127:MQB127 MZW127:MZX127 NJS127:NJT127 NTO127:NTP127 ODK127:ODL127 ONG127:ONH127 OXC127:OXD127 PGY127:PGZ127 PQU127:PQV127 QAQ127:QAR127 QKM127:QKN127 QUI127:QUJ127 REE127:REF127 ROA127:ROB127 RXW127:RXX127 SHS127:SHT127 SRO127:SRP127 TBK127:TBL127 TLG127:TLH127 TVC127:TVD127 UEY127:UEZ127 UOU127:UOV127 UYQ127:UYR127 VIM127:VIN127 VSI127:VSJ127 WCE127:WCF127 WMA127:WMB127 WVW127:WVX127 O65663:P65663 JK65663:JL65663 TG65663:TH65663 ADC65663:ADD65663 AMY65663:AMZ65663 AWU65663:AWV65663 BGQ65663:BGR65663 BQM65663:BQN65663 CAI65663:CAJ65663 CKE65663:CKF65663 CUA65663:CUB65663 DDW65663:DDX65663 DNS65663:DNT65663 DXO65663:DXP65663 EHK65663:EHL65663 ERG65663:ERH65663 FBC65663:FBD65663 FKY65663:FKZ65663 FUU65663:FUV65663 GEQ65663:GER65663 GOM65663:GON65663 GYI65663:GYJ65663 HIE65663:HIF65663 HSA65663:HSB65663 IBW65663:IBX65663 ILS65663:ILT65663 IVO65663:IVP65663 JFK65663:JFL65663 JPG65663:JPH65663 JZC65663:JZD65663 KIY65663:KIZ65663 KSU65663:KSV65663 LCQ65663:LCR65663 LMM65663:LMN65663 LWI65663:LWJ65663 MGE65663:MGF65663 MQA65663:MQB65663 MZW65663:MZX65663 NJS65663:NJT65663 NTO65663:NTP65663 ODK65663:ODL65663 ONG65663:ONH65663 OXC65663:OXD65663 PGY65663:PGZ65663 PQU65663:PQV65663 QAQ65663:QAR65663 QKM65663:QKN65663 QUI65663:QUJ65663 REE65663:REF65663 ROA65663:ROB65663 RXW65663:RXX65663 SHS65663:SHT65663 SRO65663:SRP65663 TBK65663:TBL65663 TLG65663:TLH65663 TVC65663:TVD65663 UEY65663:UEZ65663 UOU65663:UOV65663 UYQ65663:UYR65663 VIM65663:VIN65663 VSI65663:VSJ65663 WCE65663:WCF65663 WMA65663:WMB65663 WVW65663:WVX65663 O131199:P131199 JK131199:JL131199 TG131199:TH131199 ADC131199:ADD131199 AMY131199:AMZ131199 AWU131199:AWV131199 BGQ131199:BGR131199 BQM131199:BQN131199 CAI131199:CAJ131199 CKE131199:CKF131199 CUA131199:CUB131199 DDW131199:DDX131199 DNS131199:DNT131199 DXO131199:DXP131199 EHK131199:EHL131199 ERG131199:ERH131199 FBC131199:FBD131199 FKY131199:FKZ131199 FUU131199:FUV131199 GEQ131199:GER131199 GOM131199:GON131199 GYI131199:GYJ131199 HIE131199:HIF131199 HSA131199:HSB131199 IBW131199:IBX131199 ILS131199:ILT131199 IVO131199:IVP131199 JFK131199:JFL131199 JPG131199:JPH131199 JZC131199:JZD131199 KIY131199:KIZ131199 KSU131199:KSV131199 LCQ131199:LCR131199 LMM131199:LMN131199 LWI131199:LWJ131199 MGE131199:MGF131199 MQA131199:MQB131199 MZW131199:MZX131199 NJS131199:NJT131199 NTO131199:NTP131199 ODK131199:ODL131199 ONG131199:ONH131199 OXC131199:OXD131199 PGY131199:PGZ131199 PQU131199:PQV131199 QAQ131199:QAR131199 QKM131199:QKN131199 QUI131199:QUJ131199 REE131199:REF131199 ROA131199:ROB131199 RXW131199:RXX131199 SHS131199:SHT131199 SRO131199:SRP131199 TBK131199:TBL131199 TLG131199:TLH131199 TVC131199:TVD131199 UEY131199:UEZ131199 UOU131199:UOV131199 UYQ131199:UYR131199 VIM131199:VIN131199 VSI131199:VSJ131199 WCE131199:WCF131199 WMA131199:WMB131199 WVW131199:WVX131199 O196735:P196735 JK196735:JL196735 TG196735:TH196735 ADC196735:ADD196735 AMY196735:AMZ196735 AWU196735:AWV196735 BGQ196735:BGR196735 BQM196735:BQN196735 CAI196735:CAJ196735 CKE196735:CKF196735 CUA196735:CUB196735 DDW196735:DDX196735 DNS196735:DNT196735 DXO196735:DXP196735 EHK196735:EHL196735 ERG196735:ERH196735 FBC196735:FBD196735 FKY196735:FKZ196735 FUU196735:FUV196735 GEQ196735:GER196735 GOM196735:GON196735 GYI196735:GYJ196735 HIE196735:HIF196735 HSA196735:HSB196735 IBW196735:IBX196735 ILS196735:ILT196735 IVO196735:IVP196735 JFK196735:JFL196735 JPG196735:JPH196735 JZC196735:JZD196735 KIY196735:KIZ196735 KSU196735:KSV196735 LCQ196735:LCR196735 LMM196735:LMN196735 LWI196735:LWJ196735 MGE196735:MGF196735 MQA196735:MQB196735 MZW196735:MZX196735 NJS196735:NJT196735 NTO196735:NTP196735 ODK196735:ODL196735 ONG196735:ONH196735 OXC196735:OXD196735 PGY196735:PGZ196735 PQU196735:PQV196735 QAQ196735:QAR196735 QKM196735:QKN196735 QUI196735:QUJ196735 REE196735:REF196735 ROA196735:ROB196735 RXW196735:RXX196735 SHS196735:SHT196735 SRO196735:SRP196735 TBK196735:TBL196735 TLG196735:TLH196735 TVC196735:TVD196735 UEY196735:UEZ196735 UOU196735:UOV196735 UYQ196735:UYR196735 VIM196735:VIN196735 VSI196735:VSJ196735 WCE196735:WCF196735 WMA196735:WMB196735 WVW196735:WVX196735 O262271:P262271 JK262271:JL262271 TG262271:TH262271 ADC262271:ADD262271 AMY262271:AMZ262271 AWU262271:AWV262271 BGQ262271:BGR262271 BQM262271:BQN262271 CAI262271:CAJ262271 CKE262271:CKF262271 CUA262271:CUB262271 DDW262271:DDX262271 DNS262271:DNT262271 DXO262271:DXP262271 EHK262271:EHL262271 ERG262271:ERH262271 FBC262271:FBD262271 FKY262271:FKZ262271 FUU262271:FUV262271 GEQ262271:GER262271 GOM262271:GON262271 GYI262271:GYJ262271 HIE262271:HIF262271 HSA262271:HSB262271 IBW262271:IBX262271 ILS262271:ILT262271 IVO262271:IVP262271 JFK262271:JFL262271 JPG262271:JPH262271 JZC262271:JZD262271 KIY262271:KIZ262271 KSU262271:KSV262271 LCQ262271:LCR262271 LMM262271:LMN262271 LWI262271:LWJ262271 MGE262271:MGF262271 MQA262271:MQB262271 MZW262271:MZX262271 NJS262271:NJT262271 NTO262271:NTP262271 ODK262271:ODL262271 ONG262271:ONH262271 OXC262271:OXD262271 PGY262271:PGZ262271 PQU262271:PQV262271 QAQ262271:QAR262271 QKM262271:QKN262271 QUI262271:QUJ262271 REE262271:REF262271 ROA262271:ROB262271 RXW262271:RXX262271 SHS262271:SHT262271 SRO262271:SRP262271 TBK262271:TBL262271 TLG262271:TLH262271 TVC262271:TVD262271 UEY262271:UEZ262271 UOU262271:UOV262271 UYQ262271:UYR262271 VIM262271:VIN262271 VSI262271:VSJ262271 WCE262271:WCF262271 WMA262271:WMB262271 WVW262271:WVX262271 O327807:P327807 JK327807:JL327807 TG327807:TH327807 ADC327807:ADD327807 AMY327807:AMZ327807 AWU327807:AWV327807 BGQ327807:BGR327807 BQM327807:BQN327807 CAI327807:CAJ327807 CKE327807:CKF327807 CUA327807:CUB327807 DDW327807:DDX327807 DNS327807:DNT327807 DXO327807:DXP327807 EHK327807:EHL327807 ERG327807:ERH327807 FBC327807:FBD327807 FKY327807:FKZ327807 FUU327807:FUV327807 GEQ327807:GER327807 GOM327807:GON327807 GYI327807:GYJ327807 HIE327807:HIF327807 HSA327807:HSB327807 IBW327807:IBX327807 ILS327807:ILT327807 IVO327807:IVP327807 JFK327807:JFL327807 JPG327807:JPH327807 JZC327807:JZD327807 KIY327807:KIZ327807 KSU327807:KSV327807 LCQ327807:LCR327807 LMM327807:LMN327807 LWI327807:LWJ327807 MGE327807:MGF327807 MQA327807:MQB327807 MZW327807:MZX327807 NJS327807:NJT327807 NTO327807:NTP327807 ODK327807:ODL327807 ONG327807:ONH327807 OXC327807:OXD327807 PGY327807:PGZ327807 PQU327807:PQV327807 QAQ327807:QAR327807 QKM327807:QKN327807 QUI327807:QUJ327807 REE327807:REF327807 ROA327807:ROB327807 RXW327807:RXX327807 SHS327807:SHT327807 SRO327807:SRP327807 TBK327807:TBL327807 TLG327807:TLH327807 TVC327807:TVD327807 UEY327807:UEZ327807 UOU327807:UOV327807 UYQ327807:UYR327807 VIM327807:VIN327807 VSI327807:VSJ327807 WCE327807:WCF327807 WMA327807:WMB327807 WVW327807:WVX327807 O393343:P393343 JK393343:JL393343 TG393343:TH393343 ADC393343:ADD393343 AMY393343:AMZ393343 AWU393343:AWV393343 BGQ393343:BGR393343 BQM393343:BQN393343 CAI393343:CAJ393343 CKE393343:CKF393343 CUA393343:CUB393343 DDW393343:DDX393343 DNS393343:DNT393343 DXO393343:DXP393343 EHK393343:EHL393343 ERG393343:ERH393343 FBC393343:FBD393343 FKY393343:FKZ393343 FUU393343:FUV393343 GEQ393343:GER393343 GOM393343:GON393343 GYI393343:GYJ393343 HIE393343:HIF393343 HSA393343:HSB393343 IBW393343:IBX393343 ILS393343:ILT393343 IVO393343:IVP393343 JFK393343:JFL393343 JPG393343:JPH393343 JZC393343:JZD393343 KIY393343:KIZ393343 KSU393343:KSV393343 LCQ393343:LCR393343 LMM393343:LMN393343 LWI393343:LWJ393343 MGE393343:MGF393343 MQA393343:MQB393343 MZW393343:MZX393343 NJS393343:NJT393343 NTO393343:NTP393343 ODK393343:ODL393343 ONG393343:ONH393343 OXC393343:OXD393343 PGY393343:PGZ393343 PQU393343:PQV393343 QAQ393343:QAR393343 QKM393343:QKN393343 QUI393343:QUJ393343 REE393343:REF393343 ROA393343:ROB393343 RXW393343:RXX393343 SHS393343:SHT393343 SRO393343:SRP393343 TBK393343:TBL393343 TLG393343:TLH393343 TVC393343:TVD393343 UEY393343:UEZ393343 UOU393343:UOV393343 UYQ393343:UYR393343 VIM393343:VIN393343 VSI393343:VSJ393343 WCE393343:WCF393343 WMA393343:WMB393343 WVW393343:WVX393343 O458879:P458879 JK458879:JL458879 TG458879:TH458879 ADC458879:ADD458879 AMY458879:AMZ458879 AWU458879:AWV458879 BGQ458879:BGR458879 BQM458879:BQN458879 CAI458879:CAJ458879 CKE458879:CKF458879 CUA458879:CUB458879 DDW458879:DDX458879 DNS458879:DNT458879 DXO458879:DXP458879 EHK458879:EHL458879 ERG458879:ERH458879 FBC458879:FBD458879 FKY458879:FKZ458879 FUU458879:FUV458879 GEQ458879:GER458879 GOM458879:GON458879 GYI458879:GYJ458879 HIE458879:HIF458879 HSA458879:HSB458879 IBW458879:IBX458879 ILS458879:ILT458879 IVO458879:IVP458879 JFK458879:JFL458879 JPG458879:JPH458879 JZC458879:JZD458879 KIY458879:KIZ458879 KSU458879:KSV458879 LCQ458879:LCR458879 LMM458879:LMN458879 LWI458879:LWJ458879 MGE458879:MGF458879 MQA458879:MQB458879 MZW458879:MZX458879 NJS458879:NJT458879 NTO458879:NTP458879 ODK458879:ODL458879 ONG458879:ONH458879 OXC458879:OXD458879 PGY458879:PGZ458879 PQU458879:PQV458879 QAQ458879:QAR458879 QKM458879:QKN458879 QUI458879:QUJ458879 REE458879:REF458879 ROA458879:ROB458879 RXW458879:RXX458879 SHS458879:SHT458879 SRO458879:SRP458879 TBK458879:TBL458879 TLG458879:TLH458879 TVC458879:TVD458879 UEY458879:UEZ458879 UOU458879:UOV458879 UYQ458879:UYR458879 VIM458879:VIN458879 VSI458879:VSJ458879 WCE458879:WCF458879 WMA458879:WMB458879 WVW458879:WVX458879 O524415:P524415 JK524415:JL524415 TG524415:TH524415 ADC524415:ADD524415 AMY524415:AMZ524415 AWU524415:AWV524415 BGQ524415:BGR524415 BQM524415:BQN524415 CAI524415:CAJ524415 CKE524415:CKF524415 CUA524415:CUB524415 DDW524415:DDX524415 DNS524415:DNT524415 DXO524415:DXP524415 EHK524415:EHL524415 ERG524415:ERH524415 FBC524415:FBD524415 FKY524415:FKZ524415 FUU524415:FUV524415 GEQ524415:GER524415 GOM524415:GON524415 GYI524415:GYJ524415 HIE524415:HIF524415 HSA524415:HSB524415 IBW524415:IBX524415 ILS524415:ILT524415 IVO524415:IVP524415 JFK524415:JFL524415 JPG524415:JPH524415 JZC524415:JZD524415 KIY524415:KIZ524415 KSU524415:KSV524415 LCQ524415:LCR524415 LMM524415:LMN524415 LWI524415:LWJ524415 MGE524415:MGF524415 MQA524415:MQB524415 MZW524415:MZX524415 NJS524415:NJT524415 NTO524415:NTP524415 ODK524415:ODL524415 ONG524415:ONH524415 OXC524415:OXD524415 PGY524415:PGZ524415 PQU524415:PQV524415 QAQ524415:QAR524415 QKM524415:QKN524415 QUI524415:QUJ524415 REE524415:REF524415 ROA524415:ROB524415 RXW524415:RXX524415 SHS524415:SHT524415 SRO524415:SRP524415 TBK524415:TBL524415 TLG524415:TLH524415 TVC524415:TVD524415 UEY524415:UEZ524415 UOU524415:UOV524415 UYQ524415:UYR524415 VIM524415:VIN524415 VSI524415:VSJ524415 WCE524415:WCF524415 WMA524415:WMB524415 WVW524415:WVX524415 O589951:P589951 JK589951:JL589951 TG589951:TH589951 ADC589951:ADD589951 AMY589951:AMZ589951 AWU589951:AWV589951 BGQ589951:BGR589951 BQM589951:BQN589951 CAI589951:CAJ589951 CKE589951:CKF589951 CUA589951:CUB589951 DDW589951:DDX589951 DNS589951:DNT589951 DXO589951:DXP589951 EHK589951:EHL589951 ERG589951:ERH589951 FBC589951:FBD589951 FKY589951:FKZ589951 FUU589951:FUV589951 GEQ589951:GER589951 GOM589951:GON589951 GYI589951:GYJ589951 HIE589951:HIF589951 HSA589951:HSB589951 IBW589951:IBX589951 ILS589951:ILT589951 IVO589951:IVP589951 JFK589951:JFL589951 JPG589951:JPH589951 JZC589951:JZD589951 KIY589951:KIZ589951 KSU589951:KSV589951 LCQ589951:LCR589951 LMM589951:LMN589951 LWI589951:LWJ589951 MGE589951:MGF589951 MQA589951:MQB589951 MZW589951:MZX589951 NJS589951:NJT589951 NTO589951:NTP589951 ODK589951:ODL589951 ONG589951:ONH589951 OXC589951:OXD589951 PGY589951:PGZ589951 PQU589951:PQV589951 QAQ589951:QAR589951 QKM589951:QKN589951 QUI589951:QUJ589951 REE589951:REF589951 ROA589951:ROB589951 RXW589951:RXX589951 SHS589951:SHT589951 SRO589951:SRP589951 TBK589951:TBL589951 TLG589951:TLH589951 TVC589951:TVD589951 UEY589951:UEZ589951 UOU589951:UOV589951 UYQ589951:UYR589951 VIM589951:VIN589951 VSI589951:VSJ589951 WCE589951:WCF589951 WMA589951:WMB589951 WVW589951:WVX589951 O655487:P655487 JK655487:JL655487 TG655487:TH655487 ADC655487:ADD655487 AMY655487:AMZ655487 AWU655487:AWV655487 BGQ655487:BGR655487 BQM655487:BQN655487 CAI655487:CAJ655487 CKE655487:CKF655487 CUA655487:CUB655487 DDW655487:DDX655487 DNS655487:DNT655487 DXO655487:DXP655487 EHK655487:EHL655487 ERG655487:ERH655487 FBC655487:FBD655487 FKY655487:FKZ655487 FUU655487:FUV655487 GEQ655487:GER655487 GOM655487:GON655487 GYI655487:GYJ655487 HIE655487:HIF655487 HSA655487:HSB655487 IBW655487:IBX655487 ILS655487:ILT655487 IVO655487:IVP655487 JFK655487:JFL655487 JPG655487:JPH655487 JZC655487:JZD655487 KIY655487:KIZ655487 KSU655487:KSV655487 LCQ655487:LCR655487 LMM655487:LMN655487 LWI655487:LWJ655487 MGE655487:MGF655487 MQA655487:MQB655487 MZW655487:MZX655487 NJS655487:NJT655487 NTO655487:NTP655487 ODK655487:ODL655487 ONG655487:ONH655487 OXC655487:OXD655487 PGY655487:PGZ655487 PQU655487:PQV655487 QAQ655487:QAR655487 QKM655487:QKN655487 QUI655487:QUJ655487 REE655487:REF655487 ROA655487:ROB655487 RXW655487:RXX655487 SHS655487:SHT655487 SRO655487:SRP655487 TBK655487:TBL655487 TLG655487:TLH655487 TVC655487:TVD655487 UEY655487:UEZ655487 UOU655487:UOV655487 UYQ655487:UYR655487 VIM655487:VIN655487 VSI655487:VSJ655487 WCE655487:WCF655487 WMA655487:WMB655487 WVW655487:WVX655487 O721023:P721023 JK721023:JL721023 TG721023:TH721023 ADC721023:ADD721023 AMY721023:AMZ721023 AWU721023:AWV721023 BGQ721023:BGR721023 BQM721023:BQN721023 CAI721023:CAJ721023 CKE721023:CKF721023 CUA721023:CUB721023 DDW721023:DDX721023 DNS721023:DNT721023 DXO721023:DXP721023 EHK721023:EHL721023 ERG721023:ERH721023 FBC721023:FBD721023 FKY721023:FKZ721023 FUU721023:FUV721023 GEQ721023:GER721023 GOM721023:GON721023 GYI721023:GYJ721023 HIE721023:HIF721023 HSA721023:HSB721023 IBW721023:IBX721023 ILS721023:ILT721023 IVO721023:IVP721023 JFK721023:JFL721023 JPG721023:JPH721023 JZC721023:JZD721023 KIY721023:KIZ721023 KSU721023:KSV721023 LCQ721023:LCR721023 LMM721023:LMN721023 LWI721023:LWJ721023 MGE721023:MGF721023 MQA721023:MQB721023 MZW721023:MZX721023 NJS721023:NJT721023 NTO721023:NTP721023 ODK721023:ODL721023 ONG721023:ONH721023 OXC721023:OXD721023 PGY721023:PGZ721023 PQU721023:PQV721023 QAQ721023:QAR721023 QKM721023:QKN721023 QUI721023:QUJ721023 REE721023:REF721023 ROA721023:ROB721023 RXW721023:RXX721023 SHS721023:SHT721023 SRO721023:SRP721023 TBK721023:TBL721023 TLG721023:TLH721023 TVC721023:TVD721023 UEY721023:UEZ721023 UOU721023:UOV721023 UYQ721023:UYR721023 VIM721023:VIN721023 VSI721023:VSJ721023 WCE721023:WCF721023 WMA721023:WMB721023 WVW721023:WVX721023 O786559:P786559 JK786559:JL786559 TG786559:TH786559 ADC786559:ADD786559 AMY786559:AMZ786559 AWU786559:AWV786559 BGQ786559:BGR786559 BQM786559:BQN786559 CAI786559:CAJ786559 CKE786559:CKF786559 CUA786559:CUB786559 DDW786559:DDX786559 DNS786559:DNT786559 DXO786559:DXP786559 EHK786559:EHL786559 ERG786559:ERH786559 FBC786559:FBD786559 FKY786559:FKZ786559 FUU786559:FUV786559 GEQ786559:GER786559 GOM786559:GON786559 GYI786559:GYJ786559 HIE786559:HIF786559 HSA786559:HSB786559 IBW786559:IBX786559 ILS786559:ILT786559 IVO786559:IVP786559 JFK786559:JFL786559 JPG786559:JPH786559 JZC786559:JZD786559 KIY786559:KIZ786559 KSU786559:KSV786559 LCQ786559:LCR786559 LMM786559:LMN786559 LWI786559:LWJ786559 MGE786559:MGF786559 MQA786559:MQB786559 MZW786559:MZX786559 NJS786559:NJT786559 NTO786559:NTP786559 ODK786559:ODL786559 ONG786559:ONH786559 OXC786559:OXD786559 PGY786559:PGZ786559 PQU786559:PQV786559 QAQ786559:QAR786559 QKM786559:QKN786559 QUI786559:QUJ786559 REE786559:REF786559 ROA786559:ROB786559 RXW786559:RXX786559 SHS786559:SHT786559 SRO786559:SRP786559 TBK786559:TBL786559 TLG786559:TLH786559 TVC786559:TVD786559 UEY786559:UEZ786559 UOU786559:UOV786559 UYQ786559:UYR786559 VIM786559:VIN786559 VSI786559:VSJ786559 WCE786559:WCF786559 WMA786559:WMB786559 WVW786559:WVX786559 O852095:P852095 JK852095:JL852095 TG852095:TH852095 ADC852095:ADD852095 AMY852095:AMZ852095 AWU852095:AWV852095 BGQ852095:BGR852095 BQM852095:BQN852095 CAI852095:CAJ852095 CKE852095:CKF852095 CUA852095:CUB852095 DDW852095:DDX852095 DNS852095:DNT852095 DXO852095:DXP852095 EHK852095:EHL852095 ERG852095:ERH852095 FBC852095:FBD852095 FKY852095:FKZ852095 FUU852095:FUV852095 GEQ852095:GER852095 GOM852095:GON852095 GYI852095:GYJ852095 HIE852095:HIF852095 HSA852095:HSB852095 IBW852095:IBX852095 ILS852095:ILT852095 IVO852095:IVP852095 JFK852095:JFL852095 JPG852095:JPH852095 JZC852095:JZD852095 KIY852095:KIZ852095 KSU852095:KSV852095 LCQ852095:LCR852095 LMM852095:LMN852095 LWI852095:LWJ852095 MGE852095:MGF852095 MQA852095:MQB852095 MZW852095:MZX852095 NJS852095:NJT852095 NTO852095:NTP852095 ODK852095:ODL852095 ONG852095:ONH852095 OXC852095:OXD852095 PGY852095:PGZ852095 PQU852095:PQV852095 QAQ852095:QAR852095 QKM852095:QKN852095 QUI852095:QUJ852095 REE852095:REF852095 ROA852095:ROB852095 RXW852095:RXX852095 SHS852095:SHT852095 SRO852095:SRP852095 TBK852095:TBL852095 TLG852095:TLH852095 TVC852095:TVD852095 UEY852095:UEZ852095 UOU852095:UOV852095 UYQ852095:UYR852095 VIM852095:VIN852095 VSI852095:VSJ852095 WCE852095:WCF852095 WMA852095:WMB852095 WVW852095:WVX852095 O917631:P917631 JK917631:JL917631 TG917631:TH917631 ADC917631:ADD917631 AMY917631:AMZ917631 AWU917631:AWV917631 BGQ917631:BGR917631 BQM917631:BQN917631 CAI917631:CAJ917631 CKE917631:CKF917631 CUA917631:CUB917631 DDW917631:DDX917631 DNS917631:DNT917631 DXO917631:DXP917631 EHK917631:EHL917631 ERG917631:ERH917631 FBC917631:FBD917631 FKY917631:FKZ917631 FUU917631:FUV917631 GEQ917631:GER917631 GOM917631:GON917631 GYI917631:GYJ917631 HIE917631:HIF917631 HSA917631:HSB917631 IBW917631:IBX917631 ILS917631:ILT917631 IVO917631:IVP917631 JFK917631:JFL917631 JPG917631:JPH917631 JZC917631:JZD917631 KIY917631:KIZ917631 KSU917631:KSV917631 LCQ917631:LCR917631 LMM917631:LMN917631 LWI917631:LWJ917631 MGE917631:MGF917631 MQA917631:MQB917631 MZW917631:MZX917631 NJS917631:NJT917631 NTO917631:NTP917631 ODK917631:ODL917631 ONG917631:ONH917631 OXC917631:OXD917631 PGY917631:PGZ917631 PQU917631:PQV917631 QAQ917631:QAR917631 QKM917631:QKN917631 QUI917631:QUJ917631 REE917631:REF917631 ROA917631:ROB917631 RXW917631:RXX917631 SHS917631:SHT917631 SRO917631:SRP917631 TBK917631:TBL917631 TLG917631:TLH917631 TVC917631:TVD917631 UEY917631:UEZ917631 UOU917631:UOV917631 UYQ917631:UYR917631 VIM917631:VIN917631 VSI917631:VSJ917631 WCE917631:WCF917631 WMA917631:WMB917631 WVW917631:WVX917631 O983167:P983167 JK983167:JL983167 TG983167:TH983167 ADC983167:ADD983167 AMY983167:AMZ983167 AWU983167:AWV983167 BGQ983167:BGR983167 BQM983167:BQN983167 CAI983167:CAJ983167 CKE983167:CKF983167 CUA983167:CUB983167 DDW983167:DDX983167 DNS983167:DNT983167 DXO983167:DXP983167 EHK983167:EHL983167 ERG983167:ERH983167 FBC983167:FBD983167 FKY983167:FKZ983167 FUU983167:FUV983167 GEQ983167:GER983167 GOM983167:GON983167 GYI983167:GYJ983167 HIE983167:HIF983167 HSA983167:HSB983167 IBW983167:IBX983167 ILS983167:ILT983167 IVO983167:IVP983167 JFK983167:JFL983167 JPG983167:JPH983167 JZC983167:JZD983167 KIY983167:KIZ983167 KSU983167:KSV983167 LCQ983167:LCR983167 LMM983167:LMN983167 LWI983167:LWJ983167 MGE983167:MGF983167 MQA983167:MQB983167 MZW983167:MZX983167 NJS983167:NJT983167 NTO983167:NTP983167 ODK983167:ODL983167 ONG983167:ONH983167 OXC983167:OXD983167 PGY983167:PGZ983167 PQU983167:PQV983167 QAQ983167:QAR983167 QKM983167:QKN983167 QUI983167:QUJ983167 REE983167:REF983167 ROA983167:ROB983167 RXW983167:RXX983167 SHS983167:SHT983167 SRO983167:SRP983167 TBK983167:TBL983167 TLG983167:TLH983167 TVC983167:TVD983167 UEY983167:UEZ983167 UOU983167:UOV983167 UYQ983167:UYR983167 VIM983167:VIN983167 VSI983167:VSJ983167 WCE983167:WCF983167 WMA983167:WMB983167 WVW983167:WVX983167" xr:uid="{00000000-0002-0000-0D00-000004000000}">
      <formula1>$AM$127:$AM$129</formula1>
    </dataValidation>
  </dataValidations>
  <pageMargins left="0.70866141732283472" right="0.70866141732283472" top="0.74803149606299213" bottom="0.74803149606299213" header="0.31496062992125984" footer="0.31496062992125984"/>
  <pageSetup paperSize="9" scale="94" fitToHeight="0" orientation="portrait" blackAndWhite="1" r:id="rId1"/>
  <rowBreaks count="3" manualBreakCount="3">
    <brk id="53" max="24" man="1"/>
    <brk id="71" max="24" man="1"/>
    <brk id="12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AB88"/>
  <sheetViews>
    <sheetView view="pageBreakPreview" zoomScaleNormal="100" zoomScaleSheetLayoutView="100" workbookViewId="0">
      <selection activeCell="B9" sqref="B9:M10"/>
    </sheetView>
  </sheetViews>
  <sheetFormatPr defaultColWidth="3.625" defaultRowHeight="13.5"/>
  <cols>
    <col min="1" max="1" width="3.625" style="2" customWidth="1"/>
    <col min="2" max="2" width="2" style="2" customWidth="1"/>
    <col min="3" max="3" width="6.125" style="2" customWidth="1"/>
    <col min="4" max="8" width="3.625" style="2" customWidth="1"/>
    <col min="9" max="9" width="4.375" style="2" customWidth="1"/>
    <col min="10" max="10" width="1.75" style="2" customWidth="1"/>
    <col min="11" max="11" width="3.625" style="2" customWidth="1"/>
    <col min="12" max="12" width="1.5" style="2" customWidth="1"/>
    <col min="13" max="13" width="11.5" style="2" customWidth="1"/>
    <col min="14" max="14" width="2.75" style="2" customWidth="1"/>
    <col min="15" max="15" width="8.25" style="2" customWidth="1"/>
    <col min="16" max="16" width="3.625" style="2" customWidth="1"/>
    <col min="17" max="17" width="2.125" style="2" customWidth="1"/>
    <col min="18" max="18" width="4.25" style="2" customWidth="1"/>
    <col min="19" max="19" width="5.125" style="2" customWidth="1"/>
    <col min="20" max="20" width="2.625" style="2" customWidth="1"/>
    <col min="21" max="21" width="3.125" style="2" customWidth="1"/>
    <col min="22" max="22" width="2.875" style="2" customWidth="1"/>
    <col min="23" max="23" width="6" style="2" customWidth="1"/>
    <col min="24" max="25" width="4.5" style="2" customWidth="1"/>
    <col min="26" max="16384" width="3.625" style="2"/>
  </cols>
  <sheetData>
    <row r="1" spans="1:28" ht="16.5" customHeight="1">
      <c r="A1" s="2" t="s">
        <v>483</v>
      </c>
      <c r="B1" s="446"/>
    </row>
    <row r="2" spans="1:28" ht="16.5" customHeight="1"/>
    <row r="3" spans="1:28" ht="18.75" customHeight="1">
      <c r="A3" s="1289" t="s">
        <v>0</v>
      </c>
      <c r="B3" s="1289"/>
      <c r="C3" s="1289"/>
      <c r="D3" s="1289"/>
      <c r="E3" s="1289"/>
      <c r="F3" s="1289"/>
      <c r="G3" s="1289"/>
      <c r="H3" s="1289"/>
      <c r="I3" s="1289"/>
      <c r="J3" s="1289"/>
      <c r="K3" s="1289"/>
      <c r="L3" s="1289"/>
      <c r="M3" s="1289"/>
      <c r="N3" s="1289"/>
      <c r="O3" s="1289"/>
      <c r="P3" s="1289"/>
      <c r="Q3" s="1289"/>
      <c r="R3" s="1289"/>
      <c r="S3" s="1289"/>
      <c r="T3" s="1289"/>
      <c r="U3" s="1289"/>
      <c r="V3" s="1289"/>
      <c r="W3" s="1289"/>
      <c r="X3" s="1289"/>
      <c r="Y3" s="194"/>
    </row>
    <row r="4" spans="1:28" ht="15.95" customHeight="1"/>
    <row r="5" spans="1:28" ht="15.95" customHeight="1">
      <c r="N5" s="14" t="s">
        <v>9</v>
      </c>
    </row>
    <row r="6" spans="1:28" ht="15.95" customHeight="1">
      <c r="N6" s="785"/>
      <c r="O6" s="785"/>
      <c r="P6" s="785"/>
      <c r="Q6" s="785"/>
      <c r="R6" s="785"/>
      <c r="S6" s="785"/>
      <c r="T6" s="785"/>
      <c r="U6" s="785"/>
      <c r="V6" s="785"/>
      <c r="W6" s="785"/>
      <c r="X6" s="785"/>
      <c r="Y6" s="198"/>
    </row>
    <row r="7" spans="1:28" ht="15.95" customHeight="1">
      <c r="A7" s="1" t="s">
        <v>44</v>
      </c>
      <c r="B7" s="1"/>
      <c r="C7" s="1"/>
      <c r="D7" s="1"/>
      <c r="E7" s="1"/>
      <c r="F7" s="1"/>
      <c r="G7" s="1"/>
      <c r="H7" s="1"/>
      <c r="I7" s="1"/>
      <c r="J7" s="1"/>
      <c r="K7" s="1"/>
      <c r="L7" s="1"/>
      <c r="M7" s="1"/>
      <c r="N7" s="1"/>
      <c r="O7" s="1"/>
      <c r="P7" s="1"/>
      <c r="Q7" s="1"/>
      <c r="R7" s="1"/>
      <c r="S7" s="1"/>
      <c r="T7" s="1"/>
      <c r="U7" s="1"/>
      <c r="V7" s="1"/>
      <c r="W7" s="1"/>
      <c r="X7" s="1"/>
      <c r="Y7" s="1"/>
    </row>
    <row r="8" spans="1:28" ht="15.95" customHeight="1">
      <c r="A8" s="1" t="s">
        <v>10</v>
      </c>
      <c r="B8" s="1"/>
      <c r="C8" s="1"/>
      <c r="D8" s="1"/>
      <c r="E8" s="1"/>
      <c r="F8" s="1"/>
      <c r="G8" s="1"/>
      <c r="H8" s="1"/>
      <c r="I8" s="1"/>
      <c r="J8" s="1"/>
      <c r="K8" s="1"/>
      <c r="L8" s="1"/>
      <c r="M8" s="1"/>
      <c r="N8" s="1"/>
      <c r="O8" s="1"/>
      <c r="P8" s="1"/>
      <c r="Q8" s="1"/>
      <c r="R8" s="1"/>
      <c r="S8" s="1"/>
      <c r="T8" s="1"/>
      <c r="U8" s="1"/>
      <c r="V8" s="1"/>
      <c r="W8" s="1"/>
      <c r="X8" s="1"/>
      <c r="Y8" s="1"/>
    </row>
    <row r="9" spans="1:28" ht="15.95" customHeight="1">
      <c r="A9" s="1"/>
      <c r="B9" s="1290" t="s">
        <v>1</v>
      </c>
      <c r="C9" s="1290"/>
      <c r="D9" s="1290"/>
      <c r="E9" s="1290"/>
      <c r="F9" s="1290"/>
      <c r="G9" s="1290"/>
      <c r="H9" s="1290"/>
      <c r="I9" s="1290"/>
      <c r="J9" s="1290"/>
      <c r="K9" s="1290"/>
      <c r="L9" s="1290"/>
      <c r="M9" s="1290"/>
      <c r="N9" s="1066" t="s">
        <v>4</v>
      </c>
      <c r="O9" s="1067"/>
      <c r="P9" s="1067"/>
      <c r="Q9" s="1067"/>
      <c r="R9" s="1067"/>
      <c r="S9" s="1067"/>
      <c r="T9" s="1067"/>
      <c r="U9" s="1067"/>
      <c r="V9" s="1067"/>
      <c r="W9" s="1067"/>
      <c r="X9" s="1068"/>
      <c r="Y9" s="200"/>
    </row>
    <row r="10" spans="1:28" ht="15.95" customHeight="1">
      <c r="A10" s="1"/>
      <c r="B10" s="1290"/>
      <c r="C10" s="1290"/>
      <c r="D10" s="1290"/>
      <c r="E10" s="1290"/>
      <c r="F10" s="1290"/>
      <c r="G10" s="1290"/>
      <c r="H10" s="1290"/>
      <c r="I10" s="1290"/>
      <c r="J10" s="1290"/>
      <c r="K10" s="1290"/>
      <c r="L10" s="1290"/>
      <c r="M10" s="1290"/>
      <c r="N10" s="1069"/>
      <c r="O10" s="1070"/>
      <c r="P10" s="1070"/>
      <c r="Q10" s="1070"/>
      <c r="R10" s="1070"/>
      <c r="S10" s="1070"/>
      <c r="T10" s="1070"/>
      <c r="U10" s="1070"/>
      <c r="V10" s="1070"/>
      <c r="W10" s="1070"/>
      <c r="X10" s="1071"/>
      <c r="Y10" s="197"/>
    </row>
    <row r="11" spans="1:28" ht="15.95" customHeight="1">
      <c r="A11" s="1"/>
      <c r="B11" s="1291" t="s">
        <v>158</v>
      </c>
      <c r="C11" s="1292"/>
      <c r="D11" s="1292"/>
      <c r="E11" s="1292"/>
      <c r="F11" s="1292"/>
      <c r="G11" s="1292"/>
      <c r="H11" s="1292"/>
      <c r="I11" s="1292"/>
      <c r="J11" s="1292"/>
      <c r="K11" s="1292"/>
      <c r="L11" s="1292"/>
      <c r="M11" s="1293"/>
      <c r="N11" s="173" t="s">
        <v>7</v>
      </c>
      <c r="O11" s="1294"/>
      <c r="P11" s="1294"/>
      <c r="Q11" s="1294"/>
      <c r="R11" s="1294"/>
      <c r="S11" s="1294"/>
      <c r="T11" s="1294"/>
      <c r="U11" s="1294"/>
      <c r="V11" s="1294"/>
      <c r="W11" s="1294"/>
      <c r="X11" s="65" t="s">
        <v>38</v>
      </c>
      <c r="Y11" s="170"/>
    </row>
    <row r="12" spans="1:28" ht="15.95" customHeight="1">
      <c r="A12" s="12"/>
      <c r="B12" s="66"/>
      <c r="C12" s="67"/>
      <c r="D12" s="67"/>
      <c r="E12" s="67" t="s">
        <v>49</v>
      </c>
      <c r="F12" s="67"/>
      <c r="G12" s="67"/>
      <c r="H12" s="67"/>
      <c r="I12" s="67"/>
      <c r="J12" s="67"/>
      <c r="K12" s="67"/>
      <c r="L12" s="67"/>
      <c r="M12" s="68"/>
      <c r="N12" s="173" t="s">
        <v>190</v>
      </c>
      <c r="O12" s="1294"/>
      <c r="P12" s="1294"/>
      <c r="Q12" s="1294"/>
      <c r="R12" s="1294"/>
      <c r="S12" s="1294"/>
      <c r="T12" s="1294"/>
      <c r="U12" s="1294"/>
      <c r="V12" s="1294"/>
      <c r="W12" s="1294"/>
      <c r="X12" s="65" t="s">
        <v>38</v>
      </c>
      <c r="Y12" s="170"/>
    </row>
    <row r="13" spans="1:28" ht="15.95" customHeight="1">
      <c r="A13" s="1"/>
      <c r="B13" s="1291" t="s">
        <v>2</v>
      </c>
      <c r="C13" s="1292"/>
      <c r="D13" s="1292"/>
      <c r="E13" s="1292"/>
      <c r="F13" s="1292"/>
      <c r="G13" s="1292"/>
      <c r="H13" s="1292"/>
      <c r="I13" s="1292"/>
      <c r="J13" s="1292"/>
      <c r="K13" s="1292"/>
      <c r="L13" s="1292"/>
      <c r="M13" s="1293"/>
      <c r="N13" s="173" t="s">
        <v>191</v>
      </c>
      <c r="O13" s="1294"/>
      <c r="P13" s="1294"/>
      <c r="Q13" s="1294"/>
      <c r="R13" s="1294"/>
      <c r="S13" s="1294"/>
      <c r="T13" s="1294"/>
      <c r="U13" s="1294"/>
      <c r="V13" s="1294"/>
      <c r="W13" s="1294"/>
      <c r="X13" s="65" t="s">
        <v>38</v>
      </c>
      <c r="Y13" s="20"/>
    </row>
    <row r="14" spans="1:28" ht="15.95" customHeight="1">
      <c r="A14" s="1"/>
      <c r="B14" s="1291" t="s">
        <v>3</v>
      </c>
      <c r="C14" s="1292"/>
      <c r="D14" s="1292"/>
      <c r="E14" s="1292"/>
      <c r="F14" s="1292"/>
      <c r="G14" s="1292"/>
      <c r="H14" s="1292"/>
      <c r="I14" s="1292"/>
      <c r="J14" s="1292"/>
      <c r="K14" s="1292"/>
      <c r="L14" s="1292"/>
      <c r="M14" s="1293"/>
      <c r="N14" s="66" t="s">
        <v>192</v>
      </c>
      <c r="O14" s="69"/>
      <c r="P14" s="1294">
        <f>O11+O12+O13</f>
        <v>0</v>
      </c>
      <c r="Q14" s="1294"/>
      <c r="R14" s="1294"/>
      <c r="S14" s="1294"/>
      <c r="T14" s="1294"/>
      <c r="U14" s="1294"/>
      <c r="V14" s="1294"/>
      <c r="W14" s="1294"/>
      <c r="X14" s="65" t="s">
        <v>38</v>
      </c>
      <c r="Y14" s="70"/>
      <c r="AB14" s="2" t="s">
        <v>433</v>
      </c>
    </row>
    <row r="15" spans="1:28" ht="15.95" customHeight="1">
      <c r="B15" s="137" t="s">
        <v>45</v>
      </c>
      <c r="C15" s="1"/>
      <c r="D15" s="1"/>
      <c r="E15" s="1"/>
      <c r="F15" s="1"/>
      <c r="G15" s="1"/>
      <c r="H15" s="1"/>
      <c r="I15" s="1"/>
      <c r="J15" s="1"/>
      <c r="K15" s="1"/>
      <c r="L15" s="1"/>
      <c r="M15" s="1"/>
      <c r="N15" s="1"/>
      <c r="O15" s="1"/>
      <c r="P15" s="1"/>
      <c r="Q15" s="1"/>
      <c r="R15" s="1"/>
      <c r="S15" s="1"/>
      <c r="T15" s="1"/>
      <c r="U15" s="1"/>
      <c r="V15" s="1"/>
      <c r="W15" s="1"/>
      <c r="X15" s="1"/>
    </row>
    <row r="16" spans="1:28" ht="13.5" customHeight="1">
      <c r="A16" s="176"/>
      <c r="C16" s="176"/>
      <c r="D16" s="176"/>
      <c r="E16" s="176"/>
      <c r="F16" s="176"/>
      <c r="G16" s="176"/>
      <c r="H16" s="176"/>
      <c r="I16" s="176"/>
      <c r="J16" s="176"/>
      <c r="K16" s="176"/>
      <c r="L16" s="176"/>
      <c r="M16" s="176"/>
      <c r="N16" s="200"/>
      <c r="O16" s="200"/>
      <c r="P16" s="200"/>
      <c r="Q16" s="200"/>
      <c r="R16" s="200"/>
      <c r="S16" s="200"/>
      <c r="T16" s="200"/>
      <c r="U16" s="200"/>
      <c r="V16" s="200"/>
      <c r="W16" s="200"/>
      <c r="X16" s="200"/>
    </row>
    <row r="17" spans="1:25" ht="15.95" customHeight="1">
      <c r="A17" s="2" t="s">
        <v>11</v>
      </c>
      <c r="Y17" s="95"/>
    </row>
    <row r="18" spans="1:25" ht="15.95" customHeight="1">
      <c r="B18" s="2" t="s">
        <v>12</v>
      </c>
      <c r="Y18" s="71"/>
    </row>
    <row r="19" spans="1:25" ht="15.95" customHeight="1">
      <c r="B19" s="191" t="s">
        <v>13</v>
      </c>
      <c r="C19" s="192"/>
      <c r="D19" s="192"/>
      <c r="E19" s="192"/>
      <c r="F19" s="195"/>
      <c r="G19" s="72" t="s">
        <v>193</v>
      </c>
      <c r="H19" s="1298">
        <f>P14</f>
        <v>0</v>
      </c>
      <c r="I19" s="1298"/>
      <c r="J19" s="1298"/>
      <c r="K19" s="73" t="s">
        <v>38</v>
      </c>
      <c r="L19" s="197"/>
      <c r="M19" s="74" t="s">
        <v>14</v>
      </c>
      <c r="N19" s="75"/>
      <c r="O19" s="76"/>
      <c r="P19" s="173" t="s">
        <v>194</v>
      </c>
      <c r="Q19" s="174"/>
      <c r="R19" s="1076">
        <f>ROUND(H19/12,0)</f>
        <v>0</v>
      </c>
      <c r="S19" s="1076"/>
      <c r="T19" s="1076"/>
      <c r="U19" s="73" t="s">
        <v>38</v>
      </c>
      <c r="V19" s="197"/>
      <c r="W19" s="20"/>
      <c r="X19" s="12"/>
      <c r="Y19" s="71"/>
    </row>
    <row r="20" spans="1:25" ht="15.95" customHeight="1">
      <c r="B20" s="1274" t="s">
        <v>15</v>
      </c>
      <c r="C20" s="1274"/>
      <c r="D20" s="1274"/>
      <c r="E20" s="1274"/>
      <c r="F20" s="1274"/>
      <c r="G20" s="1274"/>
      <c r="H20" s="1274"/>
      <c r="I20" s="1274"/>
      <c r="J20" s="1274"/>
      <c r="K20" s="1274"/>
      <c r="L20" s="1274"/>
      <c r="M20" s="1274"/>
      <c r="N20" s="1274"/>
      <c r="O20" s="1274"/>
      <c r="P20" s="1274"/>
      <c r="Q20" s="1274"/>
      <c r="R20" s="1274"/>
      <c r="S20" s="1274"/>
      <c r="T20" s="1274"/>
      <c r="U20" s="1274"/>
      <c r="V20" s="1274"/>
      <c r="W20" s="1274"/>
      <c r="X20" s="1274"/>
      <c r="Y20" s="71"/>
    </row>
    <row r="21" spans="1:25" ht="13.5" customHeight="1">
      <c r="Y21" s="71"/>
    </row>
    <row r="22" spans="1:25" ht="15.95" customHeight="1">
      <c r="A22" s="2" t="s">
        <v>16</v>
      </c>
      <c r="P22" s="1275" t="s">
        <v>17</v>
      </c>
      <c r="Q22" s="1276"/>
      <c r="R22" s="1276"/>
      <c r="S22" s="1277"/>
      <c r="T22" s="1281" t="s">
        <v>195</v>
      </c>
      <c r="U22" s="1283"/>
      <c r="V22" s="1284"/>
      <c r="W22" s="1284"/>
      <c r="X22" s="1286" t="s">
        <v>27</v>
      </c>
      <c r="Y22" s="71"/>
    </row>
    <row r="23" spans="1:25" ht="15.95" customHeight="1">
      <c r="P23" s="1278"/>
      <c r="Q23" s="1279"/>
      <c r="R23" s="1279"/>
      <c r="S23" s="1280"/>
      <c r="T23" s="1282"/>
      <c r="U23" s="1285"/>
      <c r="V23" s="1285"/>
      <c r="W23" s="1285"/>
      <c r="X23" s="1287"/>
      <c r="Y23" s="71"/>
    </row>
    <row r="24" spans="1:25" ht="13.5" customHeight="1">
      <c r="P24" s="77"/>
      <c r="Q24" s="77"/>
      <c r="R24" s="77"/>
      <c r="S24" s="77"/>
      <c r="T24" s="198"/>
      <c r="U24" s="198"/>
      <c r="V24" s="198"/>
      <c r="W24" s="198"/>
      <c r="X24" s="198"/>
      <c r="Y24" s="71"/>
    </row>
    <row r="25" spans="1:25" ht="15.95" customHeight="1">
      <c r="A25" s="2" t="s">
        <v>40</v>
      </c>
      <c r="N25" s="1295" t="s">
        <v>43</v>
      </c>
      <c r="O25" s="1296"/>
      <c r="P25" s="1296"/>
      <c r="Q25" s="1296"/>
      <c r="R25" s="1296"/>
      <c r="S25" s="1296"/>
      <c r="T25" s="1296"/>
      <c r="U25" s="1297"/>
      <c r="V25" s="1294"/>
      <c r="W25" s="1294"/>
      <c r="X25" s="27" t="s">
        <v>38</v>
      </c>
      <c r="Y25" s="71"/>
    </row>
    <row r="26" spans="1:25" ht="13.5" customHeight="1">
      <c r="P26" s="77"/>
      <c r="Q26" s="77"/>
      <c r="R26" s="77"/>
      <c r="S26" s="77"/>
      <c r="T26" s="198"/>
      <c r="U26" s="198"/>
      <c r="V26" s="198"/>
      <c r="W26" s="198"/>
      <c r="X26" s="198"/>
      <c r="Y26" s="71"/>
    </row>
    <row r="27" spans="1:25" ht="13.5" customHeight="1">
      <c r="P27" s="77"/>
      <c r="Q27" s="77"/>
      <c r="R27" s="77"/>
      <c r="S27" s="77"/>
      <c r="T27" s="198"/>
      <c r="U27" s="198"/>
      <c r="V27" s="198"/>
      <c r="W27" s="198"/>
      <c r="X27" s="198"/>
      <c r="Y27" s="71"/>
    </row>
    <row r="28" spans="1:25" ht="15.95" customHeight="1">
      <c r="A28" s="2" t="s">
        <v>18</v>
      </c>
    </row>
    <row r="29" spans="1:25" ht="13.5" customHeight="1"/>
    <row r="30" spans="1:25" ht="8.25" customHeight="1">
      <c r="B30" s="78"/>
      <c r="C30" s="79"/>
      <c r="D30" s="79"/>
      <c r="E30" s="79"/>
      <c r="F30" s="79"/>
      <c r="G30" s="79"/>
      <c r="H30" s="79"/>
      <c r="I30" s="79"/>
      <c r="J30" s="79"/>
      <c r="K30" s="79"/>
      <c r="L30" s="79"/>
      <c r="M30" s="79"/>
      <c r="N30" s="79"/>
      <c r="O30" s="79"/>
      <c r="P30" s="79"/>
      <c r="Q30" s="79"/>
      <c r="R30" s="79"/>
      <c r="S30" s="80"/>
      <c r="T30" s="78"/>
      <c r="U30" s="79"/>
      <c r="V30" s="79"/>
      <c r="W30" s="79"/>
      <c r="X30" s="80"/>
    </row>
    <row r="31" spans="1:25" ht="15.95" customHeight="1">
      <c r="B31" s="3"/>
      <c r="C31" s="1" t="s">
        <v>39</v>
      </c>
      <c r="D31" s="1"/>
      <c r="E31" s="1"/>
      <c r="F31" s="1"/>
      <c r="G31" s="1"/>
      <c r="H31" s="1"/>
      <c r="I31" s="1"/>
      <c r="J31" s="1"/>
      <c r="K31" s="1"/>
      <c r="L31" s="1"/>
      <c r="M31" s="1"/>
      <c r="N31" s="1"/>
      <c r="O31" s="1"/>
      <c r="P31" s="1"/>
      <c r="Q31" s="1"/>
      <c r="R31" s="1"/>
      <c r="S31" s="10"/>
      <c r="T31" s="3"/>
      <c r="U31" s="1"/>
      <c r="V31" s="1"/>
      <c r="W31" s="1"/>
      <c r="X31" s="10"/>
    </row>
    <row r="32" spans="1:25" ht="8.25" customHeight="1">
      <c r="B32" s="3"/>
      <c r="C32" s="1"/>
      <c r="D32" s="1"/>
      <c r="E32" s="1"/>
      <c r="F32" s="1"/>
      <c r="G32" s="1"/>
      <c r="H32" s="1"/>
      <c r="I32" s="1"/>
      <c r="J32" s="1"/>
      <c r="K32" s="1"/>
      <c r="L32" s="1"/>
      <c r="M32" s="1"/>
      <c r="N32" s="1"/>
      <c r="O32" s="1"/>
      <c r="P32" s="1"/>
      <c r="Q32" s="1"/>
      <c r="R32" s="1"/>
      <c r="S32" s="10"/>
      <c r="T32" s="3"/>
      <c r="U32" s="1"/>
      <c r="V32" s="1"/>
      <c r="W32" s="1"/>
      <c r="X32" s="10"/>
    </row>
    <row r="33" spans="1:24" s="84" customFormat="1" ht="15.95" customHeight="1">
      <c r="A33" s="81"/>
      <c r="B33" s="82"/>
      <c r="C33" s="12" t="s">
        <v>46</v>
      </c>
      <c r="D33" s="12"/>
      <c r="E33" s="12"/>
      <c r="F33" s="12"/>
      <c r="G33" s="12"/>
      <c r="H33" s="12"/>
      <c r="I33" s="12"/>
      <c r="J33" s="12"/>
      <c r="K33" s="12"/>
      <c r="L33" s="12"/>
      <c r="M33" s="12"/>
      <c r="N33" s="12"/>
      <c r="O33" s="12"/>
      <c r="P33" s="12"/>
      <c r="Q33" s="12"/>
      <c r="R33" s="12"/>
      <c r="S33" s="83"/>
      <c r="T33" s="82"/>
      <c r="U33" s="12"/>
      <c r="V33" s="12"/>
      <c r="W33" s="12"/>
      <c r="X33" s="83"/>
    </row>
    <row r="34" spans="1:24" s="84" customFormat="1" ht="15.95" customHeight="1">
      <c r="A34" s="81"/>
      <c r="B34" s="82"/>
      <c r="C34" s="12"/>
      <c r="D34" s="12" t="s">
        <v>196</v>
      </c>
      <c r="E34" s="12" t="s">
        <v>47</v>
      </c>
      <c r="F34" s="12"/>
      <c r="G34" s="12"/>
      <c r="H34" s="12"/>
      <c r="I34" s="12"/>
      <c r="J34" s="12"/>
      <c r="K34" s="12"/>
      <c r="L34" s="12"/>
      <c r="M34" s="12"/>
      <c r="N34" s="12"/>
      <c r="O34" s="12"/>
      <c r="P34" s="12"/>
      <c r="Q34" s="12"/>
      <c r="R34" s="12"/>
      <c r="S34" s="83"/>
      <c r="T34" s="82"/>
      <c r="U34" s="12"/>
      <c r="V34" s="12"/>
      <c r="W34" s="12"/>
      <c r="X34" s="83"/>
    </row>
    <row r="35" spans="1:24" s="84" customFormat="1" ht="15.95" customHeight="1">
      <c r="A35" s="81"/>
      <c r="B35" s="82"/>
      <c r="C35" s="12"/>
      <c r="D35" s="20" t="s">
        <v>197</v>
      </c>
      <c r="E35" s="1262">
        <v>58000</v>
      </c>
      <c r="F35" s="1262"/>
      <c r="G35" s="1262"/>
      <c r="H35" s="12" t="s">
        <v>29</v>
      </c>
      <c r="I35" s="12"/>
      <c r="J35" s="12"/>
      <c r="K35" s="21" t="s">
        <v>26</v>
      </c>
      <c r="L35" s="12"/>
      <c r="M35" s="1269" t="s">
        <v>19</v>
      </c>
      <c r="N35" s="1269"/>
      <c r="O35" s="1269"/>
      <c r="P35" s="1270">
        <f>O11</f>
        <v>0</v>
      </c>
      <c r="Q35" s="1270"/>
      <c r="R35" s="1270"/>
      <c r="S35" s="83" t="s">
        <v>27</v>
      </c>
      <c r="T35" s="85" t="s">
        <v>198</v>
      </c>
      <c r="U35" s="1271">
        <f>E35*P35</f>
        <v>0</v>
      </c>
      <c r="V35" s="1271"/>
      <c r="W35" s="1271"/>
      <c r="X35" s="83" t="s">
        <v>30</v>
      </c>
    </row>
    <row r="36" spans="1:24" s="84" customFormat="1" ht="15.75" customHeight="1">
      <c r="A36" s="81"/>
      <c r="B36" s="82"/>
      <c r="C36" s="12"/>
      <c r="D36" s="170" t="s">
        <v>48</v>
      </c>
      <c r="E36" s="190"/>
      <c r="F36" s="190"/>
      <c r="G36" s="190"/>
      <c r="H36" s="12"/>
      <c r="I36" s="12"/>
      <c r="J36" s="12"/>
      <c r="K36" s="21"/>
      <c r="L36" s="12"/>
      <c r="M36" s="22"/>
      <c r="N36" s="22"/>
      <c r="O36" s="22"/>
      <c r="P36" s="86"/>
      <c r="Q36" s="86"/>
      <c r="R36" s="86"/>
      <c r="S36" s="83"/>
      <c r="T36" s="85"/>
      <c r="U36" s="62"/>
      <c r="V36" s="62"/>
      <c r="W36" s="62"/>
      <c r="X36" s="83"/>
    </row>
    <row r="37" spans="1:24" s="84" customFormat="1" ht="15.75" customHeight="1">
      <c r="A37" s="81"/>
      <c r="B37" s="82"/>
      <c r="C37" s="12"/>
      <c r="D37" s="20" t="s">
        <v>197</v>
      </c>
      <c r="E37" s="1262">
        <v>58000</v>
      </c>
      <c r="F37" s="1262"/>
      <c r="G37" s="1262"/>
      <c r="H37" s="12" t="s">
        <v>29</v>
      </c>
      <c r="I37" s="12"/>
      <c r="J37" s="12"/>
      <c r="K37" s="21" t="s">
        <v>26</v>
      </c>
      <c r="L37" s="12"/>
      <c r="M37" s="1269" t="s">
        <v>50</v>
      </c>
      <c r="N37" s="1269"/>
      <c r="O37" s="1269"/>
      <c r="P37" s="1270">
        <f>O12</f>
        <v>0</v>
      </c>
      <c r="Q37" s="1270"/>
      <c r="R37" s="1270"/>
      <c r="S37" s="83" t="s">
        <v>27</v>
      </c>
      <c r="T37" s="85" t="s">
        <v>198</v>
      </c>
      <c r="U37" s="1271">
        <f>E37*P37</f>
        <v>0</v>
      </c>
      <c r="V37" s="1271"/>
      <c r="W37" s="1271"/>
      <c r="X37" s="83" t="s">
        <v>30</v>
      </c>
    </row>
    <row r="38" spans="1:24" ht="15.75" customHeight="1">
      <c r="B38" s="3"/>
      <c r="C38" s="1"/>
      <c r="D38" s="168"/>
      <c r="E38" s="202"/>
      <c r="F38" s="202"/>
      <c r="G38" s="202"/>
      <c r="H38" s="1"/>
      <c r="I38" s="1"/>
      <c r="J38" s="1"/>
      <c r="K38" s="198"/>
      <c r="L38" s="1"/>
      <c r="M38" s="199"/>
      <c r="N38" s="199"/>
      <c r="O38" s="199"/>
      <c r="P38" s="87"/>
      <c r="Q38" s="87"/>
      <c r="R38" s="87"/>
      <c r="S38" s="10"/>
      <c r="T38" s="9"/>
      <c r="U38" s="189"/>
      <c r="V38" s="189"/>
      <c r="W38" s="189"/>
      <c r="X38" s="10"/>
    </row>
    <row r="39" spans="1:24" ht="15.95" customHeight="1">
      <c r="B39" s="3"/>
      <c r="C39" s="200" t="s">
        <v>20</v>
      </c>
      <c r="D39" s="1"/>
      <c r="E39" s="1"/>
      <c r="F39" s="1"/>
      <c r="G39" s="1"/>
      <c r="H39" s="1"/>
      <c r="I39" s="1"/>
      <c r="J39" s="1"/>
      <c r="K39" s="1"/>
      <c r="L39" s="1272"/>
      <c r="M39" s="1272"/>
      <c r="N39" s="1272"/>
      <c r="O39" s="1272"/>
      <c r="P39" s="168"/>
      <c r="Q39" s="168"/>
      <c r="R39" s="168"/>
      <c r="S39" s="10"/>
      <c r="T39" s="3"/>
      <c r="U39" s="1"/>
      <c r="V39" s="1"/>
      <c r="W39" s="1"/>
      <c r="X39" s="10"/>
    </row>
    <row r="40" spans="1:24" ht="8.25" customHeight="1">
      <c r="B40" s="3"/>
      <c r="C40" s="200"/>
      <c r="D40" s="1"/>
      <c r="E40" s="1"/>
      <c r="F40" s="1"/>
      <c r="G40" s="1"/>
      <c r="H40" s="1"/>
      <c r="I40" s="1"/>
      <c r="J40" s="1"/>
      <c r="K40" s="1"/>
      <c r="L40" s="198"/>
      <c r="M40" s="198"/>
      <c r="N40" s="198"/>
      <c r="O40" s="198"/>
      <c r="P40" s="168"/>
      <c r="Q40" s="168"/>
      <c r="R40" s="168"/>
      <c r="S40" s="10"/>
      <c r="T40" s="3"/>
      <c r="U40" s="1"/>
      <c r="V40" s="1"/>
      <c r="W40" s="1"/>
      <c r="X40" s="10"/>
    </row>
    <row r="41" spans="1:24" ht="15.95" customHeight="1">
      <c r="B41" s="3"/>
      <c r="C41" s="1"/>
      <c r="D41" s="1" t="s">
        <v>199</v>
      </c>
      <c r="E41" s="1273" t="s">
        <v>32</v>
      </c>
      <c r="F41" s="1273"/>
      <c r="G41" s="1273"/>
      <c r="H41" s="1273"/>
      <c r="I41" s="1"/>
      <c r="J41" s="1"/>
      <c r="K41" s="1"/>
      <c r="L41" s="197"/>
      <c r="M41" s="779" t="s">
        <v>51</v>
      </c>
      <c r="N41" s="779"/>
      <c r="O41" s="779"/>
      <c r="P41" s="1267">
        <f>R19</f>
        <v>0</v>
      </c>
      <c r="Q41" s="1267"/>
      <c r="R41" s="1267"/>
      <c r="S41" s="10" t="s">
        <v>27</v>
      </c>
      <c r="T41" s="9" t="s">
        <v>198</v>
      </c>
      <c r="U41" s="1265"/>
      <c r="V41" s="1265"/>
      <c r="W41" s="1265"/>
      <c r="X41" s="10" t="s">
        <v>30</v>
      </c>
    </row>
    <row r="42" spans="1:24" ht="8.25" customHeight="1">
      <c r="B42" s="3"/>
      <c r="C42" s="1"/>
      <c r="D42" s="1"/>
      <c r="E42" s="199"/>
      <c r="F42" s="199"/>
      <c r="G42" s="199"/>
      <c r="H42" s="199"/>
      <c r="I42" s="1"/>
      <c r="J42" s="1"/>
      <c r="K42" s="1"/>
      <c r="L42" s="197"/>
      <c r="M42" s="170"/>
      <c r="N42" s="170"/>
      <c r="O42" s="170"/>
      <c r="P42" s="88"/>
      <c r="Q42" s="88"/>
      <c r="R42" s="88"/>
      <c r="S42" s="10"/>
      <c r="T42" s="9"/>
      <c r="U42" s="189"/>
      <c r="V42" s="189"/>
      <c r="W42" s="189"/>
      <c r="X42" s="10"/>
    </row>
    <row r="43" spans="1:24" ht="15.95" customHeight="1">
      <c r="B43" s="3"/>
      <c r="C43" s="1"/>
      <c r="D43" s="1" t="s">
        <v>200</v>
      </c>
      <c r="E43" s="1268" t="s">
        <v>21</v>
      </c>
      <c r="F43" s="1268"/>
      <c r="G43" s="1268"/>
      <c r="H43" s="1268"/>
      <c r="I43" s="200"/>
      <c r="J43" s="1"/>
      <c r="K43" s="1"/>
      <c r="L43" s="1"/>
      <c r="M43" s="1"/>
      <c r="N43" s="1"/>
      <c r="O43" s="1"/>
      <c r="P43" s="168"/>
      <c r="Q43" s="168"/>
      <c r="R43" s="168"/>
      <c r="S43" s="10"/>
      <c r="T43" s="3"/>
      <c r="U43" s="1"/>
      <c r="V43" s="1"/>
      <c r="W43" s="1"/>
      <c r="X43" s="10"/>
    </row>
    <row r="44" spans="1:24" ht="15.95" customHeight="1">
      <c r="B44" s="3"/>
      <c r="C44" s="1"/>
      <c r="D44" s="168" t="s">
        <v>197</v>
      </c>
      <c r="E44" s="1262"/>
      <c r="F44" s="1262"/>
      <c r="G44" s="1262"/>
      <c r="H44" s="1" t="s">
        <v>29</v>
      </c>
      <c r="I44" s="1"/>
      <c r="J44" s="1"/>
      <c r="K44" s="198" t="s">
        <v>26</v>
      </c>
      <c r="L44" s="1"/>
      <c r="M44" s="1263" t="s">
        <v>52</v>
      </c>
      <c r="N44" s="1263"/>
      <c r="O44" s="1263"/>
      <c r="P44" s="1264">
        <f>H19</f>
        <v>0</v>
      </c>
      <c r="Q44" s="1264"/>
      <c r="R44" s="1264"/>
      <c r="S44" s="10" t="s">
        <v>27</v>
      </c>
      <c r="T44" s="9" t="s">
        <v>198</v>
      </c>
      <c r="U44" s="1265">
        <f>E44*P44</f>
        <v>0</v>
      </c>
      <c r="V44" s="1265"/>
      <c r="W44" s="1265"/>
      <c r="X44" s="10" t="s">
        <v>30</v>
      </c>
    </row>
    <row r="45" spans="1:24" ht="12" customHeight="1">
      <c r="B45" s="3"/>
      <c r="C45" s="1"/>
      <c r="D45" s="168"/>
      <c r="E45" s="1288" t="s">
        <v>357</v>
      </c>
      <c r="F45" s="1288"/>
      <c r="G45" s="1288"/>
      <c r="H45" s="1288"/>
      <c r="I45" s="1288"/>
      <c r="J45" s="1288"/>
      <c r="K45" s="1288"/>
      <c r="L45" s="1288"/>
      <c r="M45" s="1288"/>
      <c r="N45" s="1288"/>
      <c r="O45" s="1288"/>
      <c r="P45" s="189"/>
      <c r="Q45" s="189"/>
      <c r="R45" s="189"/>
      <c r="S45" s="10"/>
      <c r="T45" s="9"/>
      <c r="U45" s="189"/>
      <c r="V45" s="189"/>
      <c r="W45" s="189"/>
      <c r="X45" s="10"/>
    </row>
    <row r="46" spans="1:24" ht="12" customHeight="1">
      <c r="B46" s="3"/>
      <c r="C46" s="1"/>
      <c r="D46" s="168"/>
      <c r="E46" s="402"/>
      <c r="F46" s="402"/>
      <c r="G46" s="402"/>
      <c r="H46" s="402"/>
      <c r="I46" s="402"/>
      <c r="J46" s="402"/>
      <c r="K46" s="402"/>
      <c r="L46" s="402"/>
      <c r="M46" s="402"/>
      <c r="N46" s="402"/>
      <c r="O46" s="402"/>
      <c r="P46" s="189"/>
      <c r="Q46" s="189"/>
      <c r="R46" s="189"/>
      <c r="S46" s="10"/>
      <c r="T46" s="9"/>
      <c r="U46" s="189"/>
      <c r="V46" s="189"/>
      <c r="W46" s="189"/>
      <c r="X46" s="10"/>
    </row>
    <row r="47" spans="1:24" ht="15.95" customHeight="1">
      <c r="B47" s="3"/>
      <c r="C47" s="200" t="s">
        <v>22</v>
      </c>
      <c r="D47" s="1"/>
      <c r="E47" s="1"/>
      <c r="F47" s="1"/>
      <c r="G47" s="1"/>
      <c r="H47" s="1"/>
      <c r="I47" s="1"/>
      <c r="J47" s="1"/>
      <c r="K47" s="1"/>
      <c r="L47" s="1"/>
      <c r="M47" s="1"/>
      <c r="N47" s="1"/>
      <c r="O47" s="1"/>
      <c r="P47" s="168"/>
      <c r="Q47" s="168"/>
      <c r="R47" s="168"/>
      <c r="S47" s="10"/>
      <c r="T47" s="9" t="s">
        <v>198</v>
      </c>
      <c r="U47" s="1265"/>
      <c r="V47" s="1265"/>
      <c r="W47" s="1265"/>
      <c r="X47" s="10" t="s">
        <v>30</v>
      </c>
    </row>
    <row r="48" spans="1:24" ht="8.25" customHeight="1">
      <c r="B48" s="3"/>
      <c r="C48" s="200"/>
      <c r="D48" s="1"/>
      <c r="E48" s="1"/>
      <c r="F48" s="1"/>
      <c r="G48" s="1"/>
      <c r="H48" s="1"/>
      <c r="I48" s="1"/>
      <c r="J48" s="1"/>
      <c r="K48" s="1"/>
      <c r="L48" s="1"/>
      <c r="M48" s="1"/>
      <c r="N48" s="1"/>
      <c r="O48" s="1"/>
      <c r="P48" s="168"/>
      <c r="Q48" s="168"/>
      <c r="R48" s="168"/>
      <c r="S48" s="10"/>
      <c r="T48" s="9"/>
      <c r="U48" s="189"/>
      <c r="V48" s="189"/>
      <c r="W48" s="189"/>
      <c r="X48" s="10"/>
    </row>
    <row r="49" spans="2:24" ht="15.95" customHeight="1">
      <c r="B49" s="3"/>
      <c r="C49" s="200" t="s">
        <v>23</v>
      </c>
      <c r="D49" s="1"/>
      <c r="E49" s="1"/>
      <c r="F49" s="1"/>
      <c r="G49" s="1"/>
      <c r="H49" s="1"/>
      <c r="I49" s="1"/>
      <c r="J49" s="1"/>
      <c r="K49" s="1"/>
      <c r="L49" s="1"/>
      <c r="M49" s="1"/>
      <c r="N49" s="1"/>
      <c r="O49" s="1"/>
      <c r="P49" s="168"/>
      <c r="Q49" s="168"/>
      <c r="R49" s="168"/>
      <c r="S49" s="10"/>
      <c r="T49" s="3"/>
      <c r="U49" s="1"/>
      <c r="V49" s="1"/>
      <c r="W49" s="1"/>
      <c r="X49" s="10"/>
    </row>
    <row r="50" spans="2:24" ht="15.95" customHeight="1">
      <c r="B50" s="3"/>
      <c r="C50" s="1"/>
      <c r="D50" s="168" t="s">
        <v>197</v>
      </c>
      <c r="E50" s="1266">
        <v>27640</v>
      </c>
      <c r="F50" s="1266"/>
      <c r="G50" s="1266"/>
      <c r="H50" s="1" t="s">
        <v>31</v>
      </c>
      <c r="I50" s="1"/>
      <c r="J50" s="1"/>
      <c r="K50" s="198" t="s">
        <v>26</v>
      </c>
      <c r="L50" s="1"/>
      <c r="M50" s="788" t="s">
        <v>53</v>
      </c>
      <c r="N50" s="788"/>
      <c r="O50" s="788"/>
      <c r="P50" s="1264">
        <f>U22</f>
        <v>0</v>
      </c>
      <c r="Q50" s="1264"/>
      <c r="R50" s="1264"/>
      <c r="S50" s="10" t="s">
        <v>27</v>
      </c>
      <c r="T50" s="9" t="s">
        <v>198</v>
      </c>
      <c r="U50" s="1265">
        <f>E50*P50</f>
        <v>0</v>
      </c>
      <c r="V50" s="1265"/>
      <c r="W50" s="1265"/>
      <c r="X50" s="10" t="s">
        <v>30</v>
      </c>
    </row>
    <row r="51" spans="2:24" ht="8.25" customHeight="1">
      <c r="B51" s="3"/>
      <c r="C51" s="1"/>
      <c r="D51" s="168"/>
      <c r="E51" s="202"/>
      <c r="F51" s="202"/>
      <c r="G51" s="202"/>
      <c r="H51" s="1"/>
      <c r="I51" s="1"/>
      <c r="J51" s="1"/>
      <c r="K51" s="198"/>
      <c r="L51" s="1"/>
      <c r="M51" s="171"/>
      <c r="N51" s="171"/>
      <c r="O51" s="171"/>
      <c r="P51" s="87"/>
      <c r="Q51" s="87"/>
      <c r="R51" s="87"/>
      <c r="S51" s="10"/>
      <c r="T51" s="9"/>
      <c r="U51" s="189"/>
      <c r="V51" s="189"/>
      <c r="W51" s="189"/>
      <c r="X51" s="10"/>
    </row>
    <row r="52" spans="2:24" ht="15.95" customHeight="1">
      <c r="B52" s="3"/>
      <c r="C52" s="1" t="s">
        <v>24</v>
      </c>
      <c r="D52" s="1"/>
      <c r="E52" s="1"/>
      <c r="F52" s="1"/>
      <c r="G52" s="1"/>
      <c r="H52" s="1"/>
      <c r="I52" s="1"/>
      <c r="J52" s="1"/>
      <c r="K52" s="1"/>
      <c r="L52" s="1"/>
      <c r="M52" s="1"/>
      <c r="N52" s="1"/>
      <c r="O52" s="1"/>
      <c r="P52" s="168"/>
      <c r="Q52" s="168"/>
      <c r="R52" s="168"/>
      <c r="S52" s="10"/>
      <c r="T52" s="3"/>
      <c r="U52" s="1"/>
      <c r="V52" s="1"/>
      <c r="W52" s="1"/>
      <c r="X52" s="10"/>
    </row>
    <row r="53" spans="2:24" ht="15.95" customHeight="1">
      <c r="B53" s="3"/>
      <c r="C53" s="1"/>
      <c r="D53" s="168" t="s">
        <v>197</v>
      </c>
      <c r="E53" s="1266">
        <v>4000</v>
      </c>
      <c r="F53" s="1266"/>
      <c r="G53" s="1266"/>
      <c r="H53" s="1" t="s">
        <v>29</v>
      </c>
      <c r="I53" s="1"/>
      <c r="J53" s="1"/>
      <c r="K53" s="198" t="s">
        <v>26</v>
      </c>
      <c r="L53" s="1"/>
      <c r="M53" s="1263" t="s">
        <v>54</v>
      </c>
      <c r="N53" s="1263"/>
      <c r="O53" s="1263"/>
      <c r="P53" s="1267">
        <f>O11+O12</f>
        <v>0</v>
      </c>
      <c r="Q53" s="1267"/>
      <c r="R53" s="1267"/>
      <c r="S53" s="10" t="s">
        <v>27</v>
      </c>
      <c r="T53" s="9" t="s">
        <v>198</v>
      </c>
      <c r="U53" s="1265">
        <f>E53*P53</f>
        <v>0</v>
      </c>
      <c r="V53" s="1265"/>
      <c r="W53" s="1265"/>
      <c r="X53" s="10" t="s">
        <v>30</v>
      </c>
    </row>
    <row r="54" spans="2:24" ht="8.25" customHeight="1">
      <c r="B54" s="3"/>
      <c r="C54" s="1"/>
      <c r="D54" s="168"/>
      <c r="E54" s="202"/>
      <c r="F54" s="202"/>
      <c r="G54" s="202"/>
      <c r="H54" s="1"/>
      <c r="I54" s="1"/>
      <c r="J54" s="1"/>
      <c r="K54" s="198"/>
      <c r="L54" s="1"/>
      <c r="M54" s="200"/>
      <c r="N54" s="200"/>
      <c r="O54" s="200"/>
      <c r="P54" s="88"/>
      <c r="Q54" s="88"/>
      <c r="R54" s="88"/>
      <c r="S54" s="10"/>
      <c r="T54" s="9"/>
      <c r="U54" s="189"/>
      <c r="V54" s="189"/>
      <c r="W54" s="189"/>
      <c r="X54" s="10"/>
    </row>
    <row r="55" spans="2:24" ht="15.95" customHeight="1">
      <c r="B55" s="3"/>
      <c r="C55" s="1" t="s">
        <v>41</v>
      </c>
      <c r="D55" s="1"/>
      <c r="E55" s="1"/>
      <c r="F55" s="1"/>
      <c r="G55" s="1"/>
      <c r="H55" s="1"/>
      <c r="I55" s="1"/>
      <c r="J55" s="1"/>
      <c r="K55" s="1"/>
      <c r="L55" s="1"/>
      <c r="M55" s="1"/>
      <c r="N55" s="1"/>
      <c r="O55" s="1"/>
      <c r="P55" s="168"/>
      <c r="Q55" s="168"/>
      <c r="R55" s="168"/>
      <c r="S55" s="10"/>
      <c r="T55" s="9" t="s">
        <v>198</v>
      </c>
      <c r="U55" s="1265"/>
      <c r="V55" s="1265"/>
      <c r="W55" s="1265"/>
      <c r="X55" s="10" t="s">
        <v>30</v>
      </c>
    </row>
    <row r="56" spans="2:24" ht="8.25" customHeight="1">
      <c r="B56" s="3"/>
      <c r="C56" s="1"/>
      <c r="D56" s="168"/>
      <c r="E56" s="202"/>
      <c r="F56" s="202"/>
      <c r="G56" s="202"/>
      <c r="H56" s="1"/>
      <c r="I56" s="1"/>
      <c r="J56" s="1"/>
      <c r="K56" s="198"/>
      <c r="L56" s="1"/>
      <c r="M56" s="200"/>
      <c r="N56" s="200"/>
      <c r="O56" s="200"/>
      <c r="P56" s="88"/>
      <c r="Q56" s="88"/>
      <c r="R56" s="88"/>
      <c r="S56" s="10"/>
      <c r="T56" s="9"/>
      <c r="U56" s="189"/>
      <c r="V56" s="189"/>
      <c r="W56" s="189"/>
      <c r="X56" s="10"/>
    </row>
    <row r="57" spans="2:24" ht="15.95" customHeight="1">
      <c r="B57" s="3"/>
      <c r="C57" s="187" t="s">
        <v>413</v>
      </c>
      <c r="D57" s="198"/>
      <c r="E57" s="199"/>
      <c r="F57" s="199"/>
      <c r="G57" s="199"/>
      <c r="H57" s="199"/>
      <c r="I57" s="199"/>
      <c r="J57" s="200"/>
      <c r="K57" s="200"/>
      <c r="L57" s="200"/>
      <c r="M57" s="202"/>
      <c r="N57" s="200"/>
      <c r="O57" s="202"/>
      <c r="P57" s="202"/>
      <c r="Q57" s="202"/>
      <c r="R57" s="202"/>
      <c r="S57" s="60"/>
      <c r="T57" s="9"/>
      <c r="U57" s="189"/>
      <c r="V57" s="189"/>
      <c r="W57" s="189"/>
      <c r="X57" s="60"/>
    </row>
    <row r="58" spans="2:24" ht="15.95" customHeight="1">
      <c r="B58" s="13"/>
      <c r="C58" s="187" t="s">
        <v>42</v>
      </c>
      <c r="D58" s="4"/>
      <c r="E58" s="5"/>
      <c r="F58" s="5"/>
      <c r="G58" s="5"/>
      <c r="H58" s="5"/>
      <c r="I58" s="5"/>
      <c r="J58" s="6"/>
      <c r="K58" s="6"/>
      <c r="L58" s="6"/>
      <c r="M58" s="7"/>
      <c r="N58" s="6"/>
      <c r="O58" s="7"/>
      <c r="P58" s="8"/>
      <c r="Q58" s="8"/>
      <c r="R58" s="8"/>
      <c r="S58" s="64"/>
      <c r="T58" s="61"/>
      <c r="U58" s="89"/>
      <c r="V58" s="89"/>
      <c r="W58" s="89"/>
      <c r="X58" s="64"/>
    </row>
    <row r="59" spans="2:24" ht="15.95" customHeight="1">
      <c r="B59" s="1258" t="s">
        <v>25</v>
      </c>
      <c r="C59" s="1259"/>
      <c r="D59" s="1259"/>
      <c r="E59" s="1259"/>
      <c r="F59" s="1259"/>
      <c r="G59" s="1259"/>
      <c r="H59" s="1259"/>
      <c r="I59" s="1259"/>
      <c r="J59" s="1259"/>
      <c r="K59" s="1259"/>
      <c r="L59" s="1259"/>
      <c r="M59" s="1259"/>
      <c r="N59" s="1259"/>
      <c r="O59" s="1259"/>
      <c r="P59" s="1259"/>
      <c r="Q59" s="1259"/>
      <c r="R59" s="1259"/>
      <c r="S59" s="1260"/>
      <c r="T59" s="201" t="s">
        <v>198</v>
      </c>
      <c r="U59" s="1261">
        <f>U35+U37+U41+U44+U47+U50+U53+U55</f>
        <v>0</v>
      </c>
      <c r="V59" s="1261"/>
      <c r="W59" s="1261"/>
      <c r="X59" s="16" t="s">
        <v>30</v>
      </c>
    </row>
    <row r="60" spans="2:24" ht="27.75" customHeight="1">
      <c r="B60" s="90"/>
      <c r="C60" s="90"/>
      <c r="D60" s="90"/>
      <c r="E60" s="90"/>
      <c r="F60" s="90"/>
      <c r="G60" s="90"/>
      <c r="H60" s="90"/>
      <c r="I60" s="90"/>
      <c r="J60" s="90"/>
      <c r="K60" s="90"/>
      <c r="L60" s="90"/>
      <c r="M60" s="90"/>
      <c r="N60" s="90"/>
      <c r="O60" s="90"/>
      <c r="P60" s="90"/>
      <c r="Q60" s="90"/>
      <c r="R60" s="90"/>
      <c r="S60" s="90"/>
      <c r="T60" s="90"/>
      <c r="U60" s="90"/>
      <c r="V60" s="90"/>
      <c r="W60" s="90"/>
      <c r="X60" s="90"/>
    </row>
    <row r="61" spans="2:24" ht="18.75" customHeight="1">
      <c r="B61" s="91"/>
      <c r="C61" s="91"/>
      <c r="D61" s="91"/>
      <c r="E61" s="91"/>
      <c r="F61" s="91"/>
      <c r="G61" s="91"/>
      <c r="H61" s="91"/>
      <c r="I61" s="91"/>
      <c r="J61" s="91"/>
      <c r="K61" s="91"/>
      <c r="L61" s="91"/>
      <c r="M61" s="91"/>
      <c r="N61" s="91"/>
      <c r="O61" s="91"/>
      <c r="P61" s="91"/>
      <c r="Q61" s="91"/>
      <c r="R61" s="91"/>
      <c r="S61" s="91"/>
      <c r="T61" s="91"/>
      <c r="U61" s="91"/>
      <c r="V61" s="91"/>
      <c r="W61" s="91"/>
      <c r="X61" s="91"/>
    </row>
    <row r="62" spans="2:24" ht="18.75" customHeight="1">
      <c r="B62" s="92"/>
      <c r="C62" s="92"/>
      <c r="D62" s="92"/>
      <c r="E62" s="92"/>
      <c r="F62" s="92"/>
      <c r="G62" s="92"/>
      <c r="H62" s="92"/>
      <c r="I62" s="92"/>
      <c r="J62" s="92"/>
      <c r="K62" s="92"/>
      <c r="L62" s="92"/>
      <c r="M62" s="92"/>
      <c r="N62" s="92"/>
      <c r="O62" s="92"/>
      <c r="P62" s="92"/>
      <c r="Q62" s="92"/>
      <c r="R62" s="92"/>
      <c r="S62" s="92"/>
      <c r="T62" s="92"/>
      <c r="U62" s="92"/>
      <c r="V62" s="92"/>
      <c r="W62" s="92"/>
      <c r="X62" s="92"/>
    </row>
    <row r="63" spans="2:24" ht="12" customHeight="1"/>
    <row r="64" spans="2:24" ht="18.75" customHeight="1"/>
    <row r="67" spans="25:25" ht="6.95" customHeight="1"/>
    <row r="68" spans="25:25" ht="6.95" customHeight="1"/>
    <row r="72" spans="25:25" ht="9.75" customHeight="1"/>
    <row r="74" spans="25:25" ht="13.5" customHeight="1"/>
    <row r="75" spans="25:25" ht="13.5" customHeight="1"/>
    <row r="76" spans="25:25" ht="13.5" customHeight="1">
      <c r="Y76" s="1"/>
    </row>
    <row r="77" spans="25:25" ht="13.5" customHeight="1">
      <c r="Y77" s="1"/>
    </row>
    <row r="78" spans="25:25">
      <c r="Y78" s="1"/>
    </row>
    <row r="79" spans="25:25" ht="13.5" customHeight="1">
      <c r="Y79" s="1"/>
    </row>
    <row r="85" ht="21" customHeight="1"/>
    <row r="86" ht="23.25" customHeight="1"/>
    <row r="87" ht="27" customHeight="1"/>
    <row r="88" ht="48" customHeight="1"/>
  </sheetData>
  <mergeCells count="51">
    <mergeCell ref="E45:O45"/>
    <mergeCell ref="A3:X3"/>
    <mergeCell ref="N6:X6"/>
    <mergeCell ref="B9:M10"/>
    <mergeCell ref="N9:X10"/>
    <mergeCell ref="B11:M11"/>
    <mergeCell ref="O11:W11"/>
    <mergeCell ref="N25:T25"/>
    <mergeCell ref="U25:W25"/>
    <mergeCell ref="O12:W12"/>
    <mergeCell ref="B13:M13"/>
    <mergeCell ref="O13:W13"/>
    <mergeCell ref="B14:M14"/>
    <mergeCell ref="P14:W14"/>
    <mergeCell ref="H19:J19"/>
    <mergeCell ref="R19:T19"/>
    <mergeCell ref="B20:X20"/>
    <mergeCell ref="P22:S23"/>
    <mergeCell ref="T22:T23"/>
    <mergeCell ref="U22:W23"/>
    <mergeCell ref="X22:X23"/>
    <mergeCell ref="E43:H43"/>
    <mergeCell ref="E35:G35"/>
    <mergeCell ref="M35:O35"/>
    <mergeCell ref="P35:R35"/>
    <mergeCell ref="U35:W35"/>
    <mergeCell ref="E37:G37"/>
    <mergeCell ref="M37:O37"/>
    <mergeCell ref="P37:R37"/>
    <mergeCell ref="U37:W37"/>
    <mergeCell ref="L39:O39"/>
    <mergeCell ref="E41:H41"/>
    <mergeCell ref="M41:O41"/>
    <mergeCell ref="P41:R41"/>
    <mergeCell ref="U41:W41"/>
    <mergeCell ref="B59:S59"/>
    <mergeCell ref="U59:W59"/>
    <mergeCell ref="E44:G44"/>
    <mergeCell ref="M44:O44"/>
    <mergeCell ref="P44:R44"/>
    <mergeCell ref="U44:W44"/>
    <mergeCell ref="U47:W47"/>
    <mergeCell ref="E50:G50"/>
    <mergeCell ref="M50:O50"/>
    <mergeCell ref="P50:R50"/>
    <mergeCell ref="U50:W50"/>
    <mergeCell ref="E53:G53"/>
    <mergeCell ref="M53:O53"/>
    <mergeCell ref="P53:R53"/>
    <mergeCell ref="U53:W53"/>
    <mergeCell ref="U55:W55"/>
  </mergeCells>
  <phoneticPr fontId="4"/>
  <printOptions horizontalCentered="1"/>
  <pageMargins left="0.51181102362204722" right="0.39370078740157483" top="0.59055118110236227" bottom="0.59055118110236227" header="0.51181102362204722" footer="0.51181102362204722"/>
  <pageSetup paperSize="9" scale="96" orientation="portrait" r:id="rId1"/>
  <headerFooter alignWithMargins="0"/>
  <rowBreaks count="1" manualBreakCount="1">
    <brk id="59"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rgb="FFFF0000"/>
  </sheetPr>
  <dimension ref="A1:T50"/>
  <sheetViews>
    <sheetView view="pageBreakPreview" zoomScaleNormal="100" zoomScaleSheetLayoutView="100" workbookViewId="0"/>
  </sheetViews>
  <sheetFormatPr defaultRowHeight="13.5"/>
  <cols>
    <col min="1" max="17" width="4.125" style="160" customWidth="1"/>
    <col min="18" max="20" width="4.75" style="160" customWidth="1"/>
    <col min="21" max="256" width="9" style="160"/>
    <col min="257" max="273" width="4.125" style="160" customWidth="1"/>
    <col min="274" max="276" width="4.75" style="160" customWidth="1"/>
    <col min="277" max="512" width="9" style="160"/>
    <col min="513" max="529" width="4.125" style="160" customWidth="1"/>
    <col min="530" max="532" width="4.75" style="160" customWidth="1"/>
    <col min="533" max="768" width="9" style="160"/>
    <col min="769" max="785" width="4.125" style="160" customWidth="1"/>
    <col min="786" max="788" width="4.75" style="160" customWidth="1"/>
    <col min="789" max="1024" width="9" style="160"/>
    <col min="1025" max="1041" width="4.125" style="160" customWidth="1"/>
    <col min="1042" max="1044" width="4.75" style="160" customWidth="1"/>
    <col min="1045" max="1280" width="9" style="160"/>
    <col min="1281" max="1297" width="4.125" style="160" customWidth="1"/>
    <col min="1298" max="1300" width="4.75" style="160" customWidth="1"/>
    <col min="1301" max="1536" width="9" style="160"/>
    <col min="1537" max="1553" width="4.125" style="160" customWidth="1"/>
    <col min="1554" max="1556" width="4.75" style="160" customWidth="1"/>
    <col min="1557" max="1792" width="9" style="160"/>
    <col min="1793" max="1809" width="4.125" style="160" customWidth="1"/>
    <col min="1810" max="1812" width="4.75" style="160" customWidth="1"/>
    <col min="1813" max="2048" width="9" style="160"/>
    <col min="2049" max="2065" width="4.125" style="160" customWidth="1"/>
    <col min="2066" max="2068" width="4.75" style="160" customWidth="1"/>
    <col min="2069" max="2304" width="9" style="160"/>
    <col min="2305" max="2321" width="4.125" style="160" customWidth="1"/>
    <col min="2322" max="2324" width="4.75" style="160" customWidth="1"/>
    <col min="2325" max="2560" width="9" style="160"/>
    <col min="2561" max="2577" width="4.125" style="160" customWidth="1"/>
    <col min="2578" max="2580" width="4.75" style="160" customWidth="1"/>
    <col min="2581" max="2816" width="9" style="160"/>
    <col min="2817" max="2833" width="4.125" style="160" customWidth="1"/>
    <col min="2834" max="2836" width="4.75" style="160" customWidth="1"/>
    <col min="2837" max="3072" width="9" style="160"/>
    <col min="3073" max="3089" width="4.125" style="160" customWidth="1"/>
    <col min="3090" max="3092" width="4.75" style="160" customWidth="1"/>
    <col min="3093" max="3328" width="9" style="160"/>
    <col min="3329" max="3345" width="4.125" style="160" customWidth="1"/>
    <col min="3346" max="3348" width="4.75" style="160" customWidth="1"/>
    <col min="3349" max="3584" width="9" style="160"/>
    <col min="3585" max="3601" width="4.125" style="160" customWidth="1"/>
    <col min="3602" max="3604" width="4.75" style="160" customWidth="1"/>
    <col min="3605" max="3840" width="9" style="160"/>
    <col min="3841" max="3857" width="4.125" style="160" customWidth="1"/>
    <col min="3858" max="3860" width="4.75" style="160" customWidth="1"/>
    <col min="3861" max="4096" width="9" style="160"/>
    <col min="4097" max="4113" width="4.125" style="160" customWidth="1"/>
    <col min="4114" max="4116" width="4.75" style="160" customWidth="1"/>
    <col min="4117" max="4352" width="9" style="160"/>
    <col min="4353" max="4369" width="4.125" style="160" customWidth="1"/>
    <col min="4370" max="4372" width="4.75" style="160" customWidth="1"/>
    <col min="4373" max="4608" width="9" style="160"/>
    <col min="4609" max="4625" width="4.125" style="160" customWidth="1"/>
    <col min="4626" max="4628" width="4.75" style="160" customWidth="1"/>
    <col min="4629" max="4864" width="9" style="160"/>
    <col min="4865" max="4881" width="4.125" style="160" customWidth="1"/>
    <col min="4882" max="4884" width="4.75" style="160" customWidth="1"/>
    <col min="4885" max="5120" width="9" style="160"/>
    <col min="5121" max="5137" width="4.125" style="160" customWidth="1"/>
    <col min="5138" max="5140" width="4.75" style="160" customWidth="1"/>
    <col min="5141" max="5376" width="9" style="160"/>
    <col min="5377" max="5393" width="4.125" style="160" customWidth="1"/>
    <col min="5394" max="5396" width="4.75" style="160" customWidth="1"/>
    <col min="5397" max="5632" width="9" style="160"/>
    <col min="5633" max="5649" width="4.125" style="160" customWidth="1"/>
    <col min="5650" max="5652" width="4.75" style="160" customWidth="1"/>
    <col min="5653" max="5888" width="9" style="160"/>
    <col min="5889" max="5905" width="4.125" style="160" customWidth="1"/>
    <col min="5906" max="5908" width="4.75" style="160" customWidth="1"/>
    <col min="5909" max="6144" width="9" style="160"/>
    <col min="6145" max="6161" width="4.125" style="160" customWidth="1"/>
    <col min="6162" max="6164" width="4.75" style="160" customWidth="1"/>
    <col min="6165" max="6400" width="9" style="160"/>
    <col min="6401" max="6417" width="4.125" style="160" customWidth="1"/>
    <col min="6418" max="6420" width="4.75" style="160" customWidth="1"/>
    <col min="6421" max="6656" width="9" style="160"/>
    <col min="6657" max="6673" width="4.125" style="160" customWidth="1"/>
    <col min="6674" max="6676" width="4.75" style="160" customWidth="1"/>
    <col min="6677" max="6912" width="9" style="160"/>
    <col min="6913" max="6929" width="4.125" style="160" customWidth="1"/>
    <col min="6930" max="6932" width="4.75" style="160" customWidth="1"/>
    <col min="6933" max="7168" width="9" style="160"/>
    <col min="7169" max="7185" width="4.125" style="160" customWidth="1"/>
    <col min="7186" max="7188" width="4.75" style="160" customWidth="1"/>
    <col min="7189" max="7424" width="9" style="160"/>
    <col min="7425" max="7441" width="4.125" style="160" customWidth="1"/>
    <col min="7442" max="7444" width="4.75" style="160" customWidth="1"/>
    <col min="7445" max="7680" width="9" style="160"/>
    <col min="7681" max="7697" width="4.125" style="160" customWidth="1"/>
    <col min="7698" max="7700" width="4.75" style="160" customWidth="1"/>
    <col min="7701" max="7936" width="9" style="160"/>
    <col min="7937" max="7953" width="4.125" style="160" customWidth="1"/>
    <col min="7954" max="7956" width="4.75" style="160" customWidth="1"/>
    <col min="7957" max="8192" width="9" style="160"/>
    <col min="8193" max="8209" width="4.125" style="160" customWidth="1"/>
    <col min="8210" max="8212" width="4.75" style="160" customWidth="1"/>
    <col min="8213" max="8448" width="9" style="160"/>
    <col min="8449" max="8465" width="4.125" style="160" customWidth="1"/>
    <col min="8466" max="8468" width="4.75" style="160" customWidth="1"/>
    <col min="8469" max="8704" width="9" style="160"/>
    <col min="8705" max="8721" width="4.125" style="160" customWidth="1"/>
    <col min="8722" max="8724" width="4.75" style="160" customWidth="1"/>
    <col min="8725" max="8960" width="9" style="160"/>
    <col min="8961" max="8977" width="4.125" style="160" customWidth="1"/>
    <col min="8978" max="8980" width="4.75" style="160" customWidth="1"/>
    <col min="8981" max="9216" width="9" style="160"/>
    <col min="9217" max="9233" width="4.125" style="160" customWidth="1"/>
    <col min="9234" max="9236" width="4.75" style="160" customWidth="1"/>
    <col min="9237" max="9472" width="9" style="160"/>
    <col min="9473" max="9489" width="4.125" style="160" customWidth="1"/>
    <col min="9490" max="9492" width="4.75" style="160" customWidth="1"/>
    <col min="9493" max="9728" width="9" style="160"/>
    <col min="9729" max="9745" width="4.125" style="160" customWidth="1"/>
    <col min="9746" max="9748" width="4.75" style="160" customWidth="1"/>
    <col min="9749" max="9984" width="9" style="160"/>
    <col min="9985" max="10001" width="4.125" style="160" customWidth="1"/>
    <col min="10002" max="10004" width="4.75" style="160" customWidth="1"/>
    <col min="10005" max="10240" width="9" style="160"/>
    <col min="10241" max="10257" width="4.125" style="160" customWidth="1"/>
    <col min="10258" max="10260" width="4.75" style="160" customWidth="1"/>
    <col min="10261" max="10496" width="9" style="160"/>
    <col min="10497" max="10513" width="4.125" style="160" customWidth="1"/>
    <col min="10514" max="10516" width="4.75" style="160" customWidth="1"/>
    <col min="10517" max="10752" width="9" style="160"/>
    <col min="10753" max="10769" width="4.125" style="160" customWidth="1"/>
    <col min="10770" max="10772" width="4.75" style="160" customWidth="1"/>
    <col min="10773" max="11008" width="9" style="160"/>
    <col min="11009" max="11025" width="4.125" style="160" customWidth="1"/>
    <col min="11026" max="11028" width="4.75" style="160" customWidth="1"/>
    <col min="11029" max="11264" width="9" style="160"/>
    <col min="11265" max="11281" width="4.125" style="160" customWidth="1"/>
    <col min="11282" max="11284" width="4.75" style="160" customWidth="1"/>
    <col min="11285" max="11520" width="9" style="160"/>
    <col min="11521" max="11537" width="4.125" style="160" customWidth="1"/>
    <col min="11538" max="11540" width="4.75" style="160" customWidth="1"/>
    <col min="11541" max="11776" width="9" style="160"/>
    <col min="11777" max="11793" width="4.125" style="160" customWidth="1"/>
    <col min="11794" max="11796" width="4.75" style="160" customWidth="1"/>
    <col min="11797" max="12032" width="9" style="160"/>
    <col min="12033" max="12049" width="4.125" style="160" customWidth="1"/>
    <col min="12050" max="12052" width="4.75" style="160" customWidth="1"/>
    <col min="12053" max="12288" width="9" style="160"/>
    <col min="12289" max="12305" width="4.125" style="160" customWidth="1"/>
    <col min="12306" max="12308" width="4.75" style="160" customWidth="1"/>
    <col min="12309" max="12544" width="9" style="160"/>
    <col min="12545" max="12561" width="4.125" style="160" customWidth="1"/>
    <col min="12562" max="12564" width="4.75" style="160" customWidth="1"/>
    <col min="12565" max="12800" width="9" style="160"/>
    <col min="12801" max="12817" width="4.125" style="160" customWidth="1"/>
    <col min="12818" max="12820" width="4.75" style="160" customWidth="1"/>
    <col min="12821" max="13056" width="9" style="160"/>
    <col min="13057" max="13073" width="4.125" style="160" customWidth="1"/>
    <col min="13074" max="13076" width="4.75" style="160" customWidth="1"/>
    <col min="13077" max="13312" width="9" style="160"/>
    <col min="13313" max="13329" width="4.125" style="160" customWidth="1"/>
    <col min="13330" max="13332" width="4.75" style="160" customWidth="1"/>
    <col min="13333" max="13568" width="9" style="160"/>
    <col min="13569" max="13585" width="4.125" style="160" customWidth="1"/>
    <col min="13586" max="13588" width="4.75" style="160" customWidth="1"/>
    <col min="13589" max="13824" width="9" style="160"/>
    <col min="13825" max="13841" width="4.125" style="160" customWidth="1"/>
    <col min="13842" max="13844" width="4.75" style="160" customWidth="1"/>
    <col min="13845" max="14080" width="9" style="160"/>
    <col min="14081" max="14097" width="4.125" style="160" customWidth="1"/>
    <col min="14098" max="14100" width="4.75" style="160" customWidth="1"/>
    <col min="14101" max="14336" width="9" style="160"/>
    <col min="14337" max="14353" width="4.125" style="160" customWidth="1"/>
    <col min="14354" max="14356" width="4.75" style="160" customWidth="1"/>
    <col min="14357" max="14592" width="9" style="160"/>
    <col min="14593" max="14609" width="4.125" style="160" customWidth="1"/>
    <col min="14610" max="14612" width="4.75" style="160" customWidth="1"/>
    <col min="14613" max="14848" width="9" style="160"/>
    <col min="14849" max="14865" width="4.125" style="160" customWidth="1"/>
    <col min="14866" max="14868" width="4.75" style="160" customWidth="1"/>
    <col min="14869" max="15104" width="9" style="160"/>
    <col min="15105" max="15121" width="4.125" style="160" customWidth="1"/>
    <col min="15122" max="15124" width="4.75" style="160" customWidth="1"/>
    <col min="15125" max="15360" width="9" style="160"/>
    <col min="15361" max="15377" width="4.125" style="160" customWidth="1"/>
    <col min="15378" max="15380" width="4.75" style="160" customWidth="1"/>
    <col min="15381" max="15616" width="9" style="160"/>
    <col min="15617" max="15633" width="4.125" style="160" customWidth="1"/>
    <col min="15634" max="15636" width="4.75" style="160" customWidth="1"/>
    <col min="15637" max="15872" width="9" style="160"/>
    <col min="15873" max="15889" width="4.125" style="160" customWidth="1"/>
    <col min="15890" max="15892" width="4.75" style="160" customWidth="1"/>
    <col min="15893" max="16128" width="9" style="160"/>
    <col min="16129" max="16145" width="4.125" style="160" customWidth="1"/>
    <col min="16146" max="16148" width="4.75" style="160" customWidth="1"/>
    <col min="16149" max="16384" width="9" style="160"/>
  </cols>
  <sheetData>
    <row r="1" spans="1:20" ht="14.25">
      <c r="A1" s="162" t="s">
        <v>484</v>
      </c>
      <c r="B1" s="449"/>
    </row>
    <row r="2" spans="1:20">
      <c r="A2" s="162"/>
    </row>
    <row r="3" spans="1:20">
      <c r="P3" s="396"/>
      <c r="Q3" s="396"/>
      <c r="R3" s="396"/>
      <c r="S3" s="396"/>
      <c r="T3" s="397" t="s">
        <v>452</v>
      </c>
    </row>
    <row r="4" spans="1:20">
      <c r="P4" s="396"/>
      <c r="Q4" s="396"/>
      <c r="R4" s="396"/>
      <c r="S4" s="396"/>
      <c r="T4" s="397" t="s">
        <v>453</v>
      </c>
    </row>
    <row r="7" spans="1:20">
      <c r="A7" s="162" t="s">
        <v>454</v>
      </c>
    </row>
    <row r="10" spans="1:20">
      <c r="N10" s="398" t="s">
        <v>455</v>
      </c>
      <c r="O10" s="396"/>
      <c r="P10" s="396"/>
      <c r="Q10" s="396"/>
      <c r="R10" s="396"/>
      <c r="S10" s="396"/>
      <c r="T10" s="396"/>
    </row>
    <row r="11" spans="1:20">
      <c r="N11" s="398" t="s">
        <v>456</v>
      </c>
      <c r="O11" s="396"/>
      <c r="P11" s="396"/>
      <c r="Q11" s="396"/>
      <c r="R11" s="396"/>
      <c r="S11" s="396"/>
      <c r="T11" s="396"/>
    </row>
    <row r="12" spans="1:20">
      <c r="N12" s="398" t="s">
        <v>457</v>
      </c>
      <c r="O12" s="396"/>
      <c r="P12" s="396"/>
      <c r="Q12" s="396"/>
      <c r="R12" s="396"/>
      <c r="S12" s="396"/>
      <c r="T12" s="396"/>
    </row>
    <row r="17" spans="1:20">
      <c r="A17" s="1299" t="s">
        <v>458</v>
      </c>
      <c r="B17" s="1299"/>
      <c r="C17" s="1299"/>
      <c r="D17" s="1299"/>
      <c r="E17" s="1299"/>
      <c r="F17" s="1299"/>
      <c r="G17" s="1299"/>
      <c r="H17" s="1299"/>
      <c r="I17" s="1299"/>
      <c r="J17" s="1299"/>
      <c r="K17" s="1299"/>
      <c r="L17" s="1299"/>
      <c r="M17" s="1299"/>
      <c r="N17" s="1299"/>
      <c r="O17" s="1299"/>
      <c r="P17" s="1299"/>
      <c r="Q17" s="1299"/>
      <c r="R17" s="1299"/>
      <c r="S17" s="1299"/>
      <c r="T17" s="1299"/>
    </row>
    <row r="23" spans="1:20">
      <c r="B23" s="1300" t="s">
        <v>459</v>
      </c>
      <c r="C23" s="1300"/>
      <c r="D23" s="1300"/>
      <c r="E23" s="1300"/>
      <c r="F23" s="1300"/>
      <c r="G23" s="1300"/>
      <c r="H23" s="1300"/>
      <c r="I23" s="1300"/>
      <c r="J23" s="1300"/>
      <c r="K23" s="1300"/>
      <c r="L23" s="1300"/>
      <c r="M23" s="160" t="s">
        <v>460</v>
      </c>
    </row>
    <row r="24" spans="1:20">
      <c r="B24" s="161" t="s">
        <v>472</v>
      </c>
      <c r="C24" s="161"/>
      <c r="D24" s="161"/>
      <c r="E24" s="161"/>
      <c r="F24" s="161"/>
      <c r="G24" s="161"/>
      <c r="H24" s="161"/>
      <c r="I24" s="161"/>
      <c r="J24" s="161"/>
      <c r="K24" s="161"/>
      <c r="L24" s="161"/>
      <c r="M24" s="161"/>
      <c r="N24" s="161"/>
      <c r="O24" s="161"/>
      <c r="P24" s="161"/>
    </row>
    <row r="25" spans="1:20">
      <c r="B25" s="1301" t="s">
        <v>471</v>
      </c>
      <c r="C25" s="1301"/>
      <c r="D25" s="1301"/>
      <c r="E25" s="1301"/>
      <c r="F25" s="1301"/>
      <c r="G25" s="1301"/>
      <c r="H25" s="1301"/>
      <c r="I25" s="1301"/>
      <c r="J25" s="1301"/>
      <c r="K25" s="1301"/>
      <c r="L25" s="1301"/>
      <c r="M25" s="1301"/>
      <c r="N25" s="1301"/>
      <c r="O25" s="1301"/>
      <c r="P25" s="1301"/>
      <c r="Q25" s="1301"/>
      <c r="R25" s="1301"/>
    </row>
    <row r="26" spans="1:20">
      <c r="B26" s="162"/>
    </row>
    <row r="29" spans="1:20">
      <c r="B29" s="162" t="s">
        <v>461</v>
      </c>
    </row>
    <row r="30" spans="1:20">
      <c r="B30" s="162" t="s">
        <v>462</v>
      </c>
      <c r="C30" s="160" t="s">
        <v>463</v>
      </c>
    </row>
    <row r="31" spans="1:20">
      <c r="B31" s="162"/>
    </row>
    <row r="32" spans="1:20">
      <c r="B32" s="162"/>
    </row>
    <row r="33" spans="2:19">
      <c r="B33" s="162"/>
      <c r="O33" s="399" t="s">
        <v>464</v>
      </c>
      <c r="P33" s="1302"/>
      <c r="Q33" s="1302"/>
      <c r="R33" s="1302"/>
      <c r="S33" s="160" t="s">
        <v>465</v>
      </c>
    </row>
    <row r="34" spans="2:19">
      <c r="P34" s="396"/>
      <c r="Q34" s="396"/>
      <c r="R34" s="396"/>
    </row>
    <row r="35" spans="2:19">
      <c r="P35" s="396"/>
      <c r="Q35" s="396"/>
      <c r="R35" s="396"/>
    </row>
    <row r="36" spans="2:19">
      <c r="B36" s="162" t="s">
        <v>466</v>
      </c>
      <c r="P36" s="396"/>
      <c r="Q36" s="396"/>
      <c r="R36" s="396"/>
    </row>
    <row r="37" spans="2:19">
      <c r="B37" s="162"/>
      <c r="C37" s="160" t="s">
        <v>467</v>
      </c>
      <c r="P37" s="396"/>
      <c r="Q37" s="396"/>
      <c r="R37" s="396"/>
    </row>
    <row r="38" spans="2:19">
      <c r="B38" s="162"/>
      <c r="P38" s="396"/>
      <c r="Q38" s="396"/>
      <c r="R38" s="396"/>
    </row>
    <row r="39" spans="2:19">
      <c r="B39" s="162"/>
      <c r="P39" s="396"/>
      <c r="Q39" s="396"/>
      <c r="R39" s="396"/>
    </row>
    <row r="40" spans="2:19">
      <c r="O40" s="399" t="s">
        <v>464</v>
      </c>
      <c r="P40" s="1302"/>
      <c r="Q40" s="1302"/>
      <c r="R40" s="1302"/>
      <c r="S40" s="400" t="s">
        <v>465</v>
      </c>
    </row>
    <row r="43" spans="2:19">
      <c r="B43" s="162"/>
    </row>
    <row r="44" spans="2:19">
      <c r="B44" s="163" t="s">
        <v>468</v>
      </c>
    </row>
    <row r="45" spans="2:19">
      <c r="B45" s="163" t="s">
        <v>469</v>
      </c>
    </row>
    <row r="46" spans="2:19">
      <c r="B46" s="163" t="s">
        <v>470</v>
      </c>
    </row>
    <row r="47" spans="2:19">
      <c r="B47" s="162" t="s">
        <v>462</v>
      </c>
    </row>
    <row r="49" spans="2:2">
      <c r="B49" s="401" t="s">
        <v>359</v>
      </c>
    </row>
    <row r="50" spans="2:2">
      <c r="B50" s="401" t="s">
        <v>415</v>
      </c>
    </row>
  </sheetData>
  <mergeCells count="5">
    <mergeCell ref="A17:T17"/>
    <mergeCell ref="B23:L23"/>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8">
    <tabColor rgb="FFFF0000"/>
  </sheetPr>
  <dimension ref="A1:T50"/>
  <sheetViews>
    <sheetView view="pageBreakPreview" zoomScaleNormal="100" zoomScaleSheetLayoutView="100" workbookViewId="0"/>
  </sheetViews>
  <sheetFormatPr defaultRowHeight="13.5"/>
  <cols>
    <col min="1" max="17" width="4.125" style="139" customWidth="1"/>
    <col min="18" max="20" width="4.75" style="139" customWidth="1"/>
    <col min="21" max="256" width="9" style="139"/>
    <col min="257" max="273" width="4.125" style="139" customWidth="1"/>
    <col min="274" max="276" width="4.75" style="139" customWidth="1"/>
    <col min="277" max="512" width="9" style="139"/>
    <col min="513" max="529" width="4.125" style="139" customWidth="1"/>
    <col min="530" max="532" width="4.75" style="139" customWidth="1"/>
    <col min="533" max="768" width="9" style="139"/>
    <col min="769" max="785" width="4.125" style="139" customWidth="1"/>
    <col min="786" max="788" width="4.75" style="139" customWidth="1"/>
    <col min="789" max="1024" width="9" style="139"/>
    <col min="1025" max="1041" width="4.125" style="139" customWidth="1"/>
    <col min="1042" max="1044" width="4.75" style="139" customWidth="1"/>
    <col min="1045" max="1280" width="9" style="139"/>
    <col min="1281" max="1297" width="4.125" style="139" customWidth="1"/>
    <col min="1298" max="1300" width="4.75" style="139" customWidth="1"/>
    <col min="1301" max="1536" width="9" style="139"/>
    <col min="1537" max="1553" width="4.125" style="139" customWidth="1"/>
    <col min="1554" max="1556" width="4.75" style="139" customWidth="1"/>
    <col min="1557" max="1792" width="9" style="139"/>
    <col min="1793" max="1809" width="4.125" style="139" customWidth="1"/>
    <col min="1810" max="1812" width="4.75" style="139" customWidth="1"/>
    <col min="1813" max="2048" width="9" style="139"/>
    <col min="2049" max="2065" width="4.125" style="139" customWidth="1"/>
    <col min="2066" max="2068" width="4.75" style="139" customWidth="1"/>
    <col min="2069" max="2304" width="9" style="139"/>
    <col min="2305" max="2321" width="4.125" style="139" customWidth="1"/>
    <col min="2322" max="2324" width="4.75" style="139" customWidth="1"/>
    <col min="2325" max="2560" width="9" style="139"/>
    <col min="2561" max="2577" width="4.125" style="139" customWidth="1"/>
    <col min="2578" max="2580" width="4.75" style="139" customWidth="1"/>
    <col min="2581" max="2816" width="9" style="139"/>
    <col min="2817" max="2833" width="4.125" style="139" customWidth="1"/>
    <col min="2834" max="2836" width="4.75" style="139" customWidth="1"/>
    <col min="2837" max="3072" width="9" style="139"/>
    <col min="3073" max="3089" width="4.125" style="139" customWidth="1"/>
    <col min="3090" max="3092" width="4.75" style="139" customWidth="1"/>
    <col min="3093" max="3328" width="9" style="139"/>
    <col min="3329" max="3345" width="4.125" style="139" customWidth="1"/>
    <col min="3346" max="3348" width="4.75" style="139" customWidth="1"/>
    <col min="3349" max="3584" width="9" style="139"/>
    <col min="3585" max="3601" width="4.125" style="139" customWidth="1"/>
    <col min="3602" max="3604" width="4.75" style="139" customWidth="1"/>
    <col min="3605" max="3840" width="9" style="139"/>
    <col min="3841" max="3857" width="4.125" style="139" customWidth="1"/>
    <col min="3858" max="3860" width="4.75" style="139" customWidth="1"/>
    <col min="3861" max="4096" width="9" style="139"/>
    <col min="4097" max="4113" width="4.125" style="139" customWidth="1"/>
    <col min="4114" max="4116" width="4.75" style="139" customWidth="1"/>
    <col min="4117" max="4352" width="9" style="139"/>
    <col min="4353" max="4369" width="4.125" style="139" customWidth="1"/>
    <col min="4370" max="4372" width="4.75" style="139" customWidth="1"/>
    <col min="4373" max="4608" width="9" style="139"/>
    <col min="4609" max="4625" width="4.125" style="139" customWidth="1"/>
    <col min="4626" max="4628" width="4.75" style="139" customWidth="1"/>
    <col min="4629" max="4864" width="9" style="139"/>
    <col min="4865" max="4881" width="4.125" style="139" customWidth="1"/>
    <col min="4882" max="4884" width="4.75" style="139" customWidth="1"/>
    <col min="4885" max="5120" width="9" style="139"/>
    <col min="5121" max="5137" width="4.125" style="139" customWidth="1"/>
    <col min="5138" max="5140" width="4.75" style="139" customWidth="1"/>
    <col min="5141" max="5376" width="9" style="139"/>
    <col min="5377" max="5393" width="4.125" style="139" customWidth="1"/>
    <col min="5394" max="5396" width="4.75" style="139" customWidth="1"/>
    <col min="5397" max="5632" width="9" style="139"/>
    <col min="5633" max="5649" width="4.125" style="139" customWidth="1"/>
    <col min="5650" max="5652" width="4.75" style="139" customWidth="1"/>
    <col min="5653" max="5888" width="9" style="139"/>
    <col min="5889" max="5905" width="4.125" style="139" customWidth="1"/>
    <col min="5906" max="5908" width="4.75" style="139" customWidth="1"/>
    <col min="5909" max="6144" width="9" style="139"/>
    <col min="6145" max="6161" width="4.125" style="139" customWidth="1"/>
    <col min="6162" max="6164" width="4.75" style="139" customWidth="1"/>
    <col min="6165" max="6400" width="9" style="139"/>
    <col min="6401" max="6417" width="4.125" style="139" customWidth="1"/>
    <col min="6418" max="6420" width="4.75" style="139" customWidth="1"/>
    <col min="6421" max="6656" width="9" style="139"/>
    <col min="6657" max="6673" width="4.125" style="139" customWidth="1"/>
    <col min="6674" max="6676" width="4.75" style="139" customWidth="1"/>
    <col min="6677" max="6912" width="9" style="139"/>
    <col min="6913" max="6929" width="4.125" style="139" customWidth="1"/>
    <col min="6930" max="6932" width="4.75" style="139" customWidth="1"/>
    <col min="6933" max="7168" width="9" style="139"/>
    <col min="7169" max="7185" width="4.125" style="139" customWidth="1"/>
    <col min="7186" max="7188" width="4.75" style="139" customWidth="1"/>
    <col min="7189" max="7424" width="9" style="139"/>
    <col min="7425" max="7441" width="4.125" style="139" customWidth="1"/>
    <col min="7442" max="7444" width="4.75" style="139" customWidth="1"/>
    <col min="7445" max="7680" width="9" style="139"/>
    <col min="7681" max="7697" width="4.125" style="139" customWidth="1"/>
    <col min="7698" max="7700" width="4.75" style="139" customWidth="1"/>
    <col min="7701" max="7936" width="9" style="139"/>
    <col min="7937" max="7953" width="4.125" style="139" customWidth="1"/>
    <col min="7954" max="7956" width="4.75" style="139" customWidth="1"/>
    <col min="7957" max="8192" width="9" style="139"/>
    <col min="8193" max="8209" width="4.125" style="139" customWidth="1"/>
    <col min="8210" max="8212" width="4.75" style="139" customWidth="1"/>
    <col min="8213" max="8448" width="9" style="139"/>
    <col min="8449" max="8465" width="4.125" style="139" customWidth="1"/>
    <col min="8466" max="8468" width="4.75" style="139" customWidth="1"/>
    <col min="8469" max="8704" width="9" style="139"/>
    <col min="8705" max="8721" width="4.125" style="139" customWidth="1"/>
    <col min="8722" max="8724" width="4.75" style="139" customWidth="1"/>
    <col min="8725" max="8960" width="9" style="139"/>
    <col min="8961" max="8977" width="4.125" style="139" customWidth="1"/>
    <col min="8978" max="8980" width="4.75" style="139" customWidth="1"/>
    <col min="8981" max="9216" width="9" style="139"/>
    <col min="9217" max="9233" width="4.125" style="139" customWidth="1"/>
    <col min="9234" max="9236" width="4.75" style="139" customWidth="1"/>
    <col min="9237" max="9472" width="9" style="139"/>
    <col min="9473" max="9489" width="4.125" style="139" customWidth="1"/>
    <col min="9490" max="9492" width="4.75" style="139" customWidth="1"/>
    <col min="9493" max="9728" width="9" style="139"/>
    <col min="9729" max="9745" width="4.125" style="139" customWidth="1"/>
    <col min="9746" max="9748" width="4.75" style="139" customWidth="1"/>
    <col min="9749" max="9984" width="9" style="139"/>
    <col min="9985" max="10001" width="4.125" style="139" customWidth="1"/>
    <col min="10002" max="10004" width="4.75" style="139" customWidth="1"/>
    <col min="10005" max="10240" width="9" style="139"/>
    <col min="10241" max="10257" width="4.125" style="139" customWidth="1"/>
    <col min="10258" max="10260" width="4.75" style="139" customWidth="1"/>
    <col min="10261" max="10496" width="9" style="139"/>
    <col min="10497" max="10513" width="4.125" style="139" customWidth="1"/>
    <col min="10514" max="10516" width="4.75" style="139" customWidth="1"/>
    <col min="10517" max="10752" width="9" style="139"/>
    <col min="10753" max="10769" width="4.125" style="139" customWidth="1"/>
    <col min="10770" max="10772" width="4.75" style="139" customWidth="1"/>
    <col min="10773" max="11008" width="9" style="139"/>
    <col min="11009" max="11025" width="4.125" style="139" customWidth="1"/>
    <col min="11026" max="11028" width="4.75" style="139" customWidth="1"/>
    <col min="11029" max="11264" width="9" style="139"/>
    <col min="11265" max="11281" width="4.125" style="139" customWidth="1"/>
    <col min="11282" max="11284" width="4.75" style="139" customWidth="1"/>
    <col min="11285" max="11520" width="9" style="139"/>
    <col min="11521" max="11537" width="4.125" style="139" customWidth="1"/>
    <col min="11538" max="11540" width="4.75" style="139" customWidth="1"/>
    <col min="11541" max="11776" width="9" style="139"/>
    <col min="11777" max="11793" width="4.125" style="139" customWidth="1"/>
    <col min="11794" max="11796" width="4.75" style="139" customWidth="1"/>
    <col min="11797" max="12032" width="9" style="139"/>
    <col min="12033" max="12049" width="4.125" style="139" customWidth="1"/>
    <col min="12050" max="12052" width="4.75" style="139" customWidth="1"/>
    <col min="12053" max="12288" width="9" style="139"/>
    <col min="12289" max="12305" width="4.125" style="139" customWidth="1"/>
    <col min="12306" max="12308" width="4.75" style="139" customWidth="1"/>
    <col min="12309" max="12544" width="9" style="139"/>
    <col min="12545" max="12561" width="4.125" style="139" customWidth="1"/>
    <col min="12562" max="12564" width="4.75" style="139" customWidth="1"/>
    <col min="12565" max="12800" width="9" style="139"/>
    <col min="12801" max="12817" width="4.125" style="139" customWidth="1"/>
    <col min="12818" max="12820" width="4.75" style="139" customWidth="1"/>
    <col min="12821" max="13056" width="9" style="139"/>
    <col min="13057" max="13073" width="4.125" style="139" customWidth="1"/>
    <col min="13074" max="13076" width="4.75" style="139" customWidth="1"/>
    <col min="13077" max="13312" width="9" style="139"/>
    <col min="13313" max="13329" width="4.125" style="139" customWidth="1"/>
    <col min="13330" max="13332" width="4.75" style="139" customWidth="1"/>
    <col min="13333" max="13568" width="9" style="139"/>
    <col min="13569" max="13585" width="4.125" style="139" customWidth="1"/>
    <col min="13586" max="13588" width="4.75" style="139" customWidth="1"/>
    <col min="13589" max="13824" width="9" style="139"/>
    <col min="13825" max="13841" width="4.125" style="139" customWidth="1"/>
    <col min="13842" max="13844" width="4.75" style="139" customWidth="1"/>
    <col min="13845" max="14080" width="9" style="139"/>
    <col min="14081" max="14097" width="4.125" style="139" customWidth="1"/>
    <col min="14098" max="14100" width="4.75" style="139" customWidth="1"/>
    <col min="14101" max="14336" width="9" style="139"/>
    <col min="14337" max="14353" width="4.125" style="139" customWidth="1"/>
    <col min="14354" max="14356" width="4.75" style="139" customWidth="1"/>
    <col min="14357" max="14592" width="9" style="139"/>
    <col min="14593" max="14609" width="4.125" style="139" customWidth="1"/>
    <col min="14610" max="14612" width="4.75" style="139" customWidth="1"/>
    <col min="14613" max="14848" width="9" style="139"/>
    <col min="14849" max="14865" width="4.125" style="139" customWidth="1"/>
    <col min="14866" max="14868" width="4.75" style="139" customWidth="1"/>
    <col min="14869" max="15104" width="9" style="139"/>
    <col min="15105" max="15121" width="4.125" style="139" customWidth="1"/>
    <col min="15122" max="15124" width="4.75" style="139" customWidth="1"/>
    <col min="15125" max="15360" width="9" style="139"/>
    <col min="15361" max="15377" width="4.125" style="139" customWidth="1"/>
    <col min="15378" max="15380" width="4.75" style="139" customWidth="1"/>
    <col min="15381" max="15616" width="9" style="139"/>
    <col min="15617" max="15633" width="4.125" style="139" customWidth="1"/>
    <col min="15634" max="15636" width="4.75" style="139" customWidth="1"/>
    <col min="15637" max="15872" width="9" style="139"/>
    <col min="15873" max="15889" width="4.125" style="139" customWidth="1"/>
    <col min="15890" max="15892" width="4.75" style="139" customWidth="1"/>
    <col min="15893" max="16128" width="9" style="139"/>
    <col min="16129" max="16145" width="4.125" style="139" customWidth="1"/>
    <col min="16146" max="16148" width="4.75" style="139" customWidth="1"/>
    <col min="16149" max="16384" width="9" style="139"/>
  </cols>
  <sheetData>
    <row r="1" spans="1:20" ht="14.25">
      <c r="A1" s="162" t="s">
        <v>484</v>
      </c>
      <c r="B1" s="449"/>
    </row>
    <row r="2" spans="1:20">
      <c r="A2" s="164"/>
    </row>
    <row r="3" spans="1:20">
      <c r="P3" s="390"/>
      <c r="Q3" s="390"/>
      <c r="R3" s="390"/>
      <c r="S3" s="390"/>
      <c r="T3" s="391" t="s">
        <v>452</v>
      </c>
    </row>
    <row r="4" spans="1:20">
      <c r="P4" s="390"/>
      <c r="Q4" s="390"/>
      <c r="R4" s="390"/>
      <c r="S4" s="390"/>
      <c r="T4" s="391" t="s">
        <v>453</v>
      </c>
    </row>
    <row r="7" spans="1:20">
      <c r="A7" s="164" t="s">
        <v>454</v>
      </c>
    </row>
    <row r="10" spans="1:20">
      <c r="N10" s="392" t="s">
        <v>455</v>
      </c>
      <c r="O10" s="390"/>
      <c r="P10" s="390"/>
      <c r="Q10" s="390"/>
      <c r="R10" s="390"/>
      <c r="S10" s="390"/>
      <c r="T10" s="390"/>
    </row>
    <row r="11" spans="1:20">
      <c r="N11" s="392" t="s">
        <v>456</v>
      </c>
      <c r="O11" s="390"/>
      <c r="P11" s="390"/>
      <c r="Q11" s="390"/>
      <c r="R11" s="390"/>
      <c r="S11" s="390"/>
      <c r="T11" s="390"/>
    </row>
    <row r="12" spans="1:20">
      <c r="N12" s="392" t="s">
        <v>457</v>
      </c>
      <c r="O12" s="390"/>
      <c r="P12" s="390"/>
      <c r="Q12" s="390"/>
      <c r="R12" s="390"/>
      <c r="S12" s="390"/>
      <c r="T12" s="390"/>
    </row>
    <row r="17" spans="1:20">
      <c r="A17" s="1303" t="s">
        <v>458</v>
      </c>
      <c r="B17" s="1303"/>
      <c r="C17" s="1303"/>
      <c r="D17" s="1303"/>
      <c r="E17" s="1303"/>
      <c r="F17" s="1303"/>
      <c r="G17" s="1303"/>
      <c r="H17" s="1303"/>
      <c r="I17" s="1303"/>
      <c r="J17" s="1303"/>
      <c r="K17" s="1303"/>
      <c r="L17" s="1303"/>
      <c r="M17" s="1303"/>
      <c r="N17" s="1303"/>
      <c r="O17" s="1303"/>
      <c r="P17" s="1303"/>
      <c r="Q17" s="1303"/>
      <c r="R17" s="1303"/>
      <c r="S17" s="1303"/>
      <c r="T17" s="1303"/>
    </row>
    <row r="23" spans="1:20">
      <c r="B23" s="1304" t="s">
        <v>459</v>
      </c>
      <c r="C23" s="1304"/>
      <c r="D23" s="1304"/>
      <c r="E23" s="1304"/>
      <c r="F23" s="1304"/>
      <c r="G23" s="1304"/>
      <c r="H23" s="1304"/>
      <c r="I23" s="1304"/>
      <c r="J23" s="1304"/>
      <c r="K23" s="1304"/>
      <c r="L23" s="1304"/>
      <c r="M23" s="139" t="s">
        <v>460</v>
      </c>
    </row>
    <row r="24" spans="1:20">
      <c r="B24" s="140" t="s">
        <v>473</v>
      </c>
      <c r="C24" s="140"/>
      <c r="D24" s="140"/>
      <c r="E24" s="140"/>
      <c r="F24" s="140"/>
      <c r="G24" s="140"/>
      <c r="H24" s="140"/>
      <c r="I24" s="140"/>
      <c r="J24" s="140"/>
      <c r="K24" s="140"/>
      <c r="L24" s="140"/>
      <c r="M24" s="140"/>
      <c r="N24" s="140"/>
      <c r="O24" s="140"/>
      <c r="P24" s="140"/>
    </row>
    <row r="25" spans="1:20">
      <c r="B25" s="1305" t="s">
        <v>471</v>
      </c>
      <c r="C25" s="1305"/>
      <c r="D25" s="1305"/>
      <c r="E25" s="1305"/>
      <c r="F25" s="1305"/>
      <c r="G25" s="1305"/>
      <c r="H25" s="1305"/>
      <c r="I25" s="1305"/>
      <c r="J25" s="1305"/>
      <c r="K25" s="1305"/>
      <c r="L25" s="1305"/>
      <c r="M25" s="1305"/>
      <c r="N25" s="1305"/>
      <c r="O25" s="1305"/>
      <c r="P25" s="1305"/>
      <c r="Q25" s="1305"/>
      <c r="R25" s="1305"/>
    </row>
    <row r="26" spans="1:20">
      <c r="B26" s="164"/>
    </row>
    <row r="29" spans="1:20">
      <c r="B29" s="164" t="s">
        <v>461</v>
      </c>
    </row>
    <row r="30" spans="1:20">
      <c r="B30" s="164" t="s">
        <v>462</v>
      </c>
      <c r="C30" s="139" t="s">
        <v>463</v>
      </c>
    </row>
    <row r="31" spans="1:20">
      <c r="B31" s="164"/>
    </row>
    <row r="32" spans="1:20">
      <c r="B32" s="164"/>
    </row>
    <row r="33" spans="2:19">
      <c r="B33" s="164"/>
      <c r="O33" s="393" t="s">
        <v>464</v>
      </c>
      <c r="P33" s="1306"/>
      <c r="Q33" s="1306"/>
      <c r="R33" s="1306"/>
      <c r="S33" s="139" t="s">
        <v>465</v>
      </c>
    </row>
    <row r="34" spans="2:19">
      <c r="P34" s="390"/>
      <c r="Q34" s="390"/>
      <c r="R34" s="390"/>
    </row>
    <row r="35" spans="2:19">
      <c r="P35" s="390"/>
      <c r="Q35" s="390"/>
      <c r="R35" s="390"/>
    </row>
    <row r="36" spans="2:19">
      <c r="B36" s="164" t="s">
        <v>466</v>
      </c>
      <c r="P36" s="390"/>
      <c r="Q36" s="390"/>
      <c r="R36" s="390"/>
    </row>
    <row r="37" spans="2:19">
      <c r="B37" s="164"/>
      <c r="C37" s="139" t="s">
        <v>467</v>
      </c>
      <c r="P37" s="390"/>
      <c r="Q37" s="390"/>
      <c r="R37" s="390"/>
    </row>
    <row r="38" spans="2:19">
      <c r="B38" s="164"/>
      <c r="P38" s="390"/>
      <c r="Q38" s="390"/>
      <c r="R38" s="390"/>
    </row>
    <row r="39" spans="2:19">
      <c r="B39" s="164"/>
      <c r="P39" s="390"/>
      <c r="Q39" s="390"/>
      <c r="R39" s="390"/>
    </row>
    <row r="40" spans="2:19">
      <c r="O40" s="393" t="s">
        <v>464</v>
      </c>
      <c r="P40" s="1306"/>
      <c r="Q40" s="1306"/>
      <c r="R40" s="1306"/>
      <c r="S40" s="394" t="s">
        <v>465</v>
      </c>
    </row>
    <row r="43" spans="2:19">
      <c r="B43" s="164"/>
    </row>
    <row r="44" spans="2:19">
      <c r="B44" s="165" t="s">
        <v>468</v>
      </c>
    </row>
    <row r="45" spans="2:19">
      <c r="B45" s="165" t="s">
        <v>469</v>
      </c>
    </row>
    <row r="46" spans="2:19">
      <c r="B46" s="165" t="s">
        <v>470</v>
      </c>
    </row>
    <row r="47" spans="2:19">
      <c r="B47" s="164" t="s">
        <v>462</v>
      </c>
    </row>
    <row r="49" spans="2:2">
      <c r="B49" s="395"/>
    </row>
    <row r="50" spans="2:2">
      <c r="B50" s="395"/>
    </row>
  </sheetData>
  <mergeCells count="5">
    <mergeCell ref="A17:T17"/>
    <mergeCell ref="B23:L23"/>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6">
    <tabColor theme="0" tint="-0.14999847407452621"/>
    <pageSetUpPr fitToPage="1"/>
  </sheetPr>
  <dimension ref="A1:AA50"/>
  <sheetViews>
    <sheetView view="pageBreakPreview" topLeftCell="A40"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6" width="3.625" style="2"/>
    <col min="27" max="27" width="0" style="2" hidden="1" customWidth="1"/>
    <col min="28"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2" width="3.625" style="2"/>
    <col min="283" max="283" width="0" style="2" hidden="1" customWidth="1"/>
    <col min="284"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8" width="3.625" style="2"/>
    <col min="539" max="539" width="0" style="2" hidden="1" customWidth="1"/>
    <col min="540"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4" width="3.625" style="2"/>
    <col min="795" max="795" width="0" style="2" hidden="1" customWidth="1"/>
    <col min="796"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0" width="3.625" style="2"/>
    <col min="1051" max="1051" width="0" style="2" hidden="1" customWidth="1"/>
    <col min="1052"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6" width="3.625" style="2"/>
    <col min="1307" max="1307" width="0" style="2" hidden="1" customWidth="1"/>
    <col min="1308"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2" width="3.625" style="2"/>
    <col min="1563" max="1563" width="0" style="2" hidden="1" customWidth="1"/>
    <col min="1564"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8" width="3.625" style="2"/>
    <col min="1819" max="1819" width="0" style="2" hidden="1" customWidth="1"/>
    <col min="1820"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4" width="3.625" style="2"/>
    <col min="2075" max="2075" width="0" style="2" hidden="1" customWidth="1"/>
    <col min="2076"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0" width="3.625" style="2"/>
    <col min="2331" max="2331" width="0" style="2" hidden="1" customWidth="1"/>
    <col min="2332"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6" width="3.625" style="2"/>
    <col min="2587" max="2587" width="0" style="2" hidden="1" customWidth="1"/>
    <col min="2588"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2" width="3.625" style="2"/>
    <col min="2843" max="2843" width="0" style="2" hidden="1" customWidth="1"/>
    <col min="2844"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8" width="3.625" style="2"/>
    <col min="3099" max="3099" width="0" style="2" hidden="1" customWidth="1"/>
    <col min="3100"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4" width="3.625" style="2"/>
    <col min="3355" max="3355" width="0" style="2" hidden="1" customWidth="1"/>
    <col min="3356"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0" width="3.625" style="2"/>
    <col min="3611" max="3611" width="0" style="2" hidden="1" customWidth="1"/>
    <col min="3612"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6" width="3.625" style="2"/>
    <col min="3867" max="3867" width="0" style="2" hidden="1" customWidth="1"/>
    <col min="3868"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2" width="3.625" style="2"/>
    <col min="4123" max="4123" width="0" style="2" hidden="1" customWidth="1"/>
    <col min="4124"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8" width="3.625" style="2"/>
    <col min="4379" max="4379" width="0" style="2" hidden="1" customWidth="1"/>
    <col min="4380"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4" width="3.625" style="2"/>
    <col min="4635" max="4635" width="0" style="2" hidden="1" customWidth="1"/>
    <col min="4636"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0" width="3.625" style="2"/>
    <col min="4891" max="4891" width="0" style="2" hidden="1" customWidth="1"/>
    <col min="4892"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6" width="3.625" style="2"/>
    <col min="5147" max="5147" width="0" style="2" hidden="1" customWidth="1"/>
    <col min="5148"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2" width="3.625" style="2"/>
    <col min="5403" max="5403" width="0" style="2" hidden="1" customWidth="1"/>
    <col min="5404"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8" width="3.625" style="2"/>
    <col min="5659" max="5659" width="0" style="2" hidden="1" customWidth="1"/>
    <col min="5660"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4" width="3.625" style="2"/>
    <col min="5915" max="5915" width="0" style="2" hidden="1" customWidth="1"/>
    <col min="5916"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0" width="3.625" style="2"/>
    <col min="6171" max="6171" width="0" style="2" hidden="1" customWidth="1"/>
    <col min="6172"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6" width="3.625" style="2"/>
    <col min="6427" max="6427" width="0" style="2" hidden="1" customWidth="1"/>
    <col min="6428"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2" width="3.625" style="2"/>
    <col min="6683" max="6683" width="0" style="2" hidden="1" customWidth="1"/>
    <col min="6684"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8" width="3.625" style="2"/>
    <col min="6939" max="6939" width="0" style="2" hidden="1" customWidth="1"/>
    <col min="6940"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4" width="3.625" style="2"/>
    <col min="7195" max="7195" width="0" style="2" hidden="1" customWidth="1"/>
    <col min="7196"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0" width="3.625" style="2"/>
    <col min="7451" max="7451" width="0" style="2" hidden="1" customWidth="1"/>
    <col min="7452"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6" width="3.625" style="2"/>
    <col min="7707" max="7707" width="0" style="2" hidden="1" customWidth="1"/>
    <col min="7708"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2" width="3.625" style="2"/>
    <col min="7963" max="7963" width="0" style="2" hidden="1" customWidth="1"/>
    <col min="7964"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8" width="3.625" style="2"/>
    <col min="8219" max="8219" width="0" style="2" hidden="1" customWidth="1"/>
    <col min="8220"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4" width="3.625" style="2"/>
    <col min="8475" max="8475" width="0" style="2" hidden="1" customWidth="1"/>
    <col min="8476"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0" width="3.625" style="2"/>
    <col min="8731" max="8731" width="0" style="2" hidden="1" customWidth="1"/>
    <col min="8732"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6" width="3.625" style="2"/>
    <col min="8987" max="8987" width="0" style="2" hidden="1" customWidth="1"/>
    <col min="8988"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2" width="3.625" style="2"/>
    <col min="9243" max="9243" width="0" style="2" hidden="1" customWidth="1"/>
    <col min="9244"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8" width="3.625" style="2"/>
    <col min="9499" max="9499" width="0" style="2" hidden="1" customWidth="1"/>
    <col min="9500"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4" width="3.625" style="2"/>
    <col min="9755" max="9755" width="0" style="2" hidden="1" customWidth="1"/>
    <col min="9756"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0" width="3.625" style="2"/>
    <col min="10011" max="10011" width="0" style="2" hidden="1" customWidth="1"/>
    <col min="10012"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6" width="3.625" style="2"/>
    <col min="10267" max="10267" width="0" style="2" hidden="1" customWidth="1"/>
    <col min="10268"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2" width="3.625" style="2"/>
    <col min="10523" max="10523" width="0" style="2" hidden="1" customWidth="1"/>
    <col min="10524"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8" width="3.625" style="2"/>
    <col min="10779" max="10779" width="0" style="2" hidden="1" customWidth="1"/>
    <col min="10780"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4" width="3.625" style="2"/>
    <col min="11035" max="11035" width="0" style="2" hidden="1" customWidth="1"/>
    <col min="11036"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0" width="3.625" style="2"/>
    <col min="11291" max="11291" width="0" style="2" hidden="1" customWidth="1"/>
    <col min="11292"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6" width="3.625" style="2"/>
    <col min="11547" max="11547" width="0" style="2" hidden="1" customWidth="1"/>
    <col min="11548"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2" width="3.625" style="2"/>
    <col min="11803" max="11803" width="0" style="2" hidden="1" customWidth="1"/>
    <col min="11804"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8" width="3.625" style="2"/>
    <col min="12059" max="12059" width="0" style="2" hidden="1" customWidth="1"/>
    <col min="12060"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4" width="3.625" style="2"/>
    <col min="12315" max="12315" width="0" style="2" hidden="1" customWidth="1"/>
    <col min="12316"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0" width="3.625" style="2"/>
    <col min="12571" max="12571" width="0" style="2" hidden="1" customWidth="1"/>
    <col min="12572"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6" width="3.625" style="2"/>
    <col min="12827" max="12827" width="0" style="2" hidden="1" customWidth="1"/>
    <col min="12828"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2" width="3.625" style="2"/>
    <col min="13083" max="13083" width="0" style="2" hidden="1" customWidth="1"/>
    <col min="13084"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8" width="3.625" style="2"/>
    <col min="13339" max="13339" width="0" style="2" hidden="1" customWidth="1"/>
    <col min="13340"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4" width="3.625" style="2"/>
    <col min="13595" max="13595" width="0" style="2" hidden="1" customWidth="1"/>
    <col min="13596"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0" width="3.625" style="2"/>
    <col min="13851" max="13851" width="0" style="2" hidden="1" customWidth="1"/>
    <col min="13852"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6" width="3.625" style="2"/>
    <col min="14107" max="14107" width="0" style="2" hidden="1" customWidth="1"/>
    <col min="14108"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2" width="3.625" style="2"/>
    <col min="14363" max="14363" width="0" style="2" hidden="1" customWidth="1"/>
    <col min="14364"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8" width="3.625" style="2"/>
    <col min="14619" max="14619" width="0" style="2" hidden="1" customWidth="1"/>
    <col min="14620"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4" width="3.625" style="2"/>
    <col min="14875" max="14875" width="0" style="2" hidden="1" customWidth="1"/>
    <col min="14876"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0" width="3.625" style="2"/>
    <col min="15131" max="15131" width="0" style="2" hidden="1" customWidth="1"/>
    <col min="15132"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6" width="3.625" style="2"/>
    <col min="15387" max="15387" width="0" style="2" hidden="1" customWidth="1"/>
    <col min="15388"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2" width="3.625" style="2"/>
    <col min="15643" max="15643" width="0" style="2" hidden="1" customWidth="1"/>
    <col min="15644"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8" width="3.625" style="2"/>
    <col min="15899" max="15899" width="0" style="2" hidden="1" customWidth="1"/>
    <col min="15900"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4" width="3.625" style="2"/>
    <col min="16155" max="16155" width="0" style="2" hidden="1" customWidth="1"/>
    <col min="16156" max="16384" width="3.625" style="2"/>
  </cols>
  <sheetData>
    <row r="1" spans="1:27" ht="18.75" customHeight="1">
      <c r="A1" s="1"/>
      <c r="B1" s="448"/>
      <c r="C1" s="1"/>
      <c r="D1" s="1"/>
      <c r="E1" s="1"/>
      <c r="F1" s="1"/>
      <c r="G1" s="1"/>
      <c r="H1" s="1"/>
      <c r="I1" s="1"/>
      <c r="J1" s="1"/>
      <c r="K1" s="1"/>
      <c r="L1" s="1"/>
      <c r="M1" s="1"/>
      <c r="N1" s="1"/>
      <c r="O1" s="1"/>
      <c r="P1" s="1"/>
      <c r="Q1" s="1"/>
      <c r="R1" s="1"/>
      <c r="S1" s="1"/>
      <c r="T1" s="1"/>
      <c r="U1" s="1"/>
      <c r="V1" s="1"/>
      <c r="W1" s="1"/>
      <c r="X1" s="1"/>
      <c r="Y1" s="1"/>
      <c r="AA1" s="2" t="s">
        <v>360</v>
      </c>
    </row>
    <row r="2" spans="1:27" ht="9" customHeight="1">
      <c r="A2" s="1"/>
      <c r="B2" s="1"/>
      <c r="C2" s="1"/>
      <c r="D2" s="1"/>
      <c r="E2" s="1"/>
      <c r="F2" s="1"/>
      <c r="G2" s="1"/>
      <c r="H2" s="1"/>
      <c r="I2" s="1"/>
      <c r="J2" s="1"/>
      <c r="K2" s="1"/>
      <c r="L2" s="1"/>
      <c r="M2" s="1"/>
      <c r="N2" s="1"/>
      <c r="O2" s="1"/>
      <c r="P2" s="1"/>
      <c r="Q2" s="1"/>
      <c r="R2" s="1"/>
      <c r="S2" s="1"/>
      <c r="T2" s="1"/>
      <c r="U2" s="1"/>
      <c r="V2" s="1"/>
      <c r="W2" s="1"/>
      <c r="X2" s="1"/>
      <c r="Y2" s="1"/>
    </row>
    <row r="3" spans="1:27" ht="18.75" customHeight="1">
      <c r="A3" s="782" t="s">
        <v>542</v>
      </c>
      <c r="B3" s="782"/>
      <c r="C3" s="782"/>
      <c r="D3" s="782"/>
      <c r="E3" s="782"/>
      <c r="F3" s="782"/>
      <c r="G3" s="782"/>
      <c r="H3" s="782"/>
      <c r="I3" s="782"/>
      <c r="J3" s="782"/>
      <c r="K3" s="782"/>
      <c r="L3" s="782"/>
      <c r="M3" s="782"/>
      <c r="N3" s="782"/>
      <c r="O3" s="782"/>
      <c r="P3" s="782"/>
      <c r="Q3" s="782"/>
      <c r="R3" s="782"/>
      <c r="S3" s="782"/>
      <c r="T3" s="782"/>
      <c r="U3" s="782"/>
      <c r="V3" s="782"/>
      <c r="W3" s="782"/>
      <c r="X3" s="782"/>
      <c r="Y3" s="782"/>
    </row>
    <row r="4" spans="1:27" ht="9" customHeight="1">
      <c r="A4" s="1"/>
      <c r="B4" s="1"/>
      <c r="C4" s="1"/>
      <c r="D4" s="1"/>
      <c r="E4" s="1"/>
      <c r="F4" s="1"/>
      <c r="G4" s="1"/>
      <c r="H4" s="1"/>
      <c r="I4" s="1"/>
      <c r="J4" s="1"/>
      <c r="K4" s="1"/>
      <c r="L4" s="1"/>
      <c r="M4" s="1"/>
      <c r="N4" s="1"/>
      <c r="O4" s="1"/>
      <c r="P4" s="1"/>
      <c r="Q4" s="1"/>
      <c r="R4" s="1"/>
      <c r="S4" s="1"/>
      <c r="T4" s="1"/>
      <c r="U4" s="1"/>
      <c r="V4" s="1"/>
      <c r="W4" s="1"/>
      <c r="X4" s="1"/>
      <c r="Y4" s="1"/>
    </row>
    <row r="5" spans="1:27" ht="18.75" customHeight="1">
      <c r="A5" s="1"/>
      <c r="B5" s="1"/>
      <c r="C5" s="1"/>
      <c r="D5" s="1"/>
      <c r="E5" s="1"/>
      <c r="F5" s="1"/>
      <c r="G5" s="1"/>
      <c r="H5" s="1"/>
      <c r="I5" s="1"/>
      <c r="J5" s="1"/>
      <c r="K5" s="1"/>
      <c r="L5" s="1"/>
      <c r="M5" s="1"/>
      <c r="N5" s="123" t="s">
        <v>167</v>
      </c>
      <c r="O5" s="1"/>
      <c r="P5" s="1"/>
      <c r="Q5" s="1"/>
      <c r="R5" s="1"/>
      <c r="S5" s="1"/>
      <c r="T5" s="1"/>
      <c r="U5" s="1"/>
      <c r="V5" s="1"/>
      <c r="W5" s="1"/>
      <c r="X5" s="1"/>
      <c r="Y5" s="1"/>
    </row>
    <row r="6" spans="1:27" ht="18.75" customHeight="1">
      <c r="A6" s="1"/>
      <c r="B6" s="1"/>
      <c r="C6" s="1"/>
      <c r="D6" s="1"/>
      <c r="E6" s="1"/>
      <c r="F6" s="1"/>
      <c r="G6" s="1"/>
      <c r="H6" s="1"/>
      <c r="I6" s="1"/>
      <c r="J6" s="1"/>
      <c r="K6" s="1"/>
      <c r="L6" s="1"/>
      <c r="M6" s="1"/>
      <c r="N6" s="783"/>
      <c r="O6" s="783"/>
      <c r="P6" s="783"/>
      <c r="Q6" s="783"/>
      <c r="R6" s="783"/>
      <c r="S6" s="783"/>
      <c r="T6" s="783"/>
      <c r="U6" s="783"/>
      <c r="V6" s="783"/>
      <c r="W6" s="783"/>
      <c r="X6" s="783"/>
      <c r="Y6" s="783"/>
    </row>
    <row r="7" spans="1:27" ht="18.75" customHeight="1">
      <c r="A7" s="1"/>
      <c r="B7" s="1"/>
      <c r="C7" s="1"/>
      <c r="D7" s="1"/>
      <c r="E7" s="1"/>
      <c r="F7" s="1"/>
      <c r="G7" s="1"/>
      <c r="H7" s="1"/>
      <c r="I7" s="1"/>
      <c r="J7" s="1"/>
      <c r="K7" s="1"/>
      <c r="L7" s="1"/>
      <c r="M7" s="1"/>
      <c r="N7" s="198"/>
      <c r="O7" s="198"/>
      <c r="P7" s="198"/>
      <c r="Q7" s="198"/>
      <c r="R7" s="198"/>
      <c r="S7" s="198"/>
      <c r="T7" s="198"/>
      <c r="U7" s="198"/>
      <c r="V7" s="198"/>
      <c r="W7" s="198"/>
      <c r="X7" s="198"/>
      <c r="Y7" s="198"/>
    </row>
    <row r="8" spans="1:27" s="81" customFormat="1" ht="15" customHeight="1">
      <c r="A8" s="2"/>
      <c r="B8" s="1"/>
      <c r="C8" s="1307" t="s">
        <v>168</v>
      </c>
      <c r="D8" s="1307"/>
      <c r="E8" s="1307"/>
      <c r="F8" s="1307"/>
      <c r="G8" s="1307"/>
      <c r="H8" s="1307"/>
      <c r="I8" s="1307"/>
      <c r="J8" s="784"/>
      <c r="K8" s="784"/>
      <c r="L8" s="785" t="s">
        <v>169</v>
      </c>
      <c r="M8" s="785"/>
    </row>
    <row r="9" spans="1:27" s="81" customFormat="1" ht="15" customHeight="1">
      <c r="A9" s="2"/>
      <c r="B9" s="1"/>
      <c r="C9" s="780" t="s">
        <v>170</v>
      </c>
      <c r="D9" s="780"/>
      <c r="E9" s="780"/>
      <c r="F9" s="780"/>
      <c r="G9" s="780"/>
      <c r="H9" s="780"/>
      <c r="I9" s="780"/>
      <c r="J9" s="780"/>
      <c r="K9" s="780"/>
      <c r="L9" s="780"/>
      <c r="M9" s="780"/>
      <c r="N9" s="780"/>
      <c r="O9" s="780"/>
      <c r="P9" s="780"/>
      <c r="Q9" s="780"/>
      <c r="R9" s="780"/>
      <c r="S9" s="780"/>
      <c r="T9" s="780"/>
      <c r="U9" s="780"/>
      <c r="V9" s="780"/>
      <c r="W9" s="780"/>
      <c r="X9" s="780"/>
    </row>
    <row r="10" spans="1:27" s="81" customFormat="1" ht="15" customHeight="1">
      <c r="A10" s="2"/>
      <c r="B10" s="1"/>
      <c r="C10" s="780"/>
      <c r="D10" s="780"/>
      <c r="E10" s="780"/>
      <c r="F10" s="780"/>
      <c r="G10" s="780"/>
      <c r="H10" s="780"/>
      <c r="I10" s="780"/>
      <c r="J10" s="780"/>
      <c r="K10" s="780"/>
      <c r="L10" s="780"/>
      <c r="M10" s="780"/>
      <c r="N10" s="780"/>
      <c r="O10" s="780"/>
      <c r="P10" s="780"/>
      <c r="Q10" s="780"/>
      <c r="R10" s="780"/>
      <c r="S10" s="780"/>
      <c r="T10" s="780"/>
      <c r="U10" s="780"/>
      <c r="V10" s="780"/>
      <c r="W10" s="780"/>
      <c r="X10" s="780"/>
    </row>
    <row r="11" spans="1:27" s="81" customFormat="1" ht="30" customHeight="1">
      <c r="A11" s="2"/>
      <c r="B11" s="1"/>
      <c r="C11" s="1"/>
      <c r="D11" s="1"/>
      <c r="E11" s="1"/>
      <c r="F11" s="1"/>
      <c r="G11" s="1"/>
      <c r="H11" s="1"/>
      <c r="I11" s="1"/>
      <c r="J11" s="1"/>
      <c r="K11" s="1"/>
      <c r="L11" s="1"/>
      <c r="M11" s="1"/>
      <c r="N11" s="1"/>
      <c r="O11" s="1"/>
      <c r="P11" s="1"/>
      <c r="Q11" s="1"/>
      <c r="R11" s="1"/>
      <c r="S11" s="1"/>
      <c r="T11" s="1"/>
      <c r="U11" s="1"/>
      <c r="V11" s="1"/>
      <c r="W11" s="1"/>
      <c r="X11" s="1"/>
      <c r="Y11" s="1"/>
    </row>
    <row r="12" spans="1:27" s="81" customFormat="1" ht="15" customHeight="1">
      <c r="A12" s="2"/>
      <c r="B12" s="1"/>
      <c r="C12" s="1" t="s">
        <v>171</v>
      </c>
      <c r="D12" s="1"/>
      <c r="E12" s="1"/>
      <c r="F12" s="1"/>
      <c r="G12" s="1"/>
      <c r="H12" s="176"/>
      <c r="I12" s="176"/>
      <c r="J12" s="176"/>
      <c r="K12" s="176"/>
      <c r="L12" s="176"/>
      <c r="M12" s="176"/>
      <c r="N12" s="176"/>
      <c r="O12" s="176"/>
      <c r="P12" s="176"/>
      <c r="Q12" s="176"/>
      <c r="R12" s="176"/>
      <c r="S12" s="176"/>
      <c r="T12" s="168" t="s">
        <v>361</v>
      </c>
      <c r="U12" s="769">
        <f>IF(AND(J8&gt;=1,J8&lt;8),ROUNDDOWN(E18*P18,0),IF(AND(J8&gt;=8,J8&lt;15),ROUNDDOWN(E21*P21,0),IF(AND(J8&gt;=15,J8&lt;22),ROUNDDOWN(E24*P24,0),0)))</f>
        <v>0</v>
      </c>
      <c r="V12" s="769"/>
      <c r="W12" s="769"/>
      <c r="X12" s="769"/>
      <c r="Y12" s="1" t="s">
        <v>101</v>
      </c>
    </row>
    <row r="13" spans="1:27" s="81" customFormat="1" ht="15" customHeight="1">
      <c r="A13" s="2"/>
      <c r="B13" s="1"/>
      <c r="C13" s="1"/>
      <c r="D13" s="780" t="s">
        <v>526</v>
      </c>
      <c r="E13" s="780"/>
      <c r="F13" s="780"/>
      <c r="G13" s="780"/>
      <c r="H13" s="780"/>
      <c r="I13" s="780"/>
      <c r="J13" s="780"/>
      <c r="K13" s="780"/>
      <c r="L13" s="780"/>
      <c r="M13" s="780"/>
      <c r="N13" s="780"/>
      <c r="O13" s="780"/>
      <c r="P13" s="780"/>
      <c r="Q13" s="780"/>
      <c r="R13" s="780"/>
      <c r="S13" s="780"/>
      <c r="T13" s="780"/>
      <c r="U13" s="780"/>
      <c r="V13" s="780"/>
      <c r="W13" s="780"/>
      <c r="X13" s="780"/>
      <c r="Y13" s="780"/>
    </row>
    <row r="14" spans="1:27" s="81" customFormat="1" ht="15" customHeight="1">
      <c r="A14" s="2"/>
      <c r="B14" s="1"/>
      <c r="C14" s="1"/>
      <c r="D14" s="780"/>
      <c r="E14" s="780"/>
      <c r="F14" s="780"/>
      <c r="G14" s="780"/>
      <c r="H14" s="780"/>
      <c r="I14" s="780"/>
      <c r="J14" s="780"/>
      <c r="K14" s="780"/>
      <c r="L14" s="780"/>
      <c r="M14" s="780"/>
      <c r="N14" s="780"/>
      <c r="O14" s="780"/>
      <c r="P14" s="780"/>
      <c r="Q14" s="780"/>
      <c r="R14" s="780"/>
      <c r="S14" s="780"/>
      <c r="T14" s="780"/>
      <c r="U14" s="780"/>
      <c r="V14" s="780"/>
      <c r="W14" s="780"/>
      <c r="X14" s="780"/>
      <c r="Y14" s="780"/>
    </row>
    <row r="15" spans="1:27" s="81" customFormat="1" ht="15" customHeight="1">
      <c r="A15" s="2"/>
      <c r="B15" s="1"/>
      <c r="C15" s="1"/>
      <c r="D15" s="780"/>
      <c r="E15" s="780"/>
      <c r="F15" s="780"/>
      <c r="G15" s="780"/>
      <c r="H15" s="780"/>
      <c r="I15" s="780"/>
      <c r="J15" s="780"/>
      <c r="K15" s="780"/>
      <c r="L15" s="780"/>
      <c r="M15" s="780"/>
      <c r="N15" s="780"/>
      <c r="O15" s="780"/>
      <c r="P15" s="780"/>
      <c r="Q15" s="780"/>
      <c r="R15" s="780"/>
      <c r="S15" s="780"/>
      <c r="T15" s="780"/>
      <c r="U15" s="780"/>
      <c r="V15" s="780"/>
      <c r="W15" s="780"/>
      <c r="X15" s="780"/>
      <c r="Y15" s="780"/>
    </row>
    <row r="16" spans="1:27" s="81" customFormat="1" ht="15" customHeight="1">
      <c r="A16" s="2"/>
      <c r="B16" s="1"/>
      <c r="C16" s="1"/>
      <c r="D16" s="1"/>
      <c r="E16" s="1"/>
      <c r="F16" s="1"/>
      <c r="G16" s="1"/>
      <c r="H16" s="1"/>
      <c r="I16" s="198"/>
      <c r="J16" s="198"/>
      <c r="K16" s="1"/>
      <c r="L16" s="1"/>
      <c r="M16" s="1"/>
      <c r="N16" s="1"/>
      <c r="O16" s="1"/>
      <c r="P16" s="1"/>
      <c r="Q16" s="1"/>
      <c r="R16" s="1"/>
      <c r="S16" s="1"/>
      <c r="T16" s="20"/>
      <c r="U16" s="380"/>
      <c r="V16" s="380"/>
      <c r="W16" s="380"/>
      <c r="X16" s="380"/>
      <c r="Y16" s="12"/>
    </row>
    <row r="17" spans="1:25" s="81" customFormat="1" ht="18" customHeight="1">
      <c r="A17" s="2"/>
      <c r="B17" s="19"/>
      <c r="D17" s="786" t="s">
        <v>172</v>
      </c>
      <c r="E17" s="786"/>
      <c r="F17" s="786"/>
      <c r="G17" s="786"/>
      <c r="H17" s="786"/>
      <c r="I17" s="786"/>
      <c r="J17" s="786"/>
      <c r="K17" s="786"/>
      <c r="L17" s="786"/>
      <c r="M17" s="786"/>
      <c r="N17" s="786"/>
      <c r="O17" s="786"/>
      <c r="P17" s="786"/>
      <c r="Q17" s="786"/>
      <c r="R17" s="786"/>
      <c r="S17" s="786"/>
      <c r="T17" s="786"/>
      <c r="U17" s="63"/>
      <c r="V17" s="63"/>
      <c r="W17" s="63"/>
      <c r="X17" s="63"/>
      <c r="Y17" s="1"/>
    </row>
    <row r="18" spans="1:25" s="81" customFormat="1" ht="18" customHeight="1">
      <c r="A18" s="2"/>
      <c r="B18" s="774"/>
      <c r="C18" s="775"/>
      <c r="D18" s="168"/>
      <c r="E18" s="787">
        <v>5175</v>
      </c>
      <c r="F18" s="773"/>
      <c r="G18" s="773"/>
      <c r="H18" s="1" t="s">
        <v>28</v>
      </c>
      <c r="I18" s="1"/>
      <c r="J18" s="198" t="s">
        <v>26</v>
      </c>
      <c r="K18" s="198"/>
      <c r="L18" s="788" t="s">
        <v>173</v>
      </c>
      <c r="M18" s="788"/>
      <c r="N18" s="788"/>
      <c r="O18" s="788"/>
      <c r="P18" s="778"/>
      <c r="Q18" s="778"/>
      <c r="R18" s="785" t="s">
        <v>174</v>
      </c>
      <c r="S18" s="785"/>
      <c r="T18" s="168"/>
      <c r="U18" s="63"/>
      <c r="V18" s="63"/>
      <c r="W18" s="63"/>
      <c r="X18" s="63"/>
      <c r="Y18" s="1"/>
    </row>
    <row r="19" spans="1:25" s="81" customFormat="1" ht="9" customHeight="1">
      <c r="A19" s="2"/>
      <c r="B19" s="17"/>
      <c r="C19" s="17"/>
      <c r="D19" s="168"/>
      <c r="E19" s="169"/>
      <c r="F19" s="169"/>
      <c r="G19" s="169"/>
      <c r="H19" s="1"/>
      <c r="I19" s="1"/>
      <c r="J19" s="1"/>
      <c r="K19" s="198"/>
      <c r="L19" s="1"/>
      <c r="M19" s="199"/>
      <c r="N19" s="199"/>
      <c r="O19" s="199"/>
      <c r="P19" s="199"/>
      <c r="Q19" s="169"/>
      <c r="R19" s="169"/>
      <c r="S19" s="1"/>
      <c r="T19" s="168"/>
      <c r="U19" s="63"/>
      <c r="V19" s="63"/>
      <c r="W19" s="63"/>
      <c r="X19" s="63"/>
      <c r="Y19" s="1"/>
    </row>
    <row r="20" spans="1:25" s="81" customFormat="1" ht="18" customHeight="1">
      <c r="A20" s="2"/>
      <c r="B20" s="19"/>
      <c r="D20" s="786" t="s">
        <v>175</v>
      </c>
      <c r="E20" s="786"/>
      <c r="F20" s="786"/>
      <c r="G20" s="786"/>
      <c r="H20" s="786"/>
      <c r="I20" s="786"/>
      <c r="J20" s="786"/>
      <c r="K20" s="786"/>
      <c r="L20" s="786"/>
      <c r="M20" s="786"/>
      <c r="N20" s="786"/>
      <c r="O20" s="786"/>
      <c r="P20" s="786"/>
      <c r="Q20" s="786"/>
      <c r="R20" s="786"/>
      <c r="S20" s="786"/>
      <c r="T20" s="786"/>
      <c r="U20" s="63"/>
      <c r="V20" s="63"/>
      <c r="W20" s="63"/>
      <c r="X20" s="63"/>
      <c r="Y20" s="1"/>
    </row>
    <row r="21" spans="1:25" s="81" customFormat="1" ht="18" customHeight="1">
      <c r="A21" s="2"/>
      <c r="B21" s="774"/>
      <c r="C21" s="775"/>
      <c r="D21" s="20"/>
      <c r="E21" s="776">
        <v>5750</v>
      </c>
      <c r="F21" s="777"/>
      <c r="G21" s="777"/>
      <c r="H21" s="12" t="s">
        <v>28</v>
      </c>
      <c r="I21" s="12"/>
      <c r="J21" s="21" t="s">
        <v>26</v>
      </c>
      <c r="K21" s="21"/>
      <c r="L21" s="779" t="s">
        <v>173</v>
      </c>
      <c r="M21" s="779"/>
      <c r="N21" s="779"/>
      <c r="O21" s="779"/>
      <c r="P21" s="778"/>
      <c r="Q21" s="778"/>
      <c r="R21" s="778" t="s">
        <v>174</v>
      </c>
      <c r="S21" s="778"/>
      <c r="T21" s="20"/>
      <c r="U21" s="63"/>
      <c r="V21" s="63"/>
      <c r="W21" s="63"/>
      <c r="X21" s="63"/>
      <c r="Y21" s="1"/>
    </row>
    <row r="22" spans="1:25" s="81" customFormat="1" ht="9" customHeight="1">
      <c r="A22" s="2"/>
      <c r="B22" s="17"/>
      <c r="C22" s="17"/>
      <c r="D22" s="20"/>
      <c r="E22" s="26"/>
      <c r="F22" s="26"/>
      <c r="G22" s="26"/>
      <c r="H22" s="12"/>
      <c r="I22" s="12"/>
      <c r="J22" s="12"/>
      <c r="K22" s="21"/>
      <c r="L22" s="12"/>
      <c r="M22" s="22"/>
      <c r="N22" s="22"/>
      <c r="O22" s="22"/>
      <c r="P22" s="22"/>
      <c r="Q22" s="26"/>
      <c r="R22" s="26"/>
      <c r="S22" s="12"/>
      <c r="T22" s="20"/>
      <c r="U22" s="63"/>
      <c r="V22" s="63"/>
      <c r="W22" s="63"/>
      <c r="X22" s="63"/>
      <c r="Y22" s="1"/>
    </row>
    <row r="23" spans="1:25" s="81" customFormat="1" ht="18" customHeight="1">
      <c r="A23" s="2"/>
      <c r="B23" s="19"/>
      <c r="D23" s="781" t="s">
        <v>176</v>
      </c>
      <c r="E23" s="781"/>
      <c r="F23" s="781"/>
      <c r="G23" s="781"/>
      <c r="H23" s="781"/>
      <c r="I23" s="781"/>
      <c r="J23" s="781"/>
      <c r="K23" s="781"/>
      <c r="L23" s="781"/>
      <c r="M23" s="781"/>
      <c r="N23" s="781"/>
      <c r="O23" s="781"/>
      <c r="P23" s="781"/>
      <c r="Q23" s="781"/>
      <c r="R23" s="781"/>
      <c r="S23" s="781"/>
      <c r="T23" s="781"/>
      <c r="U23" s="63"/>
      <c r="V23" s="63"/>
      <c r="W23" s="63"/>
      <c r="X23" s="63"/>
      <c r="Y23" s="1"/>
    </row>
    <row r="24" spans="1:25" s="81" customFormat="1" ht="18" customHeight="1">
      <c r="A24" s="2"/>
      <c r="B24" s="774"/>
      <c r="C24" s="775"/>
      <c r="D24" s="20"/>
      <c r="E24" s="776">
        <v>6325</v>
      </c>
      <c r="F24" s="777"/>
      <c r="G24" s="777"/>
      <c r="H24" s="12" t="s">
        <v>28</v>
      </c>
      <c r="I24" s="12"/>
      <c r="J24" s="21" t="s">
        <v>26</v>
      </c>
      <c r="K24" s="21"/>
      <c r="L24" s="779" t="s">
        <v>173</v>
      </c>
      <c r="M24" s="779"/>
      <c r="N24" s="779"/>
      <c r="O24" s="779"/>
      <c r="P24" s="778"/>
      <c r="Q24" s="778"/>
      <c r="R24" s="778" t="s">
        <v>174</v>
      </c>
      <c r="S24" s="778"/>
      <c r="T24" s="20"/>
      <c r="U24" s="63"/>
      <c r="V24" s="63"/>
      <c r="W24" s="63"/>
      <c r="X24" s="63"/>
      <c r="Y24" s="1"/>
    </row>
    <row r="25" spans="1:25" s="81" customFormat="1" ht="30" customHeight="1">
      <c r="A25" s="2"/>
      <c r="B25" s="17"/>
      <c r="C25" s="17"/>
      <c r="D25" s="168"/>
      <c r="E25" s="169"/>
      <c r="F25" s="169"/>
      <c r="G25" s="169"/>
      <c r="H25" s="1"/>
      <c r="I25" s="1"/>
      <c r="J25" s="1"/>
      <c r="K25" s="198"/>
      <c r="L25" s="1"/>
      <c r="M25" s="199"/>
      <c r="N25" s="199"/>
      <c r="O25" s="199"/>
      <c r="P25" s="199"/>
      <c r="Q25" s="169"/>
      <c r="R25" s="169"/>
      <c r="S25" s="1"/>
      <c r="T25" s="168"/>
      <c r="U25" s="63"/>
      <c r="V25" s="63"/>
      <c r="W25" s="63"/>
      <c r="X25" s="63"/>
      <c r="Y25" s="1"/>
    </row>
    <row r="26" spans="1:25" s="81" customFormat="1" ht="9" customHeight="1">
      <c r="A26" s="2"/>
      <c r="B26" s="17"/>
      <c r="C26" s="17"/>
      <c r="D26" s="168"/>
      <c r="E26" s="169"/>
      <c r="F26" s="169"/>
      <c r="G26" s="169"/>
      <c r="H26" s="1"/>
      <c r="I26" s="1"/>
      <c r="J26" s="1"/>
      <c r="K26" s="198"/>
      <c r="L26" s="1"/>
      <c r="M26" s="199"/>
      <c r="N26" s="199"/>
      <c r="O26" s="199"/>
      <c r="P26" s="199"/>
      <c r="Q26" s="169"/>
      <c r="R26" s="169"/>
      <c r="S26" s="1"/>
      <c r="T26" s="168"/>
      <c r="U26" s="63"/>
      <c r="V26" s="63"/>
      <c r="W26" s="63"/>
      <c r="X26" s="63"/>
      <c r="Y26" s="1"/>
    </row>
    <row r="27" spans="1:25" s="261" customFormat="1" ht="19.5" customHeight="1">
      <c r="A27" s="11"/>
      <c r="B27" s="1"/>
      <c r="C27" s="200" t="s">
        <v>177</v>
      </c>
      <c r="D27" s="168"/>
      <c r="E27" s="63"/>
      <c r="F27" s="197"/>
      <c r="G27" s="197"/>
      <c r="H27" s="197"/>
      <c r="I27" s="197"/>
      <c r="J27" s="197"/>
      <c r="K27" s="197"/>
      <c r="L27" s="767" t="s">
        <v>178</v>
      </c>
      <c r="M27" s="767"/>
      <c r="N27" s="767"/>
      <c r="O27" s="767"/>
      <c r="P27" s="773">
        <v>298000</v>
      </c>
      <c r="Q27" s="773"/>
      <c r="R27" s="773"/>
      <c r="S27" s="200" t="s">
        <v>28</v>
      </c>
      <c r="T27" s="127" t="s">
        <v>362</v>
      </c>
      <c r="U27" s="769">
        <f>IF(D28="○",P27,0)</f>
        <v>0</v>
      </c>
      <c r="V27" s="769"/>
      <c r="W27" s="769"/>
      <c r="X27" s="769"/>
      <c r="Y27" s="97" t="s">
        <v>101</v>
      </c>
    </row>
    <row r="28" spans="1:25" s="261" customFormat="1" ht="19.5" customHeight="1">
      <c r="A28" s="11"/>
      <c r="B28" s="97"/>
      <c r="C28" s="18"/>
      <c r="D28" s="381"/>
      <c r="E28" s="770"/>
      <c r="F28" s="771"/>
      <c r="G28" s="771"/>
      <c r="H28" s="771"/>
      <c r="I28" s="771"/>
      <c r="J28" s="771"/>
      <c r="K28" s="771"/>
      <c r="L28" s="771"/>
      <c r="M28" s="771"/>
      <c r="N28" s="771"/>
      <c r="O28" s="771"/>
      <c r="P28" s="771"/>
      <c r="Q28" s="771"/>
      <c r="R28" s="771"/>
      <c r="S28" s="771"/>
      <c r="T28" s="127"/>
      <c r="U28" s="380"/>
      <c r="V28" s="380"/>
      <c r="W28" s="380"/>
      <c r="X28" s="380"/>
      <c r="Y28" s="97"/>
    </row>
    <row r="29" spans="1:25" s="261" customFormat="1" ht="30" customHeight="1">
      <c r="B29" s="23"/>
      <c r="C29" s="24"/>
      <c r="D29" s="789" t="s">
        <v>363</v>
      </c>
      <c r="E29" s="789"/>
      <c r="F29" s="789"/>
      <c r="G29" s="789"/>
      <c r="H29" s="789"/>
      <c r="I29" s="789"/>
      <c r="J29" s="789"/>
      <c r="K29" s="789"/>
      <c r="L29" s="789"/>
      <c r="M29" s="789"/>
      <c r="N29" s="789"/>
      <c r="O29" s="789"/>
      <c r="P29" s="789"/>
      <c r="Q29" s="789"/>
      <c r="R29" s="789"/>
      <c r="S29" s="789"/>
      <c r="T29" s="382"/>
      <c r="U29" s="380"/>
      <c r="V29" s="380"/>
      <c r="W29" s="380"/>
      <c r="X29" s="380"/>
      <c r="Y29" s="23"/>
    </row>
    <row r="30" spans="1:25" s="81" customFormat="1" ht="9" customHeight="1">
      <c r="A30" s="2"/>
      <c r="B30" s="17"/>
      <c r="C30" s="17"/>
      <c r="D30" s="168"/>
      <c r="E30" s="169"/>
      <c r="F30" s="169"/>
      <c r="G30" s="169"/>
      <c r="H30" s="1"/>
      <c r="I30" s="1"/>
      <c r="J30" s="1"/>
      <c r="K30" s="198"/>
      <c r="L30" s="1"/>
      <c r="M30" s="199"/>
      <c r="N30" s="199"/>
      <c r="O30" s="199"/>
      <c r="P30" s="199"/>
      <c r="Q30" s="169"/>
      <c r="R30" s="169"/>
      <c r="S30" s="1"/>
      <c r="T30" s="168"/>
      <c r="U30" s="63"/>
      <c r="V30" s="63"/>
      <c r="W30" s="63"/>
      <c r="X30" s="63"/>
      <c r="Y30" s="1"/>
    </row>
    <row r="31" spans="1:25" s="261" customFormat="1" ht="19.5" customHeight="1">
      <c r="A31" s="11"/>
      <c r="B31" s="1"/>
      <c r="C31" s="200" t="s">
        <v>179</v>
      </c>
      <c r="D31" s="168"/>
      <c r="E31" s="63"/>
      <c r="F31" s="197"/>
      <c r="G31" s="197"/>
      <c r="H31" s="197"/>
      <c r="I31" s="197"/>
      <c r="J31" s="197"/>
      <c r="K31" s="197"/>
      <c r="L31" s="200"/>
      <c r="M31" s="200"/>
      <c r="N31" s="767" t="s">
        <v>178</v>
      </c>
      <c r="O31" s="767"/>
      <c r="P31" s="773">
        <v>725500</v>
      </c>
      <c r="Q31" s="773"/>
      <c r="R31" s="773"/>
      <c r="S31" s="200" t="s">
        <v>28</v>
      </c>
      <c r="T31" s="127" t="s">
        <v>362</v>
      </c>
      <c r="U31" s="769">
        <f>IF(D32="○",P31,0)</f>
        <v>0</v>
      </c>
      <c r="V31" s="769"/>
      <c r="W31" s="769"/>
      <c r="X31" s="769"/>
      <c r="Y31" s="97" t="s">
        <v>101</v>
      </c>
    </row>
    <row r="32" spans="1:25" s="261" customFormat="1" ht="19.5" customHeight="1">
      <c r="A32" s="11"/>
      <c r="B32" s="97"/>
      <c r="C32" s="18"/>
      <c r="D32" s="381"/>
      <c r="E32" s="770"/>
      <c r="F32" s="771"/>
      <c r="G32" s="771"/>
      <c r="H32" s="771"/>
      <c r="I32" s="771"/>
      <c r="J32" s="771"/>
      <c r="K32" s="771"/>
      <c r="L32" s="771"/>
      <c r="M32" s="771"/>
      <c r="N32" s="771"/>
      <c r="O32" s="771"/>
      <c r="P32" s="771"/>
      <c r="Q32" s="771"/>
      <c r="R32" s="771"/>
      <c r="S32" s="771"/>
      <c r="T32" s="127"/>
      <c r="U32" s="380"/>
      <c r="V32" s="380"/>
      <c r="W32" s="380"/>
      <c r="X32" s="380"/>
      <c r="Y32" s="97"/>
    </row>
    <row r="33" spans="1:25" s="261" customFormat="1" ht="30" customHeight="1">
      <c r="B33" s="23"/>
      <c r="C33" s="24"/>
      <c r="D33" s="772" t="s">
        <v>364</v>
      </c>
      <c r="E33" s="772"/>
      <c r="F33" s="772"/>
      <c r="G33" s="772"/>
      <c r="H33" s="772"/>
      <c r="I33" s="772"/>
      <c r="J33" s="772"/>
      <c r="K33" s="772"/>
      <c r="L33" s="772"/>
      <c r="M33" s="772"/>
      <c r="N33" s="772"/>
      <c r="O33" s="772"/>
      <c r="P33" s="772"/>
      <c r="Q33" s="772"/>
      <c r="R33" s="772"/>
      <c r="S33" s="772"/>
      <c r="T33" s="382"/>
      <c r="U33" s="380"/>
      <c r="V33" s="380"/>
      <c r="W33" s="380"/>
      <c r="X33" s="380"/>
      <c r="Y33" s="23"/>
    </row>
    <row r="34" spans="1:25" s="81" customFormat="1" ht="9" customHeight="1">
      <c r="A34" s="2"/>
      <c r="B34" s="17"/>
      <c r="C34" s="17"/>
      <c r="D34" s="168"/>
      <c r="E34" s="169"/>
      <c r="F34" s="169"/>
      <c r="G34" s="169"/>
      <c r="H34" s="1"/>
      <c r="I34" s="1"/>
      <c r="J34" s="1"/>
      <c r="K34" s="198"/>
      <c r="L34" s="1"/>
      <c r="M34" s="199"/>
      <c r="N34" s="199"/>
      <c r="O34" s="199"/>
      <c r="P34" s="199"/>
      <c r="Q34" s="169"/>
      <c r="R34" s="169"/>
      <c r="S34" s="1"/>
      <c r="T34" s="168"/>
      <c r="U34" s="63"/>
      <c r="V34" s="63"/>
      <c r="W34" s="63"/>
      <c r="X34" s="63"/>
      <c r="Y34" s="1"/>
    </row>
    <row r="35" spans="1:25" s="261" customFormat="1" ht="19.5" customHeight="1">
      <c r="A35" s="11"/>
      <c r="B35" s="1"/>
      <c r="C35" s="200" t="s">
        <v>180</v>
      </c>
      <c r="D35" s="168"/>
      <c r="E35" s="63"/>
      <c r="F35" s="197"/>
      <c r="G35" s="197"/>
      <c r="H35" s="197"/>
      <c r="I35" s="197"/>
      <c r="J35" s="197"/>
      <c r="K35" s="197"/>
      <c r="L35" s="200"/>
      <c r="M35" s="200"/>
      <c r="N35" s="767" t="s">
        <v>178</v>
      </c>
      <c r="O35" s="767"/>
      <c r="P35" s="773">
        <v>104000</v>
      </c>
      <c r="Q35" s="773"/>
      <c r="R35" s="773"/>
      <c r="S35" s="200" t="s">
        <v>28</v>
      </c>
      <c r="T35" s="127" t="s">
        <v>362</v>
      </c>
      <c r="U35" s="769">
        <f>IF(D36="○",P35,0)</f>
        <v>0</v>
      </c>
      <c r="V35" s="769"/>
      <c r="W35" s="769"/>
      <c r="X35" s="769"/>
      <c r="Y35" s="97" t="s">
        <v>101</v>
      </c>
    </row>
    <row r="36" spans="1:25" s="261" customFormat="1" ht="19.5" customHeight="1">
      <c r="A36" s="11"/>
      <c r="B36" s="97"/>
      <c r="C36" s="18"/>
      <c r="D36" s="381"/>
      <c r="E36" s="770"/>
      <c r="F36" s="771"/>
      <c r="G36" s="771"/>
      <c r="H36" s="771"/>
      <c r="I36" s="771"/>
      <c r="J36" s="771"/>
      <c r="K36" s="771"/>
      <c r="L36" s="771"/>
      <c r="M36" s="771"/>
      <c r="N36" s="771"/>
      <c r="O36" s="771"/>
      <c r="P36" s="771"/>
      <c r="Q36" s="771"/>
      <c r="R36" s="771"/>
      <c r="S36" s="771"/>
      <c r="T36" s="127"/>
      <c r="U36" s="380"/>
      <c r="V36" s="380"/>
      <c r="W36" s="380"/>
      <c r="X36" s="380"/>
      <c r="Y36" s="97"/>
    </row>
    <row r="37" spans="1:25" s="261" customFormat="1" ht="30" customHeight="1">
      <c r="B37" s="23"/>
      <c r="C37" s="24"/>
      <c r="D37" s="772" t="s">
        <v>183</v>
      </c>
      <c r="E37" s="772"/>
      <c r="F37" s="772"/>
      <c r="G37" s="772"/>
      <c r="H37" s="772"/>
      <c r="I37" s="772"/>
      <c r="J37" s="772"/>
      <c r="K37" s="772"/>
      <c r="L37" s="772"/>
      <c r="M37" s="772"/>
      <c r="N37" s="772"/>
      <c r="O37" s="772"/>
      <c r="P37" s="772"/>
      <c r="Q37" s="772"/>
      <c r="R37" s="772"/>
      <c r="S37" s="772"/>
      <c r="T37" s="382"/>
      <c r="U37" s="380"/>
      <c r="V37" s="380"/>
      <c r="W37" s="380"/>
      <c r="X37" s="380"/>
      <c r="Y37" s="23"/>
    </row>
    <row r="38" spans="1:25" s="81" customFormat="1" ht="9" customHeight="1">
      <c r="A38" s="2"/>
      <c r="B38" s="17"/>
      <c r="C38" s="17"/>
      <c r="D38" s="168"/>
      <c r="E38" s="169"/>
      <c r="F38" s="169"/>
      <c r="G38" s="169"/>
      <c r="H38" s="1"/>
      <c r="I38" s="1"/>
      <c r="J38" s="1"/>
      <c r="K38" s="198"/>
      <c r="L38" s="1"/>
      <c r="M38" s="199"/>
      <c r="N38" s="199"/>
      <c r="O38" s="199"/>
      <c r="P38" s="199"/>
      <c r="Q38" s="169"/>
      <c r="R38" s="169"/>
      <c r="S38" s="1"/>
      <c r="T38" s="168"/>
      <c r="U38" s="63"/>
      <c r="V38" s="63"/>
      <c r="W38" s="63"/>
      <c r="X38" s="63"/>
      <c r="Y38" s="1"/>
    </row>
    <row r="39" spans="1:25" s="261" customFormat="1" ht="19.5" customHeight="1">
      <c r="A39" s="11"/>
      <c r="B39" s="1"/>
      <c r="C39" s="200" t="s">
        <v>181</v>
      </c>
      <c r="D39" s="168"/>
      <c r="E39" s="63"/>
      <c r="F39" s="197"/>
      <c r="G39" s="197"/>
      <c r="H39" s="197"/>
      <c r="I39" s="197"/>
      <c r="J39" s="197"/>
      <c r="K39" s="197"/>
      <c r="L39" s="200"/>
      <c r="M39" s="200"/>
      <c r="N39" s="767" t="s">
        <v>178</v>
      </c>
      <c r="O39" s="767"/>
      <c r="P39" s="773">
        <v>187000</v>
      </c>
      <c r="Q39" s="773"/>
      <c r="R39" s="773"/>
      <c r="S39" s="200" t="s">
        <v>28</v>
      </c>
      <c r="T39" s="127" t="s">
        <v>362</v>
      </c>
      <c r="U39" s="769">
        <f>IF(D40="○",P39,0)</f>
        <v>0</v>
      </c>
      <c r="V39" s="769"/>
      <c r="W39" s="769"/>
      <c r="X39" s="769"/>
      <c r="Y39" s="97" t="s">
        <v>101</v>
      </c>
    </row>
    <row r="40" spans="1:25" s="261" customFormat="1" ht="19.5" customHeight="1">
      <c r="A40" s="11"/>
      <c r="B40" s="97"/>
      <c r="C40" s="18"/>
      <c r="D40" s="381"/>
      <c r="E40" s="770"/>
      <c r="F40" s="771"/>
      <c r="G40" s="771"/>
      <c r="H40" s="771"/>
      <c r="I40" s="771"/>
      <c r="J40" s="771"/>
      <c r="K40" s="771"/>
      <c r="L40" s="771"/>
      <c r="M40" s="771"/>
      <c r="N40" s="771"/>
      <c r="O40" s="771"/>
      <c r="P40" s="771"/>
      <c r="Q40" s="771"/>
      <c r="R40" s="771"/>
      <c r="S40" s="771"/>
      <c r="T40" s="127"/>
      <c r="U40" s="380"/>
      <c r="V40" s="380"/>
      <c r="W40" s="380"/>
      <c r="X40" s="380"/>
      <c r="Y40" s="97"/>
    </row>
    <row r="41" spans="1:25" s="261" customFormat="1" ht="30" customHeight="1">
      <c r="B41" s="23"/>
      <c r="C41" s="24"/>
      <c r="D41" s="772" t="s">
        <v>184</v>
      </c>
      <c r="E41" s="772"/>
      <c r="F41" s="772"/>
      <c r="G41" s="772"/>
      <c r="H41" s="772"/>
      <c r="I41" s="772"/>
      <c r="J41" s="772"/>
      <c r="K41" s="772"/>
      <c r="L41" s="772"/>
      <c r="M41" s="772"/>
      <c r="N41" s="772"/>
      <c r="O41" s="772"/>
      <c r="P41" s="772"/>
      <c r="Q41" s="772"/>
      <c r="R41" s="772"/>
      <c r="S41" s="772"/>
      <c r="T41" s="382"/>
      <c r="U41" s="380"/>
      <c r="V41" s="380"/>
      <c r="W41" s="380"/>
      <c r="X41" s="380"/>
      <c r="Y41" s="23"/>
    </row>
    <row r="42" spans="1:25" s="261" customFormat="1" ht="19.5" customHeight="1">
      <c r="A42" s="11"/>
      <c r="B42" s="1"/>
      <c r="C42" s="200" t="s">
        <v>187</v>
      </c>
      <c r="D42" s="168"/>
      <c r="E42" s="63"/>
      <c r="F42" s="197"/>
      <c r="G42" s="197"/>
      <c r="H42" s="197"/>
      <c r="I42" s="197"/>
      <c r="J42" s="197"/>
      <c r="K42" s="197"/>
      <c r="L42" s="200"/>
      <c r="M42" s="200"/>
      <c r="N42" s="767" t="s">
        <v>188</v>
      </c>
      <c r="O42" s="767"/>
      <c r="P42" s="767"/>
      <c r="Q42" s="768">
        <v>11800</v>
      </c>
      <c r="R42" s="768"/>
      <c r="S42" s="200" t="s">
        <v>28</v>
      </c>
      <c r="T42" s="127" t="s">
        <v>362</v>
      </c>
      <c r="U42" s="769">
        <f>IF(D43="○",Q42*H43,0)</f>
        <v>0</v>
      </c>
      <c r="V42" s="769"/>
      <c r="W42" s="769"/>
      <c r="X42" s="769"/>
      <c r="Y42" s="97" t="s">
        <v>101</v>
      </c>
    </row>
    <row r="43" spans="1:25" s="261" customFormat="1" ht="19.5" customHeight="1">
      <c r="A43" s="11"/>
      <c r="B43" s="97"/>
      <c r="C43" s="18"/>
      <c r="D43" s="381"/>
      <c r="E43" s="790" t="s">
        <v>189</v>
      </c>
      <c r="F43" s="791"/>
      <c r="G43" s="791"/>
      <c r="H43" s="792"/>
      <c r="I43" s="792"/>
      <c r="J43" s="17" t="s">
        <v>140</v>
      </c>
      <c r="K43" s="383"/>
      <c r="L43" s="383"/>
      <c r="M43" s="383"/>
      <c r="N43" s="383"/>
      <c r="O43" s="383"/>
      <c r="P43" s="383"/>
      <c r="Q43" s="383"/>
      <c r="R43" s="383"/>
      <c r="S43" s="383"/>
      <c r="T43" s="127"/>
      <c r="U43" s="380"/>
      <c r="V43" s="380"/>
      <c r="W43" s="380"/>
      <c r="X43" s="380"/>
      <c r="Y43" s="97"/>
    </row>
    <row r="44" spans="1:25" s="261" customFormat="1" ht="40.5" customHeight="1">
      <c r="B44" s="23"/>
      <c r="C44" s="24"/>
      <c r="D44" s="772" t="s">
        <v>365</v>
      </c>
      <c r="E44" s="772"/>
      <c r="F44" s="772"/>
      <c r="G44" s="772"/>
      <c r="H44" s="772"/>
      <c r="I44" s="772"/>
      <c r="J44" s="772"/>
      <c r="K44" s="772"/>
      <c r="L44" s="772"/>
      <c r="M44" s="772"/>
      <c r="N44" s="772"/>
      <c r="O44" s="772"/>
      <c r="P44" s="772"/>
      <c r="Q44" s="772"/>
      <c r="R44" s="772"/>
      <c r="S44" s="772"/>
      <c r="T44" s="382"/>
      <c r="U44" s="380"/>
      <c r="V44" s="380"/>
      <c r="W44" s="380"/>
      <c r="X44" s="380"/>
      <c r="Y44" s="23"/>
    </row>
    <row r="45" spans="1:25" s="81" customFormat="1" ht="9" customHeight="1">
      <c r="A45" s="2"/>
      <c r="B45" s="384"/>
      <c r="C45" s="384"/>
      <c r="D45" s="168"/>
      <c r="E45" s="169"/>
      <c r="F45" s="169"/>
      <c r="G45" s="169"/>
      <c r="H45" s="1"/>
      <c r="I45" s="1"/>
      <c r="J45" s="1"/>
      <c r="K45" s="198"/>
      <c r="L45" s="1"/>
      <c r="M45" s="200"/>
      <c r="N45" s="200"/>
      <c r="O45" s="200"/>
      <c r="P45" s="200"/>
      <c r="Q45" s="385"/>
      <c r="R45" s="385"/>
      <c r="S45" s="1"/>
      <c r="T45" s="168"/>
      <c r="U45" s="63"/>
      <c r="V45" s="63"/>
      <c r="W45" s="63"/>
      <c r="X45" s="63"/>
      <c r="Y45" s="1"/>
    </row>
    <row r="46" spans="1:25" ht="19.5" customHeight="1">
      <c r="B46" s="25"/>
      <c r="C46" s="25"/>
      <c r="D46" s="25"/>
      <c r="E46" s="25"/>
      <c r="F46" s="25"/>
      <c r="G46" s="25"/>
      <c r="H46" s="25"/>
      <c r="I46" s="25"/>
      <c r="J46" s="25"/>
      <c r="K46" s="25"/>
      <c r="L46" s="25"/>
      <c r="M46" s="25"/>
      <c r="N46" s="25"/>
      <c r="O46" s="25"/>
      <c r="P46" s="793" t="s">
        <v>182</v>
      </c>
      <c r="Q46" s="793"/>
      <c r="R46" s="793"/>
      <c r="S46" s="793"/>
      <c r="T46" s="127" t="s">
        <v>366</v>
      </c>
      <c r="U46" s="794">
        <f>SUM(U12,U27,U31,U35,U39,U42)</f>
        <v>0</v>
      </c>
      <c r="V46" s="795"/>
      <c r="W46" s="795"/>
      <c r="X46" s="795"/>
      <c r="Y46" s="97" t="s">
        <v>101</v>
      </c>
    </row>
    <row r="47" spans="1:25" s="81" customFormat="1" ht="9" customHeight="1">
      <c r="A47" s="2"/>
      <c r="B47" s="17"/>
      <c r="C47" s="17"/>
      <c r="D47" s="168"/>
      <c r="E47" s="169"/>
      <c r="F47" s="169"/>
      <c r="G47" s="169"/>
      <c r="H47" s="1"/>
      <c r="I47" s="1"/>
      <c r="J47" s="1"/>
      <c r="K47" s="198"/>
      <c r="L47" s="1"/>
      <c r="M47" s="199"/>
      <c r="N47" s="199"/>
      <c r="O47" s="199"/>
      <c r="P47" s="199"/>
      <c r="Q47" s="169"/>
      <c r="R47" s="169"/>
      <c r="S47" s="1"/>
      <c r="T47" s="168"/>
      <c r="U47" s="63"/>
      <c r="V47" s="63"/>
      <c r="W47" s="63"/>
      <c r="X47" s="63"/>
      <c r="Y47" s="1"/>
    </row>
    <row r="48" spans="1:25" ht="15.75" customHeight="1">
      <c r="A48" s="81"/>
      <c r="B48" s="386" t="s">
        <v>131</v>
      </c>
      <c r="C48" s="387"/>
      <c r="D48" s="387"/>
      <c r="E48" s="387"/>
      <c r="F48" s="387"/>
      <c r="G48" s="387"/>
      <c r="H48" s="387"/>
      <c r="I48" s="387"/>
      <c r="J48" s="387"/>
      <c r="K48" s="387"/>
      <c r="L48" s="387"/>
      <c r="M48" s="387"/>
      <c r="N48" s="387"/>
      <c r="O48" s="387"/>
      <c r="P48" s="387"/>
      <c r="Q48" s="387"/>
      <c r="R48" s="387"/>
      <c r="S48" s="387"/>
      <c r="T48" s="387"/>
      <c r="U48" s="387"/>
      <c r="V48" s="387"/>
      <c r="W48" s="387"/>
      <c r="X48" s="387"/>
      <c r="Y48" s="387"/>
    </row>
    <row r="49" spans="2:25" ht="11.1" customHeight="1">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row>
    <row r="50" spans="2:25" ht="11.25" customHeight="1">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row>
  </sheetData>
  <dataConsolidate/>
  <mergeCells count="54">
    <mergeCell ref="P46:S46"/>
    <mergeCell ref="U46:X46"/>
    <mergeCell ref="N42:P42"/>
    <mergeCell ref="Q42:R42"/>
    <mergeCell ref="U42:X42"/>
    <mergeCell ref="E43:G43"/>
    <mergeCell ref="H43:I43"/>
    <mergeCell ref="D44:S44"/>
    <mergeCell ref="D37:S37"/>
    <mergeCell ref="N39:O39"/>
    <mergeCell ref="P39:R39"/>
    <mergeCell ref="U39:X39"/>
    <mergeCell ref="E40:S40"/>
    <mergeCell ref="D41:S41"/>
    <mergeCell ref="E32:S32"/>
    <mergeCell ref="D33:S33"/>
    <mergeCell ref="N35:O35"/>
    <mergeCell ref="P35:R35"/>
    <mergeCell ref="U35:X35"/>
    <mergeCell ref="E36:S36"/>
    <mergeCell ref="N31:O31"/>
    <mergeCell ref="P31:R31"/>
    <mergeCell ref="U31:X31"/>
    <mergeCell ref="D23:T23"/>
    <mergeCell ref="B24:C24"/>
    <mergeCell ref="E24:G24"/>
    <mergeCell ref="L24:O24"/>
    <mergeCell ref="P24:Q24"/>
    <mergeCell ref="R24:S24"/>
    <mergeCell ref="L27:O27"/>
    <mergeCell ref="P27:R27"/>
    <mergeCell ref="U27:X27"/>
    <mergeCell ref="E28:S28"/>
    <mergeCell ref="D29:S29"/>
    <mergeCell ref="D20:T20"/>
    <mergeCell ref="B21:C21"/>
    <mergeCell ref="E21:G21"/>
    <mergeCell ref="L21:O21"/>
    <mergeCell ref="P21:Q21"/>
    <mergeCell ref="R21:S21"/>
    <mergeCell ref="U12:X12"/>
    <mergeCell ref="D13:Y15"/>
    <mergeCell ref="D17:T17"/>
    <mergeCell ref="B18:C18"/>
    <mergeCell ref="E18:G18"/>
    <mergeCell ref="L18:O18"/>
    <mergeCell ref="P18:Q18"/>
    <mergeCell ref="R18:S18"/>
    <mergeCell ref="C9:X10"/>
    <mergeCell ref="A3:Y3"/>
    <mergeCell ref="N6:Y6"/>
    <mergeCell ref="C8:I8"/>
    <mergeCell ref="J8:K8"/>
    <mergeCell ref="L8:M8"/>
  </mergeCells>
  <phoneticPr fontId="4"/>
  <conditionalFormatting sqref="P18:Q18">
    <cfRule type="expression" dxfId="15" priority="3" stopIfTrue="1">
      <formula>AND($J$8&gt;=1,$J$8&lt;8)</formula>
    </cfRule>
  </conditionalFormatting>
  <conditionalFormatting sqref="P21:Q21">
    <cfRule type="expression" dxfId="14" priority="2" stopIfTrue="1">
      <formula>AND($J$8&gt;=8,$J$8&lt;15)</formula>
    </cfRule>
  </conditionalFormatting>
  <conditionalFormatting sqref="P24:Q24">
    <cfRule type="expression" dxfId="13" priority="1" stopIfTrue="1">
      <formula>AND($J$8&gt;=15,$J$8&lt;22)</formula>
    </cfRule>
  </conditionalFormatting>
  <dataValidations count="1">
    <dataValidation type="list" allowBlank="1" showInputMessage="1" showErrorMessage="1"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xr:uid="{00000000-0002-0000-1100-000000000000}">
      <formula1>$AA$1:$AA$2</formula1>
    </dataValidation>
  </dataValidations>
  <printOptions horizontalCentered="1"/>
  <pageMargins left="0.39370078740157483" right="0.31496062992125984" top="0.39370078740157483" bottom="0.19685039370078741"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1"/>
  <dimension ref="A1:AN168"/>
  <sheetViews>
    <sheetView view="pageBreakPreview" topLeftCell="A160"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29"/>
      <c r="B1" s="447"/>
      <c r="C1" s="29"/>
      <c r="D1" s="29"/>
      <c r="E1" s="29"/>
      <c r="F1" s="29"/>
      <c r="G1" s="29"/>
      <c r="H1" s="29"/>
      <c r="I1" s="29"/>
      <c r="J1" s="29"/>
      <c r="K1" s="29"/>
      <c r="L1" s="29"/>
      <c r="M1" s="29"/>
      <c r="N1" s="29"/>
      <c r="O1" s="29"/>
      <c r="P1" s="29"/>
      <c r="Q1" s="29"/>
      <c r="R1" s="29"/>
      <c r="S1" s="29"/>
      <c r="T1" s="29"/>
      <c r="U1" s="29"/>
      <c r="V1" s="29"/>
      <c r="W1" s="29"/>
      <c r="X1" s="29"/>
      <c r="Y1" s="29"/>
      <c r="AA1" s="2" t="s">
        <v>227</v>
      </c>
    </row>
    <row r="2" spans="1:29" ht="9" customHeight="1">
      <c r="A2" s="29"/>
      <c r="B2" s="29"/>
      <c r="C2" s="29"/>
      <c r="D2" s="29"/>
      <c r="E2" s="29"/>
      <c r="F2" s="29"/>
      <c r="G2" s="29"/>
      <c r="H2" s="29"/>
      <c r="I2" s="29"/>
      <c r="J2" s="29"/>
      <c r="K2" s="29"/>
      <c r="L2" s="29"/>
      <c r="M2" s="29"/>
      <c r="N2" s="29"/>
      <c r="O2" s="29"/>
      <c r="P2" s="29"/>
      <c r="Q2" s="29"/>
      <c r="R2" s="29"/>
      <c r="S2" s="29"/>
      <c r="T2" s="29"/>
      <c r="U2" s="29"/>
      <c r="V2" s="29"/>
      <c r="W2" s="29"/>
      <c r="X2" s="29"/>
      <c r="Y2" s="29"/>
    </row>
    <row r="3" spans="1:29" ht="18.75" customHeight="1">
      <c r="A3" s="1014" t="s">
        <v>529</v>
      </c>
      <c r="B3" s="1014"/>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AA3" s="2" t="s">
        <v>186</v>
      </c>
    </row>
    <row r="4" spans="1:29" ht="9" customHeight="1">
      <c r="A4" s="29"/>
      <c r="B4" s="29"/>
      <c r="C4" s="29"/>
      <c r="D4" s="29"/>
      <c r="E4" s="29"/>
      <c r="F4" s="29"/>
      <c r="G4" s="29"/>
      <c r="H4" s="29"/>
      <c r="I4" s="29"/>
      <c r="J4" s="29"/>
      <c r="K4" s="29"/>
      <c r="L4" s="29"/>
      <c r="M4" s="29"/>
      <c r="N4" s="29"/>
      <c r="O4" s="29"/>
      <c r="P4" s="29"/>
      <c r="Q4" s="29"/>
      <c r="R4" s="29"/>
      <c r="S4" s="29"/>
      <c r="T4" s="29"/>
      <c r="U4" s="29"/>
      <c r="V4" s="29"/>
      <c r="W4" s="29"/>
      <c r="X4" s="29"/>
      <c r="Y4" s="29"/>
    </row>
    <row r="5" spans="1:29" ht="18.75" customHeight="1">
      <c r="A5" s="29"/>
      <c r="B5" s="29"/>
      <c r="C5" s="29"/>
      <c r="D5" s="29"/>
      <c r="E5" s="29"/>
      <c r="F5" s="29"/>
      <c r="G5" s="29"/>
      <c r="H5" s="29"/>
      <c r="I5" s="29"/>
      <c r="J5" s="29"/>
      <c r="K5" s="29"/>
      <c r="L5" s="183"/>
      <c r="M5" s="29"/>
      <c r="N5" s="99" t="s">
        <v>67</v>
      </c>
      <c r="O5" s="29"/>
      <c r="P5" s="29"/>
      <c r="Q5" s="29"/>
      <c r="R5" s="29"/>
      <c r="S5" s="29"/>
      <c r="T5" s="29"/>
      <c r="U5" s="29"/>
      <c r="V5" s="29"/>
      <c r="W5" s="29"/>
      <c r="X5" s="29"/>
      <c r="Y5" s="29"/>
    </row>
    <row r="6" spans="1:29" ht="18.75" customHeight="1">
      <c r="A6" s="29"/>
      <c r="B6" s="29"/>
      <c r="C6" s="29"/>
      <c r="D6" s="29"/>
      <c r="E6" s="29"/>
      <c r="F6" s="29"/>
      <c r="G6" s="29"/>
      <c r="H6" s="29"/>
      <c r="I6" s="29"/>
      <c r="J6" s="29"/>
      <c r="K6" s="29"/>
      <c r="L6" s="29"/>
      <c r="M6" s="29"/>
      <c r="N6" s="1015"/>
      <c r="O6" s="1015"/>
      <c r="P6" s="1015"/>
      <c r="Q6" s="1015"/>
      <c r="R6" s="1015"/>
      <c r="S6" s="1015"/>
      <c r="T6" s="1015"/>
      <c r="U6" s="1015"/>
      <c r="V6" s="1015"/>
      <c r="W6" s="1015"/>
      <c r="X6" s="1015"/>
      <c r="Y6" s="1015"/>
    </row>
    <row r="7" spans="1:29" ht="18.75" customHeight="1">
      <c r="A7" s="29" t="s">
        <v>68</v>
      </c>
      <c r="B7" s="29"/>
      <c r="C7" s="29"/>
      <c r="D7" s="29"/>
      <c r="E7" s="29"/>
      <c r="F7" s="29"/>
      <c r="G7" s="29"/>
      <c r="H7" s="29"/>
      <c r="I7" s="205"/>
      <c r="J7" s="29" t="s">
        <v>69</v>
      </c>
      <c r="K7" s="29"/>
      <c r="L7" s="29"/>
      <c r="M7" s="29"/>
      <c r="N7" s="30"/>
      <c r="O7" s="30"/>
      <c r="P7" s="30"/>
      <c r="Q7" s="30"/>
      <c r="R7" s="30"/>
      <c r="S7" s="30"/>
      <c r="T7" s="30"/>
      <c r="U7" s="30"/>
      <c r="V7" s="30"/>
      <c r="W7" s="30"/>
      <c r="X7" s="30"/>
      <c r="Y7" s="30"/>
    </row>
    <row r="8" spans="1:29" ht="18.75" customHeight="1">
      <c r="A8" s="29" t="s">
        <v>185</v>
      </c>
      <c r="B8" s="1016" t="s">
        <v>70</v>
      </c>
      <c r="C8" s="1016"/>
      <c r="D8" s="1016"/>
      <c r="E8" s="1016"/>
      <c r="F8" s="1016"/>
      <c r="G8" s="1016"/>
      <c r="H8" s="1016"/>
      <c r="I8" s="1016"/>
      <c r="J8" s="1016"/>
      <c r="K8" s="1016"/>
      <c r="L8" s="1016"/>
      <c r="M8" s="1016"/>
      <c r="N8" s="1016"/>
      <c r="O8" s="1016"/>
      <c r="P8" s="1016"/>
      <c r="Q8" s="1016"/>
      <c r="R8" s="1016"/>
      <c r="S8" s="1016"/>
      <c r="T8" s="1016"/>
      <c r="U8" s="1016"/>
      <c r="V8" s="1016"/>
      <c r="W8" s="1016"/>
      <c r="X8" s="1016"/>
      <c r="Y8" s="1016"/>
    </row>
    <row r="9" spans="1:29" ht="18.75" customHeight="1">
      <c r="A9" s="29"/>
      <c r="B9" s="1016"/>
      <c r="C9" s="1016"/>
      <c r="D9" s="1016"/>
      <c r="E9" s="1016"/>
      <c r="F9" s="1016"/>
      <c r="G9" s="1016"/>
      <c r="H9" s="1016"/>
      <c r="I9" s="1016"/>
      <c r="J9" s="1016"/>
      <c r="K9" s="1016"/>
      <c r="L9" s="1016"/>
      <c r="M9" s="1016"/>
      <c r="N9" s="1016"/>
      <c r="O9" s="1016"/>
      <c r="P9" s="1016"/>
      <c r="Q9" s="1016"/>
      <c r="R9" s="1016"/>
      <c r="S9" s="1016"/>
      <c r="T9" s="1016"/>
      <c r="U9" s="1016"/>
      <c r="V9" s="1016"/>
      <c r="W9" s="1016"/>
      <c r="X9" s="1016"/>
      <c r="Y9" s="1016"/>
    </row>
    <row r="10" spans="1:29" ht="18.75" customHeight="1">
      <c r="A10" s="29"/>
      <c r="B10" s="29"/>
      <c r="C10" s="29"/>
      <c r="D10" s="29"/>
      <c r="E10" s="29"/>
      <c r="F10" s="29"/>
      <c r="G10" s="29"/>
      <c r="H10" s="29"/>
      <c r="I10" s="29"/>
      <c r="J10" s="29"/>
      <c r="K10" s="29"/>
      <c r="L10" s="29"/>
      <c r="M10" s="29"/>
      <c r="N10" s="30"/>
      <c r="O10" s="30"/>
      <c r="P10" s="30"/>
      <c r="Q10" s="30"/>
      <c r="R10" s="30"/>
      <c r="S10" s="30"/>
      <c r="T10" s="30"/>
      <c r="U10" s="30"/>
      <c r="V10" s="30"/>
      <c r="W10" s="30"/>
      <c r="X10" s="30"/>
      <c r="Y10" s="30"/>
    </row>
    <row r="11" spans="1:29" ht="15" customHeight="1">
      <c r="A11" s="29" t="s">
        <v>71</v>
      </c>
      <c r="B11" s="29"/>
      <c r="C11" s="29"/>
      <c r="D11" s="29"/>
      <c r="E11" s="29"/>
      <c r="F11" s="29"/>
      <c r="G11" s="29"/>
      <c r="H11" s="29"/>
      <c r="I11" s="29"/>
      <c r="J11" s="29"/>
      <c r="K11" s="29"/>
      <c r="L11" s="29"/>
      <c r="M11" s="29"/>
      <c r="N11" s="29"/>
      <c r="O11" s="29"/>
      <c r="P11" s="29"/>
      <c r="Q11" s="29"/>
      <c r="R11" s="29"/>
      <c r="S11" s="29"/>
      <c r="T11" s="29"/>
      <c r="U11" s="29"/>
      <c r="V11" s="29"/>
      <c r="W11" s="29"/>
      <c r="X11" s="29"/>
      <c r="Y11" s="29"/>
    </row>
    <row r="12" spans="1:29" ht="15" customHeight="1">
      <c r="A12" s="29" t="s">
        <v>72</v>
      </c>
      <c r="B12" s="29"/>
      <c r="C12" s="29"/>
      <c r="D12" s="29"/>
      <c r="E12" s="29"/>
      <c r="F12" s="29"/>
      <c r="G12" s="29"/>
      <c r="H12" s="29"/>
      <c r="I12" s="29"/>
      <c r="J12" s="29"/>
      <c r="K12" s="29"/>
      <c r="L12" s="29"/>
      <c r="M12" s="29"/>
      <c r="N12" s="29"/>
      <c r="O12" s="29"/>
      <c r="P12" s="29"/>
      <c r="Q12" s="29"/>
      <c r="R12" s="29"/>
      <c r="S12" s="29"/>
      <c r="T12" s="29"/>
      <c r="U12" s="29"/>
      <c r="V12" s="29"/>
      <c r="W12" s="29"/>
      <c r="X12" s="29"/>
      <c r="Y12" s="29"/>
      <c r="AC12" s="2" t="s">
        <v>434</v>
      </c>
    </row>
    <row r="13" spans="1:29" ht="15" customHeight="1">
      <c r="A13" s="29"/>
      <c r="B13" s="1017" t="s">
        <v>1</v>
      </c>
      <c r="C13" s="1018"/>
      <c r="D13" s="1018"/>
      <c r="E13" s="1018"/>
      <c r="F13" s="1018"/>
      <c r="G13" s="1018"/>
      <c r="H13" s="1018"/>
      <c r="I13" s="1018"/>
      <c r="J13" s="1018"/>
      <c r="K13" s="1018"/>
      <c r="L13" s="1019"/>
      <c r="M13" s="1023" t="s">
        <v>73</v>
      </c>
      <c r="N13" s="1024"/>
      <c r="O13" s="1024"/>
      <c r="P13" s="1024"/>
      <c r="Q13" s="1024"/>
      <c r="R13" s="1024"/>
      <c r="S13" s="1024"/>
      <c r="T13" s="1024"/>
      <c r="U13" s="1024"/>
      <c r="V13" s="1024"/>
      <c r="W13" s="1024"/>
      <c r="X13" s="1024"/>
      <c r="Y13" s="1025"/>
    </row>
    <row r="14" spans="1:29" ht="15" customHeight="1">
      <c r="A14" s="29"/>
      <c r="B14" s="1020"/>
      <c r="C14" s="1021"/>
      <c r="D14" s="1021"/>
      <c r="E14" s="1021"/>
      <c r="F14" s="1021"/>
      <c r="G14" s="1021"/>
      <c r="H14" s="1021"/>
      <c r="I14" s="1021"/>
      <c r="J14" s="1021"/>
      <c r="K14" s="1021"/>
      <c r="L14" s="1022"/>
      <c r="M14" s="1026" t="s">
        <v>74</v>
      </c>
      <c r="N14" s="1027"/>
      <c r="O14" s="1027"/>
      <c r="P14" s="1028"/>
      <c r="Q14" s="1026" t="s">
        <v>75</v>
      </c>
      <c r="R14" s="1027"/>
      <c r="S14" s="1027"/>
      <c r="T14" s="1028"/>
      <c r="U14" s="1026" t="s">
        <v>57</v>
      </c>
      <c r="V14" s="1027"/>
      <c r="W14" s="1027"/>
      <c r="X14" s="1027"/>
      <c r="Y14" s="1028"/>
    </row>
    <row r="15" spans="1:29" ht="15" customHeight="1">
      <c r="A15" s="29"/>
      <c r="B15" s="206" t="s">
        <v>76</v>
      </c>
      <c r="C15" s="207"/>
      <c r="D15" s="207"/>
      <c r="E15" s="207"/>
      <c r="F15" s="207"/>
      <c r="G15" s="207"/>
      <c r="H15" s="207"/>
      <c r="I15" s="207"/>
      <c r="J15" s="207"/>
      <c r="K15" s="207"/>
      <c r="L15" s="207"/>
      <c r="M15" s="1038"/>
      <c r="N15" s="1039"/>
      <c r="O15" s="1039"/>
      <c r="P15" s="208" t="s">
        <v>38</v>
      </c>
      <c r="Q15" s="1038"/>
      <c r="R15" s="1039"/>
      <c r="S15" s="1039"/>
      <c r="T15" s="209" t="s">
        <v>38</v>
      </c>
      <c r="U15" s="210" t="s">
        <v>367</v>
      </c>
      <c r="V15" s="1030">
        <f>SUM(M15+Q15)</f>
        <v>0</v>
      </c>
      <c r="W15" s="1030"/>
      <c r="X15" s="1030"/>
      <c r="Y15" s="209" t="s">
        <v>27</v>
      </c>
    </row>
    <row r="16" spans="1:29" ht="15" customHeight="1">
      <c r="A16" s="29"/>
      <c r="B16" s="206" t="s">
        <v>2</v>
      </c>
      <c r="C16" s="207"/>
      <c r="D16" s="207"/>
      <c r="E16" s="207"/>
      <c r="F16" s="207"/>
      <c r="G16" s="207"/>
      <c r="H16" s="207"/>
      <c r="I16" s="207"/>
      <c r="J16" s="207"/>
      <c r="K16" s="207"/>
      <c r="L16" s="207"/>
      <c r="M16" s="1038"/>
      <c r="N16" s="1039"/>
      <c r="O16" s="1039"/>
      <c r="P16" s="208" t="s">
        <v>38</v>
      </c>
      <c r="Q16" s="1038"/>
      <c r="R16" s="1039"/>
      <c r="S16" s="1039"/>
      <c r="T16" s="209" t="s">
        <v>38</v>
      </c>
      <c r="U16" s="211"/>
      <c r="V16" s="1030">
        <f>SUM(M16+Q16)</f>
        <v>0</v>
      </c>
      <c r="W16" s="1030"/>
      <c r="X16" s="1030"/>
      <c r="Y16" s="209" t="s">
        <v>27</v>
      </c>
    </row>
    <row r="17" spans="1:25" ht="15" customHeight="1">
      <c r="A17" s="29"/>
      <c r="B17" s="206" t="s">
        <v>3</v>
      </c>
      <c r="C17" s="207"/>
      <c r="D17" s="207"/>
      <c r="E17" s="207"/>
      <c r="F17" s="207"/>
      <c r="G17" s="207"/>
      <c r="H17" s="207"/>
      <c r="I17" s="207"/>
      <c r="J17" s="207"/>
      <c r="K17" s="207"/>
      <c r="L17" s="207"/>
      <c r="M17" s="1029">
        <f>SUM(M15:O16)</f>
        <v>0</v>
      </c>
      <c r="N17" s="1030"/>
      <c r="O17" s="1030"/>
      <c r="P17" s="208" t="s">
        <v>38</v>
      </c>
      <c r="Q17" s="1031">
        <f>SUM(Q15:S16)</f>
        <v>0</v>
      </c>
      <c r="R17" s="1032"/>
      <c r="S17" s="1032"/>
      <c r="T17" s="212" t="s">
        <v>38</v>
      </c>
      <c r="U17" s="213" t="s">
        <v>368</v>
      </c>
      <c r="V17" s="1032">
        <f>SUM(V15:X16)</f>
        <v>0</v>
      </c>
      <c r="W17" s="1032"/>
      <c r="X17" s="1032"/>
      <c r="Y17" s="209" t="s">
        <v>27</v>
      </c>
    </row>
    <row r="18" spans="1:25" ht="12" customHeight="1">
      <c r="A18" s="29"/>
      <c r="B18" s="214" t="s">
        <v>369</v>
      </c>
      <c r="C18" s="215"/>
      <c r="D18" s="215"/>
      <c r="E18" s="215"/>
      <c r="F18" s="215"/>
      <c r="G18" s="215"/>
      <c r="H18" s="215"/>
      <c r="I18" s="215"/>
      <c r="J18" s="215"/>
      <c r="K18" s="215"/>
      <c r="L18" s="215"/>
      <c r="M18" s="215"/>
      <c r="N18" s="216"/>
      <c r="O18" s="216"/>
      <c r="P18" s="216"/>
      <c r="Q18" s="216"/>
      <c r="R18" s="216"/>
      <c r="S18" s="216"/>
      <c r="T18" s="216"/>
      <c r="U18" s="216"/>
      <c r="V18" s="216"/>
      <c r="W18" s="216"/>
      <c r="X18" s="216"/>
      <c r="Y18" s="216"/>
    </row>
    <row r="19" spans="1:25" ht="12" customHeight="1">
      <c r="A19" s="29"/>
      <c r="B19" s="1033" t="s">
        <v>77</v>
      </c>
      <c r="C19" s="1034"/>
      <c r="D19" s="1034"/>
      <c r="E19" s="1034"/>
      <c r="F19" s="1034"/>
      <c r="G19" s="1034"/>
      <c r="H19" s="1034"/>
      <c r="I19" s="1034"/>
      <c r="J19" s="1034"/>
      <c r="K19" s="1034"/>
      <c r="L19" s="1034"/>
      <c r="M19" s="1034"/>
      <c r="N19" s="1034"/>
      <c r="O19" s="1034"/>
      <c r="P19" s="1034"/>
      <c r="Q19" s="1034"/>
      <c r="R19" s="1034"/>
      <c r="S19" s="1034"/>
      <c r="T19" s="1034"/>
      <c r="U19" s="1034"/>
      <c r="V19" s="1034"/>
      <c r="W19" s="1034"/>
      <c r="X19" s="1034"/>
      <c r="Y19" s="1034"/>
    </row>
    <row r="20" spans="1:25" ht="12" customHeight="1">
      <c r="A20" s="29"/>
      <c r="B20" s="29"/>
      <c r="C20" s="99" t="s">
        <v>370</v>
      </c>
      <c r="D20" s="29"/>
      <c r="E20" s="29"/>
      <c r="F20" s="29"/>
      <c r="G20" s="29"/>
      <c r="H20" s="29"/>
      <c r="I20" s="29"/>
      <c r="J20" s="29"/>
      <c r="K20" s="29"/>
      <c r="L20" s="29"/>
      <c r="M20" s="29"/>
      <c r="N20" s="29"/>
      <c r="O20" s="29"/>
      <c r="P20" s="29"/>
      <c r="Q20" s="29"/>
      <c r="R20" s="29"/>
      <c r="S20" s="29"/>
      <c r="T20" s="29"/>
      <c r="U20" s="29"/>
      <c r="V20" s="29"/>
      <c r="W20" s="29"/>
      <c r="X20" s="29"/>
      <c r="Y20" s="29"/>
    </row>
    <row r="21" spans="1:25" ht="9"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ht="15" customHeight="1">
      <c r="A22" s="29" t="s">
        <v>371</v>
      </c>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ht="15" customHeight="1">
      <c r="A23" s="29"/>
      <c r="B23" s="29" t="s">
        <v>78</v>
      </c>
      <c r="C23" s="29"/>
      <c r="D23" s="29"/>
      <c r="E23" s="29"/>
      <c r="F23" s="29"/>
      <c r="G23" s="29"/>
      <c r="H23" s="29"/>
      <c r="I23" s="29"/>
      <c r="J23" s="29"/>
      <c r="K23" s="29"/>
      <c r="L23" s="29"/>
      <c r="M23" s="29"/>
      <c r="N23" s="29"/>
      <c r="O23" s="29"/>
      <c r="P23" s="29"/>
      <c r="Q23" s="29"/>
      <c r="R23" s="29"/>
      <c r="S23" s="29"/>
      <c r="T23" s="29"/>
      <c r="U23" s="29"/>
      <c r="V23" s="29"/>
      <c r="W23" s="29"/>
      <c r="X23" s="29"/>
      <c r="Y23" s="29"/>
    </row>
    <row r="24" spans="1:25" ht="15" customHeight="1">
      <c r="A24" s="29"/>
      <c r="B24" s="217" t="s">
        <v>79</v>
      </c>
      <c r="C24" s="218"/>
      <c r="D24" s="218"/>
      <c r="E24" s="218"/>
      <c r="F24" s="218"/>
      <c r="G24" s="218"/>
      <c r="H24" s="218"/>
      <c r="I24" s="219"/>
      <c r="J24" s="1035">
        <f>M17</f>
        <v>0</v>
      </c>
      <c r="K24" s="1036"/>
      <c r="L24" s="1036"/>
      <c r="M24" s="1036"/>
      <c r="N24" s="220" t="s">
        <v>27</v>
      </c>
      <c r="O24" s="217" t="s">
        <v>80</v>
      </c>
      <c r="P24" s="193"/>
      <c r="Q24" s="193"/>
      <c r="R24" s="221"/>
      <c r="S24" s="222" t="s">
        <v>372</v>
      </c>
      <c r="T24" s="1037">
        <f>ROUND(J24/12,3)</f>
        <v>0</v>
      </c>
      <c r="U24" s="1037"/>
      <c r="V24" s="1037"/>
      <c r="W24" s="1037"/>
      <c r="X24" s="1037"/>
      <c r="Y24" s="220" t="s">
        <v>27</v>
      </c>
    </row>
    <row r="25" spans="1:25" ht="15" customHeight="1">
      <c r="A25" s="29"/>
      <c r="B25" s="217" t="s">
        <v>81</v>
      </c>
      <c r="C25" s="218"/>
      <c r="D25" s="218"/>
      <c r="E25" s="218"/>
      <c r="F25" s="218"/>
      <c r="G25" s="218"/>
      <c r="H25" s="218"/>
      <c r="I25" s="219"/>
      <c r="J25" s="1035">
        <f>Q17</f>
        <v>0</v>
      </c>
      <c r="K25" s="1036"/>
      <c r="L25" s="1036"/>
      <c r="M25" s="1036"/>
      <c r="N25" s="220" t="s">
        <v>27</v>
      </c>
      <c r="O25" s="217" t="s">
        <v>80</v>
      </c>
      <c r="P25" s="193"/>
      <c r="Q25" s="193"/>
      <c r="R25" s="221"/>
      <c r="S25" s="222" t="s">
        <v>373</v>
      </c>
      <c r="T25" s="1037">
        <f>ROUND(J25/12,3)</f>
        <v>0</v>
      </c>
      <c r="U25" s="1037"/>
      <c r="V25" s="1037"/>
      <c r="W25" s="1037"/>
      <c r="X25" s="1037"/>
      <c r="Y25" s="220" t="s">
        <v>27</v>
      </c>
    </row>
    <row r="26" spans="1:25" ht="15" customHeight="1">
      <c r="A26" s="29"/>
      <c r="B26" s="223"/>
      <c r="C26" s="223"/>
      <c r="D26" s="223"/>
      <c r="E26" s="223"/>
      <c r="F26" s="224"/>
      <c r="G26" s="224"/>
      <c r="H26" s="225"/>
      <c r="I26" s="223"/>
      <c r="J26" s="223"/>
      <c r="K26" s="223"/>
      <c r="L26" s="223"/>
      <c r="M26" s="217"/>
      <c r="N26" s="193"/>
      <c r="O26" s="193"/>
      <c r="P26" s="226" t="s">
        <v>57</v>
      </c>
      <c r="Q26" s="227"/>
      <c r="R26" s="210"/>
      <c r="S26" s="227"/>
      <c r="T26" s="228"/>
      <c r="U26" s="1050">
        <f>SUM(T24:X25)</f>
        <v>0</v>
      </c>
      <c r="V26" s="1051"/>
      <c r="W26" s="1051"/>
      <c r="X26" s="1051"/>
      <c r="Y26" s="220" t="s">
        <v>27</v>
      </c>
    </row>
    <row r="27" spans="1:25" ht="15" customHeight="1">
      <c r="A27" s="29"/>
      <c r="B27" s="229"/>
      <c r="C27" s="229"/>
      <c r="D27" s="229"/>
      <c r="E27" s="229"/>
      <c r="F27" s="230"/>
      <c r="G27" s="230"/>
      <c r="H27" s="41"/>
      <c r="I27" s="229"/>
      <c r="J27" s="229"/>
      <c r="K27" s="229"/>
      <c r="L27" s="229"/>
      <c r="M27" s="217" t="s">
        <v>82</v>
      </c>
      <c r="N27" s="193"/>
      <c r="O27" s="193"/>
      <c r="P27" s="226"/>
      <c r="Q27" s="227"/>
      <c r="R27" s="210"/>
      <c r="S27" s="227"/>
      <c r="T27" s="222" t="s">
        <v>374</v>
      </c>
      <c r="U27" s="1052">
        <f>ROUND(IF(T24=0,IF(J25=0,0,T25),IF(J25=0,T24,(T24+T25)/2)),0)</f>
        <v>0</v>
      </c>
      <c r="V27" s="1041"/>
      <c r="W27" s="1041"/>
      <c r="X27" s="1041"/>
      <c r="Y27" s="220" t="s">
        <v>38</v>
      </c>
    </row>
    <row r="28" spans="1:25" ht="9" customHeight="1">
      <c r="A28" s="29"/>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row>
    <row r="29" spans="1:25" ht="15" customHeight="1">
      <c r="A29" s="29"/>
      <c r="B29" s="41" t="s">
        <v>83</v>
      </c>
      <c r="C29" s="41"/>
      <c r="D29" s="41"/>
      <c r="E29" s="41"/>
      <c r="F29" s="41"/>
      <c r="G29" s="41"/>
      <c r="H29" s="41"/>
      <c r="I29" s="41"/>
      <c r="J29" s="41"/>
      <c r="K29" s="41"/>
      <c r="L29" s="41"/>
      <c r="M29" s="41"/>
      <c r="N29" s="41"/>
      <c r="O29" s="41"/>
      <c r="P29" s="41"/>
      <c r="Q29" s="41"/>
      <c r="R29" s="41"/>
      <c r="S29" s="41"/>
      <c r="T29" s="229"/>
      <c r="U29" s="41"/>
      <c r="V29" s="41"/>
      <c r="W29" s="41"/>
      <c r="X29" s="41"/>
      <c r="Y29" s="41"/>
    </row>
    <row r="30" spans="1:25" ht="15" customHeight="1">
      <c r="A30" s="29"/>
      <c r="B30" s="217" t="s">
        <v>79</v>
      </c>
      <c r="C30" s="218"/>
      <c r="D30" s="218"/>
      <c r="E30" s="218"/>
      <c r="F30" s="218"/>
      <c r="G30" s="218"/>
      <c r="H30" s="218"/>
      <c r="I30" s="219"/>
      <c r="J30" s="1040">
        <f>M15</f>
        <v>0</v>
      </c>
      <c r="K30" s="1041"/>
      <c r="L30" s="1041"/>
      <c r="M30" s="1041"/>
      <c r="N30" s="220" t="s">
        <v>27</v>
      </c>
      <c r="O30" s="217" t="s">
        <v>80</v>
      </c>
      <c r="P30" s="193"/>
      <c r="Q30" s="193"/>
      <c r="R30" s="221"/>
      <c r="S30" s="222" t="s">
        <v>375</v>
      </c>
      <c r="T30" s="1037">
        <f>ROUND(J30/12,3)</f>
        <v>0</v>
      </c>
      <c r="U30" s="1037"/>
      <c r="V30" s="1037"/>
      <c r="W30" s="1037"/>
      <c r="X30" s="1037"/>
      <c r="Y30" s="220" t="s">
        <v>27</v>
      </c>
    </row>
    <row r="31" spans="1:25" ht="15" customHeight="1">
      <c r="A31" s="29"/>
      <c r="B31" s="217" t="s">
        <v>81</v>
      </c>
      <c r="C31" s="218"/>
      <c r="D31" s="218"/>
      <c r="E31" s="218"/>
      <c r="F31" s="218"/>
      <c r="G31" s="218"/>
      <c r="H31" s="218"/>
      <c r="I31" s="219"/>
      <c r="J31" s="1040">
        <f>Q15</f>
        <v>0</v>
      </c>
      <c r="K31" s="1041"/>
      <c r="L31" s="1041"/>
      <c r="M31" s="1041"/>
      <c r="N31" s="220" t="s">
        <v>27</v>
      </c>
      <c r="O31" s="217" t="s">
        <v>80</v>
      </c>
      <c r="P31" s="193"/>
      <c r="Q31" s="193"/>
      <c r="R31" s="221"/>
      <c r="S31" s="222" t="s">
        <v>376</v>
      </c>
      <c r="T31" s="1037">
        <f>ROUND(J31/12,3)</f>
        <v>0</v>
      </c>
      <c r="U31" s="1037"/>
      <c r="V31" s="1037"/>
      <c r="W31" s="1037"/>
      <c r="X31" s="1037"/>
      <c r="Y31" s="220" t="s">
        <v>27</v>
      </c>
    </row>
    <row r="32" spans="1:25" ht="12" customHeight="1">
      <c r="A32" s="29"/>
      <c r="B32" s="1042" t="s">
        <v>84</v>
      </c>
      <c r="C32" s="1042"/>
      <c r="D32" s="1042"/>
      <c r="E32" s="1042"/>
      <c r="F32" s="1042"/>
      <c r="G32" s="1042"/>
      <c r="H32" s="1042"/>
      <c r="I32" s="1042"/>
      <c r="J32" s="1042"/>
      <c r="K32" s="1042"/>
      <c r="L32" s="1042"/>
      <c r="M32" s="1042"/>
      <c r="N32" s="1042"/>
      <c r="O32" s="1042"/>
      <c r="P32" s="1042"/>
      <c r="Q32" s="1042"/>
      <c r="R32" s="1042"/>
      <c r="S32" s="1042"/>
      <c r="T32" s="1042"/>
      <c r="U32" s="1042"/>
      <c r="V32" s="1042"/>
      <c r="W32" s="1042"/>
      <c r="X32" s="1042"/>
      <c r="Y32" s="1042"/>
    </row>
    <row r="33" spans="1:25" ht="12" customHeight="1">
      <c r="A33" s="29"/>
      <c r="B33" s="1043"/>
      <c r="C33" s="1043"/>
      <c r="D33" s="1043"/>
      <c r="E33" s="1043"/>
      <c r="F33" s="1043"/>
      <c r="G33" s="1043"/>
      <c r="H33" s="1043"/>
      <c r="I33" s="1043"/>
      <c r="J33" s="1043"/>
      <c r="K33" s="1043"/>
      <c r="L33" s="1043"/>
      <c r="M33" s="1043"/>
      <c r="N33" s="1043"/>
      <c r="O33" s="1043"/>
      <c r="P33" s="1043"/>
      <c r="Q33" s="1043"/>
      <c r="R33" s="1043"/>
      <c r="S33" s="1043"/>
      <c r="T33" s="1043"/>
      <c r="U33" s="1043"/>
      <c r="V33" s="1043"/>
      <c r="W33" s="1043"/>
      <c r="X33" s="1043"/>
      <c r="Y33" s="1043"/>
    </row>
    <row r="34" spans="1:25" ht="12" customHeight="1">
      <c r="A34" s="29"/>
      <c r="B34" s="1044" t="s">
        <v>85</v>
      </c>
      <c r="C34" s="1044"/>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row>
    <row r="35" spans="1:25" ht="12" customHeight="1">
      <c r="A35" s="29"/>
      <c r="B35" s="1045"/>
      <c r="C35" s="1045"/>
      <c r="D35" s="1045"/>
      <c r="E35" s="1045"/>
      <c r="F35" s="1045"/>
      <c r="G35" s="1045"/>
      <c r="H35" s="1045"/>
      <c r="I35" s="1045"/>
      <c r="J35" s="1045"/>
      <c r="K35" s="1045"/>
      <c r="L35" s="1045"/>
      <c r="M35" s="1045"/>
      <c r="N35" s="1045"/>
      <c r="O35" s="1045"/>
      <c r="P35" s="1045"/>
      <c r="Q35" s="1045"/>
      <c r="R35" s="1045"/>
      <c r="S35" s="1045"/>
      <c r="T35" s="1045"/>
      <c r="U35" s="1045"/>
      <c r="V35" s="1045"/>
      <c r="W35" s="1045"/>
      <c r="X35" s="1045"/>
      <c r="Y35" s="1045"/>
    </row>
    <row r="36" spans="1:25" ht="9" customHeight="1">
      <c r="A36" s="214"/>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1:25" ht="15" customHeight="1">
      <c r="A37" s="1" t="s">
        <v>240</v>
      </c>
      <c r="B37" s="1"/>
      <c r="C37" s="1"/>
      <c r="D37" s="1"/>
      <c r="E37" s="1"/>
      <c r="F37" s="1"/>
      <c r="G37" s="1"/>
      <c r="H37" s="1"/>
      <c r="I37" s="1"/>
      <c r="J37" s="1"/>
      <c r="K37" s="1"/>
      <c r="L37" s="1"/>
      <c r="M37" s="1"/>
      <c r="N37" s="1"/>
      <c r="O37" s="1"/>
      <c r="P37" s="1"/>
      <c r="Q37" s="1"/>
      <c r="R37" s="1"/>
      <c r="S37" s="1"/>
      <c r="T37" s="1"/>
      <c r="U37" s="1"/>
      <c r="V37" s="1"/>
      <c r="W37" s="1"/>
      <c r="X37" s="1"/>
      <c r="Y37" s="1"/>
    </row>
    <row r="38" spans="1:25" ht="15" customHeight="1">
      <c r="A38" s="1"/>
      <c r="B38" s="100" t="s">
        <v>241</v>
      </c>
      <c r="C38" s="101"/>
      <c r="D38" s="101"/>
      <c r="E38" s="101"/>
      <c r="F38" s="101"/>
      <c r="G38" s="101"/>
      <c r="H38" s="101"/>
      <c r="I38" s="102"/>
      <c r="J38" s="1046"/>
      <c r="K38" s="1047"/>
      <c r="L38" s="1047"/>
      <c r="M38" s="1047"/>
      <c r="N38" s="103" t="s">
        <v>27</v>
      </c>
      <c r="O38" s="104" t="s">
        <v>242</v>
      </c>
      <c r="P38" s="69"/>
      <c r="Q38" s="69"/>
      <c r="R38" s="69"/>
      <c r="S38" s="175"/>
      <c r="T38" s="105"/>
      <c r="U38" s="1048"/>
      <c r="V38" s="1049"/>
      <c r="W38" s="1049"/>
      <c r="X38" s="1049"/>
      <c r="Y38" s="103" t="s">
        <v>27</v>
      </c>
    </row>
    <row r="39" spans="1:25" ht="15" customHeight="1">
      <c r="A39" s="1"/>
      <c r="B39" s="100" t="s">
        <v>243</v>
      </c>
      <c r="C39" s="101"/>
      <c r="D39" s="101"/>
      <c r="E39" s="101"/>
      <c r="F39" s="101"/>
      <c r="G39" s="101"/>
      <c r="H39" s="101"/>
      <c r="I39" s="102"/>
      <c r="J39" s="1046"/>
      <c r="K39" s="1047"/>
      <c r="L39" s="1047"/>
      <c r="M39" s="1047"/>
      <c r="N39" s="103" t="s">
        <v>27</v>
      </c>
      <c r="O39" s="104" t="s">
        <v>244</v>
      </c>
      <c r="P39" s="69"/>
      <c r="Q39" s="69"/>
      <c r="R39" s="69"/>
      <c r="S39" s="175"/>
      <c r="T39" s="105"/>
      <c r="U39" s="1048"/>
      <c r="V39" s="1049"/>
      <c r="W39" s="1049"/>
      <c r="X39" s="1049"/>
      <c r="Y39" s="103" t="s">
        <v>27</v>
      </c>
    </row>
    <row r="40" spans="1:25" ht="15" customHeight="1">
      <c r="A40" s="1"/>
      <c r="B40" s="106"/>
      <c r="C40" s="106"/>
      <c r="D40" s="106"/>
      <c r="E40" s="106"/>
      <c r="F40" s="107"/>
      <c r="G40" s="107"/>
      <c r="H40" s="108"/>
      <c r="I40" s="106"/>
      <c r="J40" s="106"/>
      <c r="K40" s="106"/>
      <c r="L40" s="106"/>
      <c r="M40" s="100"/>
      <c r="N40" s="69"/>
      <c r="O40" s="69"/>
      <c r="P40" s="109" t="s">
        <v>57</v>
      </c>
      <c r="Q40" s="174"/>
      <c r="R40" s="67"/>
      <c r="S40" s="174"/>
      <c r="T40" s="110"/>
      <c r="U40" s="1061">
        <f>SUM(U38:X39)</f>
        <v>0</v>
      </c>
      <c r="V40" s="1062"/>
      <c r="W40" s="1062"/>
      <c r="X40" s="1062"/>
      <c r="Y40" s="103" t="s">
        <v>27</v>
      </c>
    </row>
    <row r="41" spans="1:25" ht="15" customHeight="1">
      <c r="A41" s="1"/>
      <c r="B41" s="21"/>
      <c r="C41" s="21"/>
      <c r="D41" s="21"/>
      <c r="E41" s="21"/>
      <c r="F41" s="111"/>
      <c r="G41" s="111"/>
      <c r="H41" s="12"/>
      <c r="I41" s="21"/>
      <c r="J41" s="21"/>
      <c r="K41" s="21"/>
      <c r="L41" s="21"/>
      <c r="M41" s="112" t="s">
        <v>245</v>
      </c>
      <c r="N41" s="69"/>
      <c r="O41" s="69"/>
      <c r="P41" s="109"/>
      <c r="Q41" s="174"/>
      <c r="R41" s="67"/>
      <c r="S41" s="174"/>
      <c r="T41" s="175"/>
      <c r="U41" s="1063" t="e">
        <f>ROUNDDOWN(U40/(J38+J39),3)</f>
        <v>#DIV/0!</v>
      </c>
      <c r="V41" s="1064"/>
      <c r="W41" s="1064"/>
      <c r="X41" s="1064"/>
      <c r="Y41" s="103"/>
    </row>
    <row r="42" spans="1:25" ht="6" customHeight="1">
      <c r="A42" s="1"/>
      <c r="B42" s="21"/>
      <c r="C42" s="21"/>
      <c r="D42" s="21"/>
      <c r="E42" s="21"/>
      <c r="F42" s="111"/>
      <c r="G42" s="111"/>
      <c r="H42" s="12"/>
      <c r="I42" s="21"/>
      <c r="J42" s="21"/>
      <c r="K42" s="21"/>
      <c r="L42" s="21"/>
      <c r="M42" s="113"/>
      <c r="N42" s="197"/>
      <c r="O42" s="197"/>
      <c r="P42" s="12"/>
      <c r="Q42" s="21"/>
      <c r="R42" s="170"/>
      <c r="S42" s="21"/>
      <c r="T42" s="21"/>
      <c r="U42" s="114"/>
      <c r="V42" s="115"/>
      <c r="W42" s="115"/>
      <c r="X42" s="115"/>
      <c r="Y42" s="12"/>
    </row>
    <row r="43" spans="1:25" ht="12" customHeight="1">
      <c r="A43" s="1"/>
      <c r="B43" s="1065" t="s">
        <v>246</v>
      </c>
      <c r="C43" s="1065"/>
      <c r="D43" s="1065"/>
      <c r="E43" s="1065"/>
      <c r="F43" s="1065"/>
      <c r="G43" s="1065"/>
      <c r="H43" s="1065"/>
      <c r="I43" s="1065"/>
      <c r="J43" s="1065"/>
      <c r="K43" s="1065"/>
      <c r="L43" s="1065"/>
      <c r="M43" s="1065"/>
      <c r="N43" s="1065"/>
      <c r="O43" s="1065"/>
      <c r="P43" s="1065"/>
      <c r="Q43" s="1065"/>
      <c r="R43" s="1065"/>
      <c r="S43" s="1065"/>
      <c r="T43" s="1065"/>
      <c r="U43" s="1065"/>
      <c r="V43" s="1065"/>
      <c r="W43" s="1065"/>
      <c r="X43" s="1065"/>
      <c r="Y43" s="1065"/>
    </row>
    <row r="44" spans="1:25" ht="12" customHeight="1">
      <c r="A44" s="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row>
    <row r="45" spans="1:25" ht="15" customHeight="1">
      <c r="A45" s="1" t="s">
        <v>247</v>
      </c>
      <c r="B45" s="1"/>
      <c r="C45" s="1"/>
      <c r="D45" s="1"/>
      <c r="E45" s="1"/>
      <c r="F45" s="1"/>
      <c r="G45" s="1"/>
      <c r="H45" s="1"/>
      <c r="I45" s="1"/>
      <c r="J45" s="1"/>
      <c r="K45" s="1"/>
      <c r="L45" s="1"/>
      <c r="M45" s="1"/>
      <c r="N45" s="1"/>
      <c r="O45" s="1"/>
      <c r="P45" s="1"/>
      <c r="Q45" s="1"/>
      <c r="R45" s="1"/>
      <c r="S45" s="1"/>
      <c r="T45" s="1"/>
      <c r="U45" s="1"/>
      <c r="V45" s="1"/>
      <c r="W45" s="1"/>
      <c r="X45" s="1"/>
      <c r="Y45" s="1"/>
    </row>
    <row r="46" spans="1:25" ht="15" customHeight="1">
      <c r="A46" s="1"/>
      <c r="B46" s="1066" t="s">
        <v>1</v>
      </c>
      <c r="C46" s="1067"/>
      <c r="D46" s="1067"/>
      <c r="E46" s="1067"/>
      <c r="F46" s="1067"/>
      <c r="G46" s="1067"/>
      <c r="H46" s="1067"/>
      <c r="I46" s="1067"/>
      <c r="J46" s="1067"/>
      <c r="K46" s="1067"/>
      <c r="L46" s="1068"/>
      <c r="M46" s="1072" t="s">
        <v>73</v>
      </c>
      <c r="N46" s="1073"/>
      <c r="O46" s="1073"/>
      <c r="P46" s="1073"/>
      <c r="Q46" s="1073"/>
      <c r="R46" s="1073"/>
      <c r="S46" s="1073"/>
      <c r="T46" s="1073"/>
      <c r="U46" s="1073"/>
      <c r="V46" s="1073"/>
      <c r="W46" s="1073"/>
      <c r="X46" s="1073"/>
      <c r="Y46" s="1074"/>
    </row>
    <row r="47" spans="1:25" ht="15" customHeight="1">
      <c r="A47" s="1"/>
      <c r="B47" s="1069"/>
      <c r="C47" s="1070"/>
      <c r="D47" s="1070"/>
      <c r="E47" s="1070"/>
      <c r="F47" s="1070"/>
      <c r="G47" s="1070"/>
      <c r="H47" s="1070"/>
      <c r="I47" s="1070"/>
      <c r="J47" s="1070"/>
      <c r="K47" s="1070"/>
      <c r="L47" s="1071"/>
      <c r="M47" s="1075" t="s">
        <v>74</v>
      </c>
      <c r="N47" s="1076"/>
      <c r="O47" s="1076"/>
      <c r="P47" s="1077"/>
      <c r="Q47" s="1075" t="s">
        <v>75</v>
      </c>
      <c r="R47" s="1076"/>
      <c r="S47" s="1076"/>
      <c r="T47" s="1077"/>
      <c r="U47" s="1075" t="s">
        <v>57</v>
      </c>
      <c r="V47" s="1076"/>
      <c r="W47" s="1076"/>
      <c r="X47" s="1076"/>
      <c r="Y47" s="1077"/>
    </row>
    <row r="48" spans="1:25" ht="15" customHeight="1">
      <c r="A48" s="1"/>
      <c r="B48" s="93" t="s">
        <v>76</v>
      </c>
      <c r="C48" s="94"/>
      <c r="D48" s="94"/>
      <c r="E48" s="94"/>
      <c r="F48" s="94"/>
      <c r="G48" s="94"/>
      <c r="H48" s="94"/>
      <c r="I48" s="94"/>
      <c r="J48" s="94"/>
      <c r="K48" s="94"/>
      <c r="L48" s="94"/>
      <c r="M48" s="1053">
        <f>M15</f>
        <v>0</v>
      </c>
      <c r="N48" s="1054"/>
      <c r="O48" s="1054"/>
      <c r="P48" s="116" t="s">
        <v>38</v>
      </c>
      <c r="Q48" s="1053">
        <f>Q15</f>
        <v>0</v>
      </c>
      <c r="R48" s="1054"/>
      <c r="S48" s="1054"/>
      <c r="T48" s="117" t="s">
        <v>38</v>
      </c>
      <c r="U48" s="118" t="s">
        <v>367</v>
      </c>
      <c r="V48" s="1054">
        <f>V15</f>
        <v>0</v>
      </c>
      <c r="W48" s="1054"/>
      <c r="X48" s="1054"/>
      <c r="Y48" s="117" t="s">
        <v>27</v>
      </c>
    </row>
    <row r="49" spans="1:25" ht="15" customHeight="1">
      <c r="A49" s="1"/>
      <c r="B49" s="1055" t="s">
        <v>248</v>
      </c>
      <c r="C49" s="1056"/>
      <c r="D49" s="1056"/>
      <c r="E49" s="1056"/>
      <c r="F49" s="1056"/>
      <c r="G49" s="1056"/>
      <c r="H49" s="1056"/>
      <c r="I49" s="1056"/>
      <c r="J49" s="1056"/>
      <c r="K49" s="1056"/>
      <c r="L49" s="1057"/>
      <c r="M49" s="1058"/>
      <c r="N49" s="1059"/>
      <c r="O49" s="1059"/>
      <c r="P49" s="119" t="s">
        <v>38</v>
      </c>
      <c r="Q49" s="1058"/>
      <c r="R49" s="1059"/>
      <c r="S49" s="1059"/>
      <c r="T49" s="120" t="s">
        <v>38</v>
      </c>
      <c r="U49" s="121" t="s">
        <v>377</v>
      </c>
      <c r="V49" s="1060">
        <f>M49+Q49</f>
        <v>0</v>
      </c>
      <c r="W49" s="1060"/>
      <c r="X49" s="1060"/>
      <c r="Y49" s="120" t="s">
        <v>38</v>
      </c>
    </row>
    <row r="50" spans="1:25" ht="12" customHeight="1">
      <c r="A50" s="1"/>
      <c r="B50" s="176" t="s">
        <v>369</v>
      </c>
      <c r="C50" s="122"/>
      <c r="D50" s="122"/>
      <c r="E50" s="122"/>
      <c r="F50" s="122"/>
      <c r="G50" s="122"/>
      <c r="H50" s="122"/>
      <c r="I50" s="122"/>
      <c r="J50" s="122"/>
      <c r="K50" s="122"/>
      <c r="L50" s="122"/>
      <c r="M50" s="122"/>
      <c r="N50" s="94"/>
      <c r="O50" s="94"/>
      <c r="P50" s="94"/>
      <c r="Q50" s="94"/>
      <c r="R50" s="94"/>
      <c r="S50" s="94"/>
      <c r="T50" s="94"/>
      <c r="U50" s="94"/>
      <c r="V50" s="94"/>
      <c r="W50" s="94"/>
      <c r="X50" s="94"/>
      <c r="Y50" s="94"/>
    </row>
    <row r="51" spans="1:25" ht="12" customHeight="1">
      <c r="A51" s="1"/>
      <c r="B51" s="1078" t="s">
        <v>77</v>
      </c>
      <c r="C51" s="1079"/>
      <c r="D51" s="1079"/>
      <c r="E51" s="1079"/>
      <c r="F51" s="1079"/>
      <c r="G51" s="1079"/>
      <c r="H51" s="1079"/>
      <c r="I51" s="1079"/>
      <c r="J51" s="1079"/>
      <c r="K51" s="1079"/>
      <c r="L51" s="1079"/>
      <c r="M51" s="1079"/>
      <c r="N51" s="1079"/>
      <c r="O51" s="1079"/>
      <c r="P51" s="1079"/>
      <c r="Q51" s="1079"/>
      <c r="R51" s="1079"/>
      <c r="S51" s="1079"/>
      <c r="T51" s="1079"/>
      <c r="U51" s="1079"/>
      <c r="V51" s="1079"/>
      <c r="W51" s="1079"/>
      <c r="X51" s="1079"/>
      <c r="Y51" s="1079"/>
    </row>
    <row r="52" spans="1:25" ht="12" customHeight="1">
      <c r="A52" s="1"/>
      <c r="B52" s="1"/>
      <c r="C52" s="123" t="s">
        <v>370</v>
      </c>
      <c r="D52" s="1"/>
      <c r="E52" s="1"/>
      <c r="F52" s="1"/>
      <c r="G52" s="1"/>
      <c r="H52" s="1"/>
      <c r="I52" s="1"/>
      <c r="J52" s="1"/>
      <c r="K52" s="1"/>
      <c r="L52" s="1"/>
      <c r="M52" s="1"/>
      <c r="N52" s="1"/>
      <c r="O52" s="1"/>
      <c r="P52" s="1"/>
      <c r="Q52" s="1"/>
      <c r="R52" s="1"/>
      <c r="S52" s="1"/>
      <c r="T52" s="1"/>
      <c r="U52" s="1"/>
      <c r="V52" s="1"/>
      <c r="W52" s="1"/>
      <c r="X52" s="1"/>
      <c r="Y52" s="1"/>
    </row>
    <row r="53" spans="1:25" ht="12" customHeight="1">
      <c r="A53" s="1"/>
      <c r="B53" s="1"/>
      <c r="C53" s="123"/>
      <c r="D53" s="1"/>
      <c r="E53" s="1"/>
      <c r="F53" s="1"/>
      <c r="G53" s="1"/>
      <c r="H53" s="1"/>
      <c r="I53" s="1"/>
      <c r="J53" s="1"/>
      <c r="K53" s="1"/>
      <c r="L53" s="1"/>
      <c r="M53" s="1"/>
      <c r="N53" s="1"/>
      <c r="O53" s="1"/>
      <c r="P53" s="1"/>
      <c r="Q53" s="1"/>
      <c r="R53" s="1"/>
      <c r="S53" s="1"/>
      <c r="T53" s="1"/>
      <c r="U53" s="1"/>
      <c r="V53" s="1"/>
      <c r="W53" s="1"/>
      <c r="X53" s="1"/>
      <c r="Y53" s="1"/>
    </row>
    <row r="54" spans="1:25" ht="15" customHeight="1">
      <c r="A54" s="179" t="s">
        <v>250</v>
      </c>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ht="15" customHeight="1">
      <c r="A55" s="29"/>
      <c r="B55" s="29"/>
      <c r="C55" s="29"/>
      <c r="D55" s="29"/>
      <c r="E55" s="29"/>
      <c r="F55" s="29"/>
      <c r="G55" s="29"/>
      <c r="H55" s="29"/>
      <c r="I55" s="29"/>
      <c r="J55" s="29"/>
      <c r="K55" s="29"/>
      <c r="L55" s="29"/>
      <c r="M55" s="29"/>
      <c r="N55" s="29"/>
      <c r="O55" s="29"/>
      <c r="P55" s="124"/>
      <c r="Q55" s="1080" t="s">
        <v>378</v>
      </c>
      <c r="R55" s="1081"/>
      <c r="S55" s="1082"/>
      <c r="T55" s="125" t="s">
        <v>379</v>
      </c>
      <c r="U55" s="1083"/>
      <c r="V55" s="1083"/>
      <c r="W55" s="1083"/>
      <c r="X55" s="1083"/>
      <c r="Y55" s="126" t="s">
        <v>86</v>
      </c>
    </row>
    <row r="56" spans="1:25" ht="15" customHeight="1">
      <c r="A56" s="29"/>
      <c r="B56" s="29"/>
      <c r="C56" s="29"/>
      <c r="D56" s="29"/>
      <c r="E56" s="29"/>
      <c r="F56" s="29"/>
      <c r="G56" s="29"/>
      <c r="H56" s="29"/>
      <c r="I56" s="29"/>
      <c r="J56" s="29"/>
      <c r="K56" s="29"/>
      <c r="L56" s="29"/>
      <c r="M56" s="29"/>
      <c r="N56" s="29"/>
      <c r="O56" s="29"/>
      <c r="P56" s="29"/>
      <c r="Q56" s="30"/>
      <c r="R56" s="30"/>
      <c r="S56" s="30"/>
      <c r="T56" s="30"/>
      <c r="U56" s="179"/>
      <c r="V56" s="179"/>
      <c r="W56" s="179"/>
      <c r="X56" s="179"/>
      <c r="Y56" s="29"/>
    </row>
    <row r="57" spans="1:25" ht="15" customHeight="1">
      <c r="A57" s="29" t="s">
        <v>253</v>
      </c>
      <c r="B57" s="231"/>
      <c r="C57" s="231"/>
      <c r="D57" s="231"/>
      <c r="E57" s="231"/>
      <c r="F57" s="231"/>
      <c r="G57" s="231"/>
      <c r="H57" s="231"/>
      <c r="I57" s="231"/>
      <c r="J57" s="231"/>
      <c r="K57" s="231"/>
      <c r="L57" s="231"/>
      <c r="M57" s="231"/>
      <c r="N57" s="231"/>
      <c r="O57" s="231"/>
      <c r="P57" s="231"/>
      <c r="Q57" s="231"/>
      <c r="R57" s="231"/>
      <c r="S57" s="231"/>
      <c r="T57" s="231"/>
      <c r="U57" s="231"/>
      <c r="V57" s="1084" t="s">
        <v>87</v>
      </c>
      <c r="W57" s="1084"/>
      <c r="X57" s="1084" t="s">
        <v>88</v>
      </c>
      <c r="Y57" s="1084"/>
    </row>
    <row r="58" spans="1:25" ht="15" customHeight="1">
      <c r="A58" s="29"/>
      <c r="B58" s="29"/>
      <c r="C58" s="29"/>
      <c r="D58" s="29"/>
      <c r="E58" s="29"/>
      <c r="F58" s="29"/>
      <c r="G58" s="29"/>
      <c r="H58" s="29"/>
      <c r="I58" s="29"/>
      <c r="J58" s="29"/>
      <c r="K58" s="29"/>
      <c r="L58" s="29"/>
      <c r="M58" s="29"/>
      <c r="N58" s="29"/>
      <c r="O58" s="29"/>
      <c r="P58" s="29"/>
      <c r="Q58" s="29"/>
      <c r="R58" s="29"/>
      <c r="S58" s="29"/>
      <c r="T58" s="29"/>
      <c r="U58" s="29"/>
      <c r="V58" s="1084"/>
      <c r="W58" s="1084"/>
      <c r="X58" s="1084"/>
      <c r="Y58" s="1084"/>
    </row>
    <row r="59" spans="1:25" ht="12" customHeight="1">
      <c r="A59" s="231"/>
      <c r="B59" s="1085" t="s">
        <v>380</v>
      </c>
      <c r="C59" s="1086" t="s">
        <v>89</v>
      </c>
      <c r="D59" s="1086"/>
      <c r="E59" s="1086"/>
      <c r="F59" s="1086"/>
      <c r="G59" s="1086"/>
      <c r="H59" s="1086"/>
      <c r="I59" s="1086"/>
      <c r="J59" s="1086"/>
      <c r="K59" s="1086"/>
      <c r="L59" s="1086"/>
      <c r="M59" s="1086"/>
      <c r="N59" s="1086"/>
      <c r="O59" s="1086"/>
      <c r="P59" s="1086"/>
      <c r="Q59" s="1086"/>
      <c r="R59" s="1086"/>
      <c r="S59" s="1086"/>
      <c r="T59" s="1086"/>
      <c r="U59" s="1086"/>
      <c r="V59" s="1087"/>
      <c r="W59" s="1088"/>
      <c r="X59" s="1087"/>
      <c r="Y59" s="1088"/>
    </row>
    <row r="60" spans="1:25" ht="12" customHeight="1">
      <c r="A60" s="29"/>
      <c r="B60" s="1085"/>
      <c r="C60" s="1086"/>
      <c r="D60" s="1086"/>
      <c r="E60" s="1086"/>
      <c r="F60" s="1086"/>
      <c r="G60" s="1086"/>
      <c r="H60" s="1086"/>
      <c r="I60" s="1086"/>
      <c r="J60" s="1086"/>
      <c r="K60" s="1086"/>
      <c r="L60" s="1086"/>
      <c r="M60" s="1086"/>
      <c r="N60" s="1086"/>
      <c r="O60" s="1086"/>
      <c r="P60" s="1086"/>
      <c r="Q60" s="1086"/>
      <c r="R60" s="1086"/>
      <c r="S60" s="1086"/>
      <c r="T60" s="1086"/>
      <c r="U60" s="1086"/>
      <c r="V60" s="1089"/>
      <c r="W60" s="1090"/>
      <c r="X60" s="1089"/>
      <c r="Y60" s="1090"/>
    </row>
    <row r="61" spans="1:25" ht="12" customHeight="1">
      <c r="A61" s="29"/>
      <c r="B61" s="1085" t="s">
        <v>381</v>
      </c>
      <c r="C61" s="1102" t="s">
        <v>90</v>
      </c>
      <c r="D61" s="1102"/>
      <c r="E61" s="1102"/>
      <c r="F61" s="1102"/>
      <c r="G61" s="1102"/>
      <c r="H61" s="1102"/>
      <c r="I61" s="1102"/>
      <c r="J61" s="1102"/>
      <c r="K61" s="1102"/>
      <c r="L61" s="1102"/>
      <c r="M61" s="1102"/>
      <c r="N61" s="1102"/>
      <c r="O61" s="1102"/>
      <c r="P61" s="1102"/>
      <c r="Q61" s="1102"/>
      <c r="R61" s="1102"/>
      <c r="S61" s="1102"/>
      <c r="T61" s="1102"/>
      <c r="U61" s="1103"/>
      <c r="V61" s="1087"/>
      <c r="W61" s="1088"/>
      <c r="X61" s="1087"/>
      <c r="Y61" s="1088"/>
    </row>
    <row r="62" spans="1:25" ht="12" customHeight="1">
      <c r="A62" s="29"/>
      <c r="B62" s="1085"/>
      <c r="C62" s="1102"/>
      <c r="D62" s="1102"/>
      <c r="E62" s="1102"/>
      <c r="F62" s="1102"/>
      <c r="G62" s="1102"/>
      <c r="H62" s="1102"/>
      <c r="I62" s="1102"/>
      <c r="J62" s="1102"/>
      <c r="K62" s="1102"/>
      <c r="L62" s="1102"/>
      <c r="M62" s="1102"/>
      <c r="N62" s="1102"/>
      <c r="O62" s="1102"/>
      <c r="P62" s="1102"/>
      <c r="Q62" s="1102"/>
      <c r="R62" s="1102"/>
      <c r="S62" s="1102"/>
      <c r="T62" s="1102"/>
      <c r="U62" s="1103"/>
      <c r="V62" s="1089"/>
      <c r="W62" s="1090"/>
      <c r="X62" s="1089"/>
      <c r="Y62" s="1090"/>
    </row>
    <row r="63" spans="1:25" ht="15" customHeight="1">
      <c r="A63" s="29"/>
      <c r="B63" s="29"/>
      <c r="C63" s="29"/>
      <c r="D63" s="29"/>
      <c r="E63" s="29"/>
      <c r="F63" s="29"/>
      <c r="G63" s="29"/>
      <c r="H63" s="29"/>
      <c r="I63" s="29"/>
      <c r="J63" s="29"/>
      <c r="K63" s="29"/>
      <c r="L63" s="29"/>
      <c r="M63" s="29"/>
      <c r="N63" s="29"/>
      <c r="O63" s="29"/>
      <c r="P63" s="29"/>
      <c r="Q63" s="30"/>
      <c r="R63" s="30"/>
      <c r="S63" s="30"/>
      <c r="T63" s="30"/>
      <c r="U63" s="179"/>
      <c r="V63" s="179"/>
      <c r="W63" s="179"/>
      <c r="X63" s="179"/>
      <c r="Y63" s="29"/>
    </row>
    <row r="64" spans="1:25" ht="12" customHeight="1">
      <c r="A64" s="29"/>
      <c r="B64" s="232"/>
      <c r="C64" s="41"/>
      <c r="D64" s="41"/>
      <c r="E64" s="41"/>
      <c r="F64" s="41"/>
      <c r="G64" s="41"/>
      <c r="H64" s="41"/>
      <c r="I64" s="41"/>
      <c r="J64" s="41"/>
      <c r="K64" s="41"/>
      <c r="L64" s="41"/>
      <c r="M64" s="41"/>
      <c r="N64" s="233"/>
      <c r="O64" s="233"/>
      <c r="P64" s="233"/>
      <c r="Q64" s="234"/>
      <c r="R64" s="229"/>
      <c r="S64" s="229"/>
      <c r="T64" s="235"/>
      <c r="U64" s="236"/>
      <c r="V64" s="236"/>
      <c r="W64" s="236"/>
      <c r="X64" s="236"/>
      <c r="Y64" s="41"/>
    </row>
    <row r="65" spans="1:40" ht="24.95" customHeight="1">
      <c r="A65" s="1091" t="s">
        <v>256</v>
      </c>
      <c r="B65" s="1091"/>
      <c r="C65" s="1091"/>
      <c r="D65" s="1091"/>
      <c r="E65" s="1091"/>
      <c r="F65" s="1091"/>
      <c r="G65" s="1091"/>
      <c r="H65" s="1091"/>
      <c r="I65" s="1091"/>
      <c r="J65" s="1091"/>
      <c r="K65" s="1091"/>
      <c r="L65" s="1091"/>
      <c r="M65" s="1091"/>
      <c r="N65" s="1104" t="s">
        <v>92</v>
      </c>
      <c r="O65" s="1105"/>
      <c r="P65" s="1096" t="s">
        <v>530</v>
      </c>
      <c r="Q65" s="1097"/>
      <c r="R65" s="1097"/>
      <c r="S65" s="1098"/>
      <c r="T65" s="211" t="s">
        <v>382</v>
      </c>
      <c r="U65" s="1099"/>
      <c r="V65" s="1100"/>
      <c r="W65" s="1100"/>
      <c r="X65" s="1101"/>
      <c r="Y65" s="220" t="s">
        <v>91</v>
      </c>
    </row>
    <row r="66" spans="1:40" ht="24.95" customHeight="1">
      <c r="A66" s="1091"/>
      <c r="B66" s="1091"/>
      <c r="C66" s="1091"/>
      <c r="D66" s="1091"/>
      <c r="E66" s="1091"/>
      <c r="F66" s="1091"/>
      <c r="G66" s="1091"/>
      <c r="H66" s="1091"/>
      <c r="I66" s="1091"/>
      <c r="J66" s="1091"/>
      <c r="K66" s="1091"/>
      <c r="L66" s="1091"/>
      <c r="M66" s="1091"/>
      <c r="N66" s="1106"/>
      <c r="O66" s="1107"/>
      <c r="P66" s="1096" t="s">
        <v>531</v>
      </c>
      <c r="Q66" s="1097"/>
      <c r="R66" s="1097"/>
      <c r="S66" s="1098"/>
      <c r="T66" s="211" t="s">
        <v>383</v>
      </c>
      <c r="U66" s="1099"/>
      <c r="V66" s="1100"/>
      <c r="W66" s="1100"/>
      <c r="X66" s="1101"/>
      <c r="Y66" s="220" t="s">
        <v>86</v>
      </c>
      <c r="AM66" s="237"/>
      <c r="AN66" s="237"/>
    </row>
    <row r="67" spans="1:40" ht="24.95" customHeight="1">
      <c r="A67" s="1091" t="s">
        <v>201</v>
      </c>
      <c r="B67" s="1091"/>
      <c r="C67" s="1091"/>
      <c r="D67" s="1091"/>
      <c r="E67" s="1091"/>
      <c r="F67" s="1091"/>
      <c r="G67" s="1091"/>
      <c r="H67" s="1091"/>
      <c r="I67" s="1091"/>
      <c r="J67" s="1091"/>
      <c r="K67" s="1091"/>
      <c r="L67" s="1091"/>
      <c r="M67" s="1091"/>
      <c r="N67" s="1092" t="s">
        <v>93</v>
      </c>
      <c r="O67" s="1093"/>
      <c r="P67" s="1096" t="s">
        <v>530</v>
      </c>
      <c r="Q67" s="1097"/>
      <c r="R67" s="1097"/>
      <c r="S67" s="1098"/>
      <c r="T67" s="211" t="s">
        <v>384</v>
      </c>
      <c r="U67" s="1099"/>
      <c r="V67" s="1100"/>
      <c r="W67" s="1100"/>
      <c r="X67" s="1101"/>
      <c r="Y67" s="220" t="s">
        <v>91</v>
      </c>
      <c r="AM67" s="237">
        <v>1</v>
      </c>
      <c r="AN67" s="237">
        <v>2</v>
      </c>
    </row>
    <row r="68" spans="1:40" ht="24.95" customHeight="1">
      <c r="A68" s="1091"/>
      <c r="B68" s="1091"/>
      <c r="C68" s="1091"/>
      <c r="D68" s="1091"/>
      <c r="E68" s="1091"/>
      <c r="F68" s="1091"/>
      <c r="G68" s="1091"/>
      <c r="H68" s="1091"/>
      <c r="I68" s="1091"/>
      <c r="J68" s="1091"/>
      <c r="K68" s="1091"/>
      <c r="L68" s="1091"/>
      <c r="M68" s="1091"/>
      <c r="N68" s="1094"/>
      <c r="O68" s="1095"/>
      <c r="P68" s="1096" t="s">
        <v>531</v>
      </c>
      <c r="Q68" s="1097"/>
      <c r="R68" s="1097"/>
      <c r="S68" s="1098"/>
      <c r="T68" s="211" t="s">
        <v>385</v>
      </c>
      <c r="U68" s="1099"/>
      <c r="V68" s="1100"/>
      <c r="W68" s="1100"/>
      <c r="X68" s="1101"/>
      <c r="Y68" s="220" t="s">
        <v>86</v>
      </c>
      <c r="AM68" s="237">
        <v>2</v>
      </c>
      <c r="AN68" s="237">
        <v>3</v>
      </c>
    </row>
    <row r="69" spans="1:40" ht="13.5" customHeight="1">
      <c r="A69" s="238"/>
      <c r="B69" s="238"/>
      <c r="C69" s="238"/>
      <c r="D69" s="238"/>
      <c r="E69" s="238"/>
      <c r="F69" s="238"/>
      <c r="G69" s="238"/>
      <c r="H69" s="238"/>
      <c r="I69" s="238"/>
      <c r="J69" s="238"/>
      <c r="K69" s="238"/>
      <c r="L69" s="238"/>
      <c r="M69" s="238"/>
      <c r="N69" s="234"/>
      <c r="O69" s="234"/>
      <c r="P69" s="234"/>
      <c r="Q69" s="234"/>
      <c r="R69" s="234"/>
      <c r="S69" s="234"/>
      <c r="T69" s="235"/>
      <c r="U69" s="236"/>
      <c r="V69" s="236"/>
      <c r="W69" s="236"/>
      <c r="X69" s="236"/>
      <c r="Y69" s="41"/>
      <c r="AM69" s="237">
        <v>3</v>
      </c>
      <c r="AN69" s="1"/>
    </row>
    <row r="70" spans="1:40" ht="24.95" customHeight="1">
      <c r="A70" s="1091" t="s">
        <v>261</v>
      </c>
      <c r="B70" s="1091"/>
      <c r="C70" s="1091"/>
      <c r="D70" s="1091"/>
      <c r="E70" s="1091"/>
      <c r="F70" s="1091"/>
      <c r="G70" s="1091"/>
      <c r="H70" s="1091"/>
      <c r="I70" s="1091"/>
      <c r="J70" s="1091"/>
      <c r="K70" s="1091"/>
      <c r="L70" s="1091"/>
      <c r="M70" s="1091"/>
      <c r="N70" s="1117" t="s">
        <v>92</v>
      </c>
      <c r="O70" s="1118"/>
      <c r="P70" s="1121" t="s">
        <v>530</v>
      </c>
      <c r="Q70" s="1122"/>
      <c r="R70" s="1122"/>
      <c r="S70" s="1123"/>
      <c r="T70" s="239" t="s">
        <v>386</v>
      </c>
      <c r="U70" s="1124"/>
      <c r="V70" s="1125"/>
      <c r="W70" s="1125"/>
      <c r="X70" s="1126"/>
      <c r="Y70" s="240" t="s">
        <v>91</v>
      </c>
      <c r="AM70" s="237">
        <v>4</v>
      </c>
      <c r="AN70" s="1"/>
    </row>
    <row r="71" spans="1:40" ht="24.95" customHeight="1">
      <c r="A71" s="1091"/>
      <c r="B71" s="1091"/>
      <c r="C71" s="1091"/>
      <c r="D71" s="1091"/>
      <c r="E71" s="1091"/>
      <c r="F71" s="1091"/>
      <c r="G71" s="1091"/>
      <c r="H71" s="1091"/>
      <c r="I71" s="1091"/>
      <c r="J71" s="1091"/>
      <c r="K71" s="1091"/>
      <c r="L71" s="1091"/>
      <c r="M71" s="1091"/>
      <c r="N71" s="1119"/>
      <c r="O71" s="1120"/>
      <c r="P71" s="1096" t="s">
        <v>531</v>
      </c>
      <c r="Q71" s="1097"/>
      <c r="R71" s="1097"/>
      <c r="S71" s="1098"/>
      <c r="T71" s="211" t="s">
        <v>387</v>
      </c>
      <c r="U71" s="1099"/>
      <c r="V71" s="1100"/>
      <c r="W71" s="1100"/>
      <c r="X71" s="1101"/>
      <c r="Y71" s="241" t="s">
        <v>86</v>
      </c>
      <c r="AM71" s="237">
        <v>5</v>
      </c>
      <c r="AN71" s="1"/>
    </row>
    <row r="72" spans="1:40" ht="24.95" customHeight="1">
      <c r="A72" s="1091" t="s">
        <v>202</v>
      </c>
      <c r="B72" s="1091"/>
      <c r="C72" s="1091"/>
      <c r="D72" s="1091"/>
      <c r="E72" s="1091"/>
      <c r="F72" s="1091"/>
      <c r="G72" s="1091"/>
      <c r="H72" s="1091"/>
      <c r="I72" s="1091"/>
      <c r="J72" s="1091"/>
      <c r="K72" s="1091"/>
      <c r="L72" s="1091"/>
      <c r="M72" s="1091"/>
      <c r="N72" s="1108" t="s">
        <v>93</v>
      </c>
      <c r="O72" s="1093"/>
      <c r="P72" s="1096" t="s">
        <v>530</v>
      </c>
      <c r="Q72" s="1097"/>
      <c r="R72" s="1097"/>
      <c r="S72" s="1098"/>
      <c r="T72" s="211" t="s">
        <v>388</v>
      </c>
      <c r="U72" s="1099"/>
      <c r="V72" s="1100"/>
      <c r="W72" s="1100"/>
      <c r="X72" s="1101"/>
      <c r="Y72" s="241" t="s">
        <v>91</v>
      </c>
    </row>
    <row r="73" spans="1:40" ht="24.95" customHeight="1">
      <c r="A73" s="1091"/>
      <c r="B73" s="1091"/>
      <c r="C73" s="1091"/>
      <c r="D73" s="1091"/>
      <c r="E73" s="1091"/>
      <c r="F73" s="1091"/>
      <c r="G73" s="1091"/>
      <c r="H73" s="1091"/>
      <c r="I73" s="1091"/>
      <c r="J73" s="1091"/>
      <c r="K73" s="1091"/>
      <c r="L73" s="1091"/>
      <c r="M73" s="1091"/>
      <c r="N73" s="1109"/>
      <c r="O73" s="1110"/>
      <c r="P73" s="1111" t="s">
        <v>531</v>
      </c>
      <c r="Q73" s="1112"/>
      <c r="R73" s="1112"/>
      <c r="S73" s="1113"/>
      <c r="T73" s="242" t="s">
        <v>389</v>
      </c>
      <c r="U73" s="1114"/>
      <c r="V73" s="1115"/>
      <c r="W73" s="1115"/>
      <c r="X73" s="1116"/>
      <c r="Y73" s="243" t="s">
        <v>86</v>
      </c>
    </row>
    <row r="74" spans="1:40" s="81" customFormat="1" ht="15" customHeight="1">
      <c r="A74" s="29" t="s">
        <v>390</v>
      </c>
      <c r="B74" s="29"/>
      <c r="C74" s="29"/>
      <c r="D74" s="29"/>
      <c r="E74" s="29"/>
      <c r="F74" s="29"/>
      <c r="G74" s="29"/>
      <c r="H74" s="29"/>
      <c r="I74" s="29"/>
      <c r="J74" s="29"/>
      <c r="K74" s="29"/>
      <c r="L74" s="29"/>
      <c r="M74" s="29"/>
      <c r="N74" s="29"/>
      <c r="O74" s="29"/>
      <c r="P74" s="29"/>
      <c r="Q74" s="29"/>
      <c r="R74" s="29"/>
      <c r="S74" s="29"/>
      <c r="T74" s="29"/>
      <c r="U74" s="29"/>
      <c r="V74" s="29"/>
      <c r="W74" s="29"/>
      <c r="X74" s="29"/>
      <c r="Y74" s="29"/>
    </row>
    <row r="75" spans="1:40" s="81" customFormat="1" ht="9" customHeight="1">
      <c r="A75" s="231"/>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row>
    <row r="76" spans="1:40" s="81" customFormat="1" ht="8.25" customHeight="1">
      <c r="A76" s="231"/>
      <c r="B76" s="244"/>
      <c r="C76" s="245"/>
      <c r="D76" s="245"/>
      <c r="E76" s="245"/>
      <c r="F76" s="245"/>
      <c r="G76" s="245"/>
      <c r="H76" s="245"/>
      <c r="I76" s="245"/>
      <c r="J76" s="245"/>
      <c r="K76" s="245"/>
      <c r="L76" s="245"/>
      <c r="M76" s="245"/>
      <c r="N76" s="245"/>
      <c r="O76" s="245"/>
      <c r="P76" s="245"/>
      <c r="Q76" s="245"/>
      <c r="R76" s="245"/>
      <c r="S76" s="246"/>
      <c r="T76" s="244"/>
      <c r="U76" s="245"/>
      <c r="V76" s="245"/>
      <c r="W76" s="245"/>
      <c r="X76" s="245"/>
      <c r="Y76" s="246"/>
    </row>
    <row r="77" spans="1:40" s="81" customFormat="1" ht="15" customHeight="1">
      <c r="A77" s="231"/>
      <c r="B77" s="247"/>
      <c r="C77" s="29" t="s">
        <v>94</v>
      </c>
      <c r="D77" s="29"/>
      <c r="E77" s="29"/>
      <c r="F77" s="29"/>
      <c r="G77" s="29"/>
      <c r="H77" s="1033" t="s">
        <v>95</v>
      </c>
      <c r="I77" s="1033"/>
      <c r="J77" s="1033"/>
      <c r="K77" s="1033"/>
      <c r="L77" s="1033"/>
      <c r="M77" s="1033"/>
      <c r="N77" s="1033"/>
      <c r="O77" s="1033"/>
      <c r="P77" s="1033"/>
      <c r="Q77" s="1033"/>
      <c r="R77" s="1033"/>
      <c r="S77" s="1033"/>
      <c r="T77" s="1033"/>
      <c r="U77" s="1033"/>
      <c r="V77" s="1033"/>
      <c r="W77" s="1033"/>
      <c r="X77" s="1033"/>
      <c r="Y77" s="1127"/>
    </row>
    <row r="78" spans="1:40" s="81" customFormat="1" ht="15" customHeight="1">
      <c r="A78" s="231"/>
      <c r="B78" s="247"/>
      <c r="C78" s="29" t="s">
        <v>96</v>
      </c>
      <c r="D78" s="29"/>
      <c r="E78" s="29"/>
      <c r="F78" s="29"/>
      <c r="G78" s="29"/>
      <c r="H78" s="41"/>
      <c r="I78" s="1128" t="s">
        <v>97</v>
      </c>
      <c r="J78" s="1129"/>
      <c r="K78" s="248">
        <v>2</v>
      </c>
      <c r="L78" s="29" t="s">
        <v>98</v>
      </c>
      <c r="M78" s="29"/>
      <c r="N78" s="248">
        <v>2</v>
      </c>
      <c r="O78" s="29" t="s">
        <v>99</v>
      </c>
      <c r="P78" s="29"/>
      <c r="Q78" s="29"/>
      <c r="R78" s="29"/>
      <c r="S78" s="29"/>
      <c r="T78" s="249" t="s">
        <v>391</v>
      </c>
      <c r="U78" s="1130" t="e">
        <f>U79+U114</f>
        <v>#VALUE!</v>
      </c>
      <c r="V78" s="1130"/>
      <c r="W78" s="1130"/>
      <c r="X78" s="1130"/>
      <c r="Y78" s="250" t="s">
        <v>100</v>
      </c>
      <c r="Z78" s="251" t="str">
        <f>IF(AB80="未入力","※先に163行目の当該年度４月１日現在の１年次研修医受入数を入力してください","")</f>
        <v>※先に163行目の当該年度４月１日現在の１年次研修医受入数を入力してください</v>
      </c>
    </row>
    <row r="79" spans="1:40" s="81" customFormat="1" ht="15" customHeight="1">
      <c r="A79" s="231"/>
      <c r="B79" s="247" t="s">
        <v>161</v>
      </c>
      <c r="C79" s="29"/>
      <c r="D79" s="29"/>
      <c r="E79" s="29"/>
      <c r="F79" s="29"/>
      <c r="G79" s="29"/>
      <c r="H79" s="29"/>
      <c r="I79" s="30"/>
      <c r="J79" s="30"/>
      <c r="K79" s="29"/>
      <c r="L79" s="29"/>
      <c r="M79" s="29"/>
      <c r="N79" s="29"/>
      <c r="O79" s="29"/>
      <c r="P79" s="29"/>
      <c r="Q79" s="29"/>
      <c r="R79" s="29"/>
      <c r="S79" s="29"/>
      <c r="T79" s="249" t="s">
        <v>392</v>
      </c>
      <c r="U79" s="1130" t="e">
        <f>IF(OR(AB80="20人未満",$C$123=1),(E81*Q81)+(E83*Q83)+(E85*Q85)+(E87*Q87)+(E89*Q89)+(E92*Q92)+(E95*0.5*Q95),(E98*Q98)+(E100*Q100)+(E102*Q102)+(E104*Q104)+(E106*Q106)+(E109*Q109)+(E112*0.5*Q112))</f>
        <v>#VALUE!</v>
      </c>
      <c r="V79" s="1130"/>
      <c r="W79" s="1130"/>
      <c r="X79" s="1130"/>
      <c r="Y79" s="250" t="s">
        <v>101</v>
      </c>
    </row>
    <row r="80" spans="1:40" s="81" customFormat="1" ht="30" customHeight="1">
      <c r="A80" s="231"/>
      <c r="B80" s="1131" t="s">
        <v>162</v>
      </c>
      <c r="C80" s="1016"/>
      <c r="D80" s="1016"/>
      <c r="E80" s="1016"/>
      <c r="F80" s="1016"/>
      <c r="G80" s="1016"/>
      <c r="H80" s="1016"/>
      <c r="I80" s="1016"/>
      <c r="J80" s="1016"/>
      <c r="K80" s="1016"/>
      <c r="L80" s="1016"/>
      <c r="M80" s="1016"/>
      <c r="N80" s="1016"/>
      <c r="O80" s="1016"/>
      <c r="P80" s="1016"/>
      <c r="Q80" s="1016"/>
      <c r="R80" s="1016"/>
      <c r="S80" s="1132"/>
      <c r="T80" s="249"/>
      <c r="U80" s="252"/>
      <c r="V80" s="252"/>
      <c r="W80" s="252"/>
      <c r="X80" s="252"/>
      <c r="Y80" s="250"/>
      <c r="AB80" s="253" t="str">
        <f>IF(N163="","未入力",IF(N163&gt;=20,"20人以上","20人未満"))</f>
        <v>未入力</v>
      </c>
    </row>
    <row r="81" spans="1:30" s="81" customFormat="1" ht="32.25" customHeight="1">
      <c r="A81" s="231"/>
      <c r="B81" s="1133" t="s">
        <v>102</v>
      </c>
      <c r="C81" s="1134"/>
      <c r="D81" s="28" t="s">
        <v>393</v>
      </c>
      <c r="E81" s="1135"/>
      <c r="F81" s="1136"/>
      <c r="G81" s="1136"/>
      <c r="H81" s="29" t="s">
        <v>29</v>
      </c>
      <c r="I81" s="29"/>
      <c r="J81" s="29"/>
      <c r="K81" s="30" t="s">
        <v>26</v>
      </c>
      <c r="L81" s="29"/>
      <c r="M81" s="1137" t="s">
        <v>394</v>
      </c>
      <c r="N81" s="1137"/>
      <c r="O81" s="1137"/>
      <c r="P81" s="1137"/>
      <c r="Q81" s="1138" t="str">
        <f>IF(OR($AB$80="20人未満",$C$123=1),IF($K$78=1,$V$15,0)+IF($K$78=2,$V$15,0),"")</f>
        <v/>
      </c>
      <c r="R81" s="1138"/>
      <c r="S81" s="29" t="s">
        <v>27</v>
      </c>
      <c r="T81" s="249"/>
      <c r="U81" s="252"/>
      <c r="V81" s="252"/>
      <c r="W81" s="252"/>
      <c r="X81" s="252"/>
      <c r="Y81" s="250"/>
    </row>
    <row r="82" spans="1:30" s="81" customFormat="1" ht="9" customHeight="1">
      <c r="A82" s="231"/>
      <c r="B82" s="31"/>
      <c r="C82" s="32"/>
      <c r="D82" s="28"/>
      <c r="E82" s="178"/>
      <c r="F82" s="178"/>
      <c r="G82" s="178"/>
      <c r="H82" s="29"/>
      <c r="I82" s="29"/>
      <c r="J82" s="29"/>
      <c r="K82" s="30"/>
      <c r="L82" s="29"/>
      <c r="M82" s="33"/>
      <c r="N82" s="33"/>
      <c r="O82" s="33"/>
      <c r="P82" s="33"/>
      <c r="Q82" s="254"/>
      <c r="R82" s="254"/>
      <c r="S82" s="29"/>
      <c r="T82" s="249"/>
      <c r="U82" s="252"/>
      <c r="V82" s="252"/>
      <c r="W82" s="252"/>
      <c r="X82" s="252"/>
      <c r="Y82" s="250"/>
    </row>
    <row r="83" spans="1:30" s="81" customFormat="1" ht="27.75" customHeight="1">
      <c r="A83" s="231"/>
      <c r="B83" s="1139" t="s">
        <v>103</v>
      </c>
      <c r="C83" s="1134"/>
      <c r="D83" s="28" t="s">
        <v>395</v>
      </c>
      <c r="E83" s="1135"/>
      <c r="F83" s="1136"/>
      <c r="G83" s="1136"/>
      <c r="H83" s="29" t="s">
        <v>29</v>
      </c>
      <c r="I83" s="29"/>
      <c r="J83" s="29"/>
      <c r="K83" s="30" t="s">
        <v>26</v>
      </c>
      <c r="L83" s="29"/>
      <c r="M83" s="1137" t="s">
        <v>396</v>
      </c>
      <c r="N83" s="1137"/>
      <c r="O83" s="1137"/>
      <c r="P83" s="1137"/>
      <c r="Q83" s="1138" t="str">
        <f>IF(OR($AB$80="20人未満",$C$123=1),IF($K$78=3,$V$15,0),"")</f>
        <v/>
      </c>
      <c r="R83" s="1138"/>
      <c r="S83" s="29" t="s">
        <v>27</v>
      </c>
      <c r="T83" s="249"/>
      <c r="U83" s="252"/>
      <c r="V83" s="252"/>
      <c r="W83" s="252"/>
      <c r="X83" s="252"/>
      <c r="Y83" s="250"/>
    </row>
    <row r="84" spans="1:30" s="81" customFormat="1" ht="18" customHeight="1">
      <c r="A84" s="231"/>
      <c r="B84" s="34"/>
      <c r="C84" s="35"/>
      <c r="D84" s="28"/>
      <c r="E84" s="177"/>
      <c r="F84" s="178"/>
      <c r="G84" s="178"/>
      <c r="H84" s="29"/>
      <c r="I84" s="29"/>
      <c r="J84" s="29"/>
      <c r="K84" s="30"/>
      <c r="L84" s="29"/>
      <c r="M84" s="179"/>
      <c r="N84" s="179"/>
      <c r="O84" s="179"/>
      <c r="P84" s="179"/>
      <c r="Q84" s="188"/>
      <c r="R84" s="188"/>
      <c r="S84" s="29"/>
      <c r="T84" s="249"/>
      <c r="U84" s="252"/>
      <c r="V84" s="252"/>
      <c r="W84" s="252"/>
      <c r="X84" s="252"/>
      <c r="Y84" s="250"/>
    </row>
    <row r="85" spans="1:30" s="81" customFormat="1" ht="18" customHeight="1">
      <c r="A85" s="231"/>
      <c r="B85" s="1139" t="s">
        <v>104</v>
      </c>
      <c r="C85" s="1134"/>
      <c r="D85" s="28" t="s">
        <v>395</v>
      </c>
      <c r="E85" s="1136"/>
      <c r="F85" s="1136"/>
      <c r="G85" s="1136"/>
      <c r="H85" s="29" t="s">
        <v>29</v>
      </c>
      <c r="I85" s="29"/>
      <c r="J85" s="29"/>
      <c r="K85" s="30" t="s">
        <v>26</v>
      </c>
      <c r="L85" s="29"/>
      <c r="M85" s="1137" t="s">
        <v>396</v>
      </c>
      <c r="N85" s="1137"/>
      <c r="O85" s="1137"/>
      <c r="P85" s="1137"/>
      <c r="Q85" s="1138" t="str">
        <f>IF(OR($AB$80="20人未満",$C$123=1),IF($K$78=4,$V$15,0),"")</f>
        <v/>
      </c>
      <c r="R85" s="1138"/>
      <c r="S85" s="29" t="s">
        <v>27</v>
      </c>
      <c r="T85" s="249"/>
      <c r="U85" s="252"/>
      <c r="V85" s="252"/>
      <c r="W85" s="252"/>
      <c r="X85" s="252"/>
      <c r="Y85" s="250"/>
    </row>
    <row r="86" spans="1:30" s="81" customFormat="1" ht="18" customHeight="1">
      <c r="A86" s="231"/>
      <c r="B86" s="34"/>
      <c r="C86" s="35"/>
      <c r="D86" s="28"/>
      <c r="E86" s="1136"/>
      <c r="F86" s="1136"/>
      <c r="G86" s="1136"/>
      <c r="H86" s="29"/>
      <c r="I86" s="29"/>
      <c r="J86" s="29"/>
      <c r="K86" s="30"/>
      <c r="L86" s="29"/>
      <c r="M86" s="179"/>
      <c r="N86" s="179"/>
      <c r="O86" s="179"/>
      <c r="P86" s="179"/>
      <c r="Q86" s="188"/>
      <c r="R86" s="188"/>
      <c r="S86" s="29"/>
      <c r="T86" s="249"/>
      <c r="U86" s="252"/>
      <c r="V86" s="252"/>
      <c r="W86" s="252"/>
      <c r="X86" s="252"/>
      <c r="Y86" s="250"/>
    </row>
    <row r="87" spans="1:30" s="81" customFormat="1" ht="18" customHeight="1">
      <c r="A87" s="231"/>
      <c r="B87" s="1139" t="s">
        <v>105</v>
      </c>
      <c r="C87" s="1134"/>
      <c r="D87" s="28" t="s">
        <v>395</v>
      </c>
      <c r="E87" s="1136"/>
      <c r="F87" s="1136"/>
      <c r="G87" s="1136"/>
      <c r="H87" s="29" t="s">
        <v>29</v>
      </c>
      <c r="I87" s="29"/>
      <c r="J87" s="29"/>
      <c r="K87" s="30" t="s">
        <v>26</v>
      </c>
      <c r="L87" s="29"/>
      <c r="M87" s="1137" t="s">
        <v>396</v>
      </c>
      <c r="N87" s="1137"/>
      <c r="O87" s="1137"/>
      <c r="P87" s="1137"/>
      <c r="Q87" s="1138" t="str">
        <f>IF(OR($AB$80="20人未満",$C123=1),IF($K$78=5,$V$15,0),"")</f>
        <v/>
      </c>
      <c r="R87" s="1138"/>
      <c r="S87" s="29" t="s">
        <v>27</v>
      </c>
      <c r="T87" s="249"/>
      <c r="U87" s="252"/>
      <c r="V87" s="252"/>
      <c r="W87" s="252"/>
      <c r="X87" s="252"/>
      <c r="Y87" s="250"/>
    </row>
    <row r="88" spans="1:30" s="81" customFormat="1" ht="18" customHeight="1">
      <c r="A88" s="231"/>
      <c r="B88" s="34"/>
      <c r="C88" s="35"/>
      <c r="D88" s="28"/>
      <c r="E88" s="1136"/>
      <c r="F88" s="1136"/>
      <c r="G88" s="1136"/>
      <c r="H88" s="29"/>
      <c r="I88" s="29"/>
      <c r="J88" s="29"/>
      <c r="K88" s="30"/>
      <c r="L88" s="29"/>
      <c r="M88" s="179"/>
      <c r="N88" s="179"/>
      <c r="O88" s="179"/>
      <c r="P88" s="179"/>
      <c r="Q88" s="188"/>
      <c r="R88" s="188"/>
      <c r="S88" s="29"/>
      <c r="T88" s="249"/>
      <c r="U88" s="252"/>
      <c r="V88" s="252"/>
      <c r="W88" s="252"/>
      <c r="X88" s="252"/>
      <c r="Y88" s="250"/>
    </row>
    <row r="89" spans="1:30" s="81" customFormat="1" ht="33.75" customHeight="1">
      <c r="A89" s="231"/>
      <c r="B89" s="1140" t="s">
        <v>106</v>
      </c>
      <c r="C89" s="1141"/>
      <c r="D89" s="36" t="s">
        <v>395</v>
      </c>
      <c r="E89" s="1142"/>
      <c r="F89" s="1142"/>
      <c r="G89" s="1142"/>
      <c r="H89" s="183" t="s">
        <v>29</v>
      </c>
      <c r="I89" s="183"/>
      <c r="J89" s="183"/>
      <c r="K89" s="37" t="s">
        <v>26</v>
      </c>
      <c r="L89" s="183"/>
      <c r="M89" s="1143" t="s">
        <v>396</v>
      </c>
      <c r="N89" s="1143"/>
      <c r="O89" s="1143"/>
      <c r="P89" s="1143"/>
      <c r="Q89" s="1144" t="str">
        <f>IF(OR($AB$80="20人未満",$C123=1),IF($N$78=2,$V$15,0)+IF($N$78=3,$V$15,0),"")</f>
        <v/>
      </c>
      <c r="R89" s="1144"/>
      <c r="S89" s="183" t="s">
        <v>27</v>
      </c>
      <c r="T89" s="249"/>
      <c r="U89" s="252"/>
      <c r="V89" s="252"/>
      <c r="W89" s="252"/>
      <c r="X89" s="252"/>
      <c r="Y89" s="250"/>
    </row>
    <row r="90" spans="1:30" s="81" customFormat="1" ht="9" customHeight="1">
      <c r="A90" s="231"/>
      <c r="B90" s="180"/>
      <c r="C90" s="181"/>
      <c r="D90" s="36"/>
      <c r="E90" s="182"/>
      <c r="F90" s="182"/>
      <c r="G90" s="182"/>
      <c r="H90" s="183"/>
      <c r="I90" s="183"/>
      <c r="J90" s="183"/>
      <c r="K90" s="37"/>
      <c r="L90" s="183"/>
      <c r="M90" s="183"/>
      <c r="N90" s="183"/>
      <c r="O90" s="183"/>
      <c r="P90" s="183"/>
      <c r="Q90" s="38"/>
      <c r="R90" s="38"/>
      <c r="S90" s="183"/>
      <c r="T90" s="249"/>
      <c r="U90" s="252"/>
      <c r="V90" s="252"/>
      <c r="W90" s="252"/>
      <c r="X90" s="252"/>
      <c r="Y90" s="250"/>
    </row>
    <row r="91" spans="1:30" s="81" customFormat="1" ht="22.5" customHeight="1">
      <c r="A91" s="2"/>
      <c r="B91" s="1145" t="s">
        <v>527</v>
      </c>
      <c r="C91" s="1146"/>
      <c r="D91" s="1146"/>
      <c r="E91" s="1146"/>
      <c r="F91" s="1146"/>
      <c r="G91" s="1146"/>
      <c r="H91" s="1146"/>
      <c r="I91" s="1146"/>
      <c r="J91" s="1146"/>
      <c r="K91" s="1146"/>
      <c r="L91" s="1146"/>
      <c r="M91" s="1146"/>
      <c r="N91" s="1146"/>
      <c r="O91" s="1146"/>
      <c r="P91" s="1146"/>
      <c r="Q91" s="1146"/>
      <c r="R91" s="1146"/>
      <c r="S91" s="1147"/>
      <c r="T91" s="9"/>
      <c r="U91" s="189"/>
      <c r="V91" s="189"/>
      <c r="W91" s="189"/>
      <c r="X91" s="189"/>
      <c r="Y91" s="10"/>
    </row>
    <row r="92" spans="1:30" s="81" customFormat="1" ht="33.75" customHeight="1">
      <c r="A92" s="2"/>
      <c r="B92" s="1148" t="s">
        <v>273</v>
      </c>
      <c r="C92" s="1149"/>
      <c r="D92" s="127" t="s">
        <v>395</v>
      </c>
      <c r="E92" s="1150"/>
      <c r="F92" s="1150"/>
      <c r="G92" s="1150"/>
      <c r="H92" s="97" t="s">
        <v>29</v>
      </c>
      <c r="I92" s="97"/>
      <c r="J92" s="97"/>
      <c r="K92" s="95" t="s">
        <v>26</v>
      </c>
      <c r="L92" s="97"/>
      <c r="M92" s="1151" t="s">
        <v>397</v>
      </c>
      <c r="N92" s="1151"/>
      <c r="O92" s="1151"/>
      <c r="P92" s="1151"/>
      <c r="Q92" s="1308" t="str">
        <f>IF(OR($AB$80="20人未満",$C$123=1),IF(AC92="",0,AC92),"")</f>
        <v/>
      </c>
      <c r="R92" s="1308"/>
      <c r="S92" s="97" t="s">
        <v>27</v>
      </c>
      <c r="T92" s="9"/>
      <c r="U92" s="189"/>
      <c r="V92" s="189"/>
      <c r="W92" s="189"/>
      <c r="X92" s="189"/>
      <c r="Y92" s="10"/>
      <c r="AB92" s="255" t="e">
        <f>IF($U$41&gt;=0.5,"50％以上","50％未満")</f>
        <v>#DIV/0!</v>
      </c>
      <c r="AC92" s="256" t="e">
        <f>IF(AB92="50％以上",IF(OR(K78=1,K78=2),V49,""),"")</f>
        <v>#DIV/0!</v>
      </c>
      <c r="AD92" s="256" t="e">
        <f>IF(AB92="50％未満",IF(OR(K78=2,K78=1),U40,""),"")</f>
        <v>#DIV/0!</v>
      </c>
    </row>
    <row r="93" spans="1:30" s="81" customFormat="1" ht="9" customHeight="1">
      <c r="A93" s="2"/>
      <c r="B93" s="184"/>
      <c r="C93" s="185"/>
      <c r="D93" s="127"/>
      <c r="E93" s="186"/>
      <c r="F93" s="186"/>
      <c r="G93" s="186"/>
      <c r="H93" s="97"/>
      <c r="I93" s="97"/>
      <c r="J93" s="97"/>
      <c r="K93" s="95"/>
      <c r="L93" s="97"/>
      <c r="M93" s="97"/>
      <c r="N93" s="97"/>
      <c r="O93" s="97"/>
      <c r="P93" s="97"/>
      <c r="Q93" s="128"/>
      <c r="R93" s="128"/>
      <c r="S93" s="97"/>
      <c r="T93" s="9"/>
      <c r="U93" s="189"/>
      <c r="V93" s="189"/>
      <c r="W93" s="189"/>
      <c r="X93" s="189"/>
      <c r="Y93" s="10"/>
    </row>
    <row r="94" spans="1:30" s="81" customFormat="1" ht="22.5" customHeight="1">
      <c r="A94" s="2"/>
      <c r="B94" s="1145" t="s">
        <v>528</v>
      </c>
      <c r="C94" s="1146"/>
      <c r="D94" s="1146"/>
      <c r="E94" s="1146"/>
      <c r="F94" s="1146"/>
      <c r="G94" s="1146"/>
      <c r="H94" s="1146"/>
      <c r="I94" s="1146"/>
      <c r="J94" s="1146"/>
      <c r="K94" s="1146"/>
      <c r="L94" s="1146"/>
      <c r="M94" s="1146"/>
      <c r="N94" s="1146"/>
      <c r="O94" s="1146"/>
      <c r="P94" s="1146"/>
      <c r="Q94" s="1146"/>
      <c r="R94" s="1146"/>
      <c r="S94" s="1147"/>
      <c r="T94" s="9"/>
      <c r="U94" s="189"/>
      <c r="V94" s="189"/>
      <c r="W94" s="189"/>
      <c r="X94" s="189"/>
      <c r="Y94" s="10"/>
    </row>
    <row r="95" spans="1:30" s="81" customFormat="1" ht="33.75" customHeight="1">
      <c r="A95" s="2"/>
      <c r="B95" s="1148" t="s">
        <v>273</v>
      </c>
      <c r="C95" s="1149"/>
      <c r="D95" s="127" t="s">
        <v>395</v>
      </c>
      <c r="E95" s="1150"/>
      <c r="F95" s="1150"/>
      <c r="G95" s="1150"/>
      <c r="H95" s="129" t="s">
        <v>275</v>
      </c>
      <c r="I95" s="97"/>
      <c r="J95" s="97"/>
      <c r="K95" s="95" t="s">
        <v>26</v>
      </c>
      <c r="L95" s="97"/>
      <c r="M95" s="1151" t="s">
        <v>397</v>
      </c>
      <c r="N95" s="1151"/>
      <c r="O95" s="1151"/>
      <c r="P95" s="1151"/>
      <c r="Q95" s="1308" t="str">
        <f>IF(OR($AB$80="20人未満",$C$123=1),IF(AD92="",0,AD92),"")</f>
        <v/>
      </c>
      <c r="R95" s="1308"/>
      <c r="S95" s="97" t="s">
        <v>27</v>
      </c>
      <c r="T95" s="9"/>
      <c r="U95" s="189"/>
      <c r="V95" s="189"/>
      <c r="W95" s="189"/>
      <c r="X95" s="189"/>
      <c r="Y95" s="10"/>
    </row>
    <row r="96" spans="1:30" s="81" customFormat="1" ht="9" customHeight="1">
      <c r="A96" s="2"/>
      <c r="B96" s="184"/>
      <c r="C96" s="185"/>
      <c r="D96" s="127"/>
      <c r="E96" s="186"/>
      <c r="F96" s="186"/>
      <c r="G96" s="186"/>
      <c r="H96" s="129"/>
      <c r="I96" s="97"/>
      <c r="J96" s="97"/>
      <c r="K96" s="95"/>
      <c r="L96" s="97"/>
      <c r="M96" s="187"/>
      <c r="N96" s="187"/>
      <c r="O96" s="187"/>
      <c r="P96" s="187"/>
      <c r="Q96" s="128"/>
      <c r="R96" s="128"/>
      <c r="S96" s="97"/>
      <c r="T96" s="9"/>
      <c r="U96" s="189"/>
      <c r="V96" s="189"/>
      <c r="W96" s="189"/>
      <c r="X96" s="189"/>
      <c r="Y96" s="10"/>
    </row>
    <row r="97" spans="1:25" s="81" customFormat="1" ht="30" customHeight="1">
      <c r="A97" s="231"/>
      <c r="B97" s="1131" t="s">
        <v>163</v>
      </c>
      <c r="C97" s="1016"/>
      <c r="D97" s="1016"/>
      <c r="E97" s="1016"/>
      <c r="F97" s="1016"/>
      <c r="G97" s="1016"/>
      <c r="H97" s="1016"/>
      <c r="I97" s="1016"/>
      <c r="J97" s="1016"/>
      <c r="K97" s="1016"/>
      <c r="L97" s="1016"/>
      <c r="M97" s="1016"/>
      <c r="N97" s="1016"/>
      <c r="O97" s="1016"/>
      <c r="P97" s="1016"/>
      <c r="Q97" s="1016"/>
      <c r="R97" s="1016"/>
      <c r="S97" s="1132"/>
      <c r="T97" s="249"/>
      <c r="U97" s="252"/>
      <c r="V97" s="252"/>
      <c r="W97" s="252"/>
      <c r="X97" s="252"/>
      <c r="Y97" s="250"/>
    </row>
    <row r="98" spans="1:25" s="81" customFormat="1" ht="32.25" customHeight="1">
      <c r="A98" s="231"/>
      <c r="B98" s="1133" t="s">
        <v>102</v>
      </c>
      <c r="C98" s="1134"/>
      <c r="D98" s="28" t="s">
        <v>395</v>
      </c>
      <c r="E98" s="1135"/>
      <c r="F98" s="1136"/>
      <c r="G98" s="1136"/>
      <c r="H98" s="29" t="s">
        <v>29</v>
      </c>
      <c r="I98" s="29"/>
      <c r="J98" s="29"/>
      <c r="K98" s="30" t="s">
        <v>26</v>
      </c>
      <c r="L98" s="29"/>
      <c r="M98" s="1137" t="s">
        <v>396</v>
      </c>
      <c r="N98" s="1137"/>
      <c r="O98" s="1137"/>
      <c r="P98" s="1137"/>
      <c r="Q98" s="1153" t="str">
        <f>IF(AND($AB$80="20人以上",$C$123=""),IF($K$78=1,$V$15,0)+IF($K$78=2,$V$15,0),"")</f>
        <v/>
      </c>
      <c r="R98" s="1153"/>
      <c r="S98" s="29" t="s">
        <v>27</v>
      </c>
      <c r="T98" s="249"/>
      <c r="U98" s="252"/>
      <c r="V98" s="252"/>
      <c r="W98" s="252"/>
      <c r="X98" s="252"/>
      <c r="Y98" s="250"/>
    </row>
    <row r="99" spans="1:25" s="81" customFormat="1" ht="9" customHeight="1">
      <c r="A99" s="231"/>
      <c r="B99" s="31"/>
      <c r="C99" s="32"/>
      <c r="D99" s="28"/>
      <c r="E99" s="178"/>
      <c r="F99" s="178"/>
      <c r="G99" s="178"/>
      <c r="H99" s="29"/>
      <c r="I99" s="29"/>
      <c r="J99" s="29"/>
      <c r="K99" s="30"/>
      <c r="L99" s="29"/>
      <c r="M99" s="33"/>
      <c r="N99" s="33"/>
      <c r="O99" s="33"/>
      <c r="P99" s="33"/>
      <c r="Q99" s="254"/>
      <c r="R99" s="254"/>
      <c r="S99" s="29"/>
      <c r="T99" s="249"/>
      <c r="U99" s="252"/>
      <c r="V99" s="252"/>
      <c r="W99" s="252"/>
      <c r="X99" s="252"/>
      <c r="Y99" s="250"/>
    </row>
    <row r="100" spans="1:25" s="81" customFormat="1" ht="27.75" customHeight="1">
      <c r="A100" s="231"/>
      <c r="B100" s="1139" t="s">
        <v>103</v>
      </c>
      <c r="C100" s="1134"/>
      <c r="D100" s="28" t="s">
        <v>395</v>
      </c>
      <c r="E100" s="1135"/>
      <c r="F100" s="1136"/>
      <c r="G100" s="1136"/>
      <c r="H100" s="29" t="s">
        <v>29</v>
      </c>
      <c r="I100" s="29"/>
      <c r="J100" s="29"/>
      <c r="K100" s="30" t="s">
        <v>26</v>
      </c>
      <c r="L100" s="29"/>
      <c r="M100" s="1137" t="s">
        <v>396</v>
      </c>
      <c r="N100" s="1137"/>
      <c r="O100" s="1137"/>
      <c r="P100" s="1137"/>
      <c r="Q100" s="1153" t="str">
        <f>IF(AND($AB$80="20人以上",$C$123=""),IF($K$78=3,$V$15,0),"")</f>
        <v/>
      </c>
      <c r="R100" s="1153"/>
      <c r="S100" s="29" t="s">
        <v>27</v>
      </c>
      <c r="T100" s="249"/>
      <c r="U100" s="252"/>
      <c r="V100" s="252"/>
      <c r="W100" s="252"/>
      <c r="X100" s="252"/>
      <c r="Y100" s="250"/>
    </row>
    <row r="101" spans="1:25" s="81" customFormat="1" ht="18" customHeight="1">
      <c r="A101" s="231"/>
      <c r="B101" s="34"/>
      <c r="C101" s="35"/>
      <c r="D101" s="28"/>
      <c r="E101" s="177"/>
      <c r="F101" s="178"/>
      <c r="G101" s="178"/>
      <c r="H101" s="29"/>
      <c r="I101" s="29"/>
      <c r="J101" s="29"/>
      <c r="K101" s="30"/>
      <c r="L101" s="29"/>
      <c r="M101" s="179"/>
      <c r="N101" s="179"/>
      <c r="O101" s="179"/>
      <c r="P101" s="179"/>
      <c r="Q101" s="188"/>
      <c r="R101" s="188"/>
      <c r="S101" s="29"/>
      <c r="T101" s="249"/>
      <c r="U101" s="252"/>
      <c r="V101" s="252"/>
      <c r="W101" s="252"/>
      <c r="X101" s="252"/>
      <c r="Y101" s="250"/>
    </row>
    <row r="102" spans="1:25" s="81" customFormat="1" ht="18" customHeight="1">
      <c r="A102" s="231"/>
      <c r="B102" s="1139" t="s">
        <v>104</v>
      </c>
      <c r="C102" s="1134"/>
      <c r="D102" s="28" t="s">
        <v>395</v>
      </c>
      <c r="E102" s="1136"/>
      <c r="F102" s="1136"/>
      <c r="G102" s="1136"/>
      <c r="H102" s="29" t="s">
        <v>29</v>
      </c>
      <c r="I102" s="29"/>
      <c r="J102" s="29"/>
      <c r="K102" s="30" t="s">
        <v>26</v>
      </c>
      <c r="L102" s="29"/>
      <c r="M102" s="1137" t="s">
        <v>396</v>
      </c>
      <c r="N102" s="1137"/>
      <c r="O102" s="1137"/>
      <c r="P102" s="1137"/>
      <c r="Q102" s="1153" t="str">
        <f>IF(AND($AB$80="20人以上",$C$123=""),IF($K$78=4,$V$15,0),"")</f>
        <v/>
      </c>
      <c r="R102" s="1153"/>
      <c r="S102" s="29" t="s">
        <v>27</v>
      </c>
      <c r="T102" s="249"/>
      <c r="U102" s="252"/>
      <c r="V102" s="252"/>
      <c r="W102" s="252"/>
      <c r="X102" s="252"/>
      <c r="Y102" s="250"/>
    </row>
    <row r="103" spans="1:25" s="81" customFormat="1" ht="18" customHeight="1">
      <c r="A103" s="231"/>
      <c r="B103" s="34"/>
      <c r="C103" s="35"/>
      <c r="D103" s="28"/>
      <c r="E103" s="1136"/>
      <c r="F103" s="1136"/>
      <c r="G103" s="1136"/>
      <c r="H103" s="29"/>
      <c r="I103" s="29"/>
      <c r="J103" s="29"/>
      <c r="K103" s="30"/>
      <c r="L103" s="29"/>
      <c r="M103" s="179"/>
      <c r="N103" s="179"/>
      <c r="O103" s="179"/>
      <c r="P103" s="179"/>
      <c r="Q103" s="188"/>
      <c r="R103" s="188"/>
      <c r="S103" s="29"/>
      <c r="T103" s="249"/>
      <c r="U103" s="252"/>
      <c r="V103" s="252"/>
      <c r="W103" s="252"/>
      <c r="X103" s="252"/>
      <c r="Y103" s="250"/>
    </row>
    <row r="104" spans="1:25" s="81" customFormat="1" ht="18" customHeight="1">
      <c r="A104" s="231"/>
      <c r="B104" s="1139" t="s">
        <v>105</v>
      </c>
      <c r="C104" s="1134"/>
      <c r="D104" s="28" t="s">
        <v>395</v>
      </c>
      <c r="E104" s="1136"/>
      <c r="F104" s="1136"/>
      <c r="G104" s="1136"/>
      <c r="H104" s="29" t="s">
        <v>29</v>
      </c>
      <c r="I104" s="29"/>
      <c r="J104" s="29"/>
      <c r="K104" s="30" t="s">
        <v>26</v>
      </c>
      <c r="L104" s="29"/>
      <c r="M104" s="1137" t="s">
        <v>396</v>
      </c>
      <c r="N104" s="1137"/>
      <c r="O104" s="1137"/>
      <c r="P104" s="1137"/>
      <c r="Q104" s="1153" t="str">
        <f>IF(AND($AB$80="20人以上",$C$123=""),IF($K$78=5,$V$15,0),"")</f>
        <v/>
      </c>
      <c r="R104" s="1153"/>
      <c r="S104" s="29" t="s">
        <v>27</v>
      </c>
      <c r="T104" s="249"/>
      <c r="U104" s="252"/>
      <c r="V104" s="252"/>
      <c r="W104" s="252"/>
      <c r="X104" s="252"/>
      <c r="Y104" s="250"/>
    </row>
    <row r="105" spans="1:25" s="81" customFormat="1" ht="18" customHeight="1">
      <c r="A105" s="231"/>
      <c r="B105" s="34"/>
      <c r="C105" s="35"/>
      <c r="D105" s="28"/>
      <c r="E105" s="1136"/>
      <c r="F105" s="1136"/>
      <c r="G105" s="1136"/>
      <c r="H105" s="29"/>
      <c r="I105" s="29"/>
      <c r="J105" s="29"/>
      <c r="K105" s="30"/>
      <c r="L105" s="29"/>
      <c r="M105" s="179"/>
      <c r="N105" s="179"/>
      <c r="O105" s="179"/>
      <c r="P105" s="179"/>
      <c r="Q105" s="188"/>
      <c r="R105" s="188"/>
      <c r="S105" s="29"/>
      <c r="T105" s="249"/>
      <c r="U105" s="252"/>
      <c r="V105" s="252"/>
      <c r="W105" s="252"/>
      <c r="X105" s="252"/>
      <c r="Y105" s="250"/>
    </row>
    <row r="106" spans="1:25" s="81" customFormat="1" ht="33.75" customHeight="1">
      <c r="A106" s="231"/>
      <c r="B106" s="1140" t="s">
        <v>106</v>
      </c>
      <c r="C106" s="1141"/>
      <c r="D106" s="36" t="s">
        <v>395</v>
      </c>
      <c r="E106" s="1142"/>
      <c r="F106" s="1142"/>
      <c r="G106" s="1142"/>
      <c r="H106" s="183" t="s">
        <v>29</v>
      </c>
      <c r="I106" s="183"/>
      <c r="J106" s="183"/>
      <c r="K106" s="37" t="s">
        <v>26</v>
      </c>
      <c r="L106" s="183"/>
      <c r="M106" s="1143" t="s">
        <v>396</v>
      </c>
      <c r="N106" s="1143"/>
      <c r="O106" s="1143"/>
      <c r="P106" s="1143"/>
      <c r="Q106" s="1154" t="str">
        <f>IF(AND($AB$80="20人以上",$C$123=""),IF($N$78=2,$V$15,0)+IF($N$78=3,$V$15,0),"")</f>
        <v/>
      </c>
      <c r="R106" s="1154"/>
      <c r="S106" s="183" t="s">
        <v>27</v>
      </c>
      <c r="T106" s="249"/>
      <c r="U106" s="257"/>
      <c r="V106" s="257"/>
      <c r="W106" s="257"/>
      <c r="X106" s="257"/>
      <c r="Y106" s="250"/>
    </row>
    <row r="107" spans="1:25" s="81" customFormat="1" ht="9" customHeight="1">
      <c r="A107" s="231"/>
      <c r="B107" s="180"/>
      <c r="C107" s="181"/>
      <c r="D107" s="36"/>
      <c r="E107" s="182"/>
      <c r="F107" s="182"/>
      <c r="G107" s="182"/>
      <c r="H107" s="183"/>
      <c r="I107" s="183"/>
      <c r="J107" s="183"/>
      <c r="K107" s="37"/>
      <c r="L107" s="183"/>
      <c r="M107" s="183"/>
      <c r="N107" s="183"/>
      <c r="O107" s="183"/>
      <c r="P107" s="183"/>
      <c r="Q107" s="38"/>
      <c r="R107" s="38"/>
      <c r="S107" s="183"/>
      <c r="T107" s="249"/>
      <c r="U107" s="252"/>
      <c r="V107" s="252"/>
      <c r="W107" s="252"/>
      <c r="X107" s="252"/>
      <c r="Y107" s="250"/>
    </row>
    <row r="108" spans="1:25" s="81" customFormat="1" ht="22.5" customHeight="1">
      <c r="A108" s="2"/>
      <c r="B108" s="1145" t="s">
        <v>527</v>
      </c>
      <c r="C108" s="1146"/>
      <c r="D108" s="1146"/>
      <c r="E108" s="1146"/>
      <c r="F108" s="1146"/>
      <c r="G108" s="1146"/>
      <c r="H108" s="1146"/>
      <c r="I108" s="1146"/>
      <c r="J108" s="1146"/>
      <c r="K108" s="1146"/>
      <c r="L108" s="1146"/>
      <c r="M108" s="1146"/>
      <c r="N108" s="1146"/>
      <c r="O108" s="1146"/>
      <c r="P108" s="1146"/>
      <c r="Q108" s="1146"/>
      <c r="R108" s="1146"/>
      <c r="S108" s="1147"/>
      <c r="T108" s="9"/>
      <c r="U108" s="189"/>
      <c r="V108" s="189"/>
      <c r="W108" s="189"/>
      <c r="X108" s="189"/>
      <c r="Y108" s="10"/>
    </row>
    <row r="109" spans="1:25" s="81" customFormat="1" ht="33.75" customHeight="1">
      <c r="A109" s="2"/>
      <c r="B109" s="1148" t="s">
        <v>273</v>
      </c>
      <c r="C109" s="1149"/>
      <c r="D109" s="127" t="s">
        <v>395</v>
      </c>
      <c r="E109" s="1150"/>
      <c r="F109" s="1150"/>
      <c r="G109" s="1150"/>
      <c r="H109" s="97" t="s">
        <v>29</v>
      </c>
      <c r="I109" s="97"/>
      <c r="J109" s="97"/>
      <c r="K109" s="95" t="s">
        <v>26</v>
      </c>
      <c r="L109" s="97"/>
      <c r="M109" s="1151" t="s">
        <v>397</v>
      </c>
      <c r="N109" s="1151"/>
      <c r="O109" s="1151"/>
      <c r="P109" s="1151"/>
      <c r="Q109" s="1138" t="str">
        <f>IF(AND($AB$80="20人以上",$C$123=""),IF(AC92="",0,AC92),"")</f>
        <v/>
      </c>
      <c r="R109" s="1138"/>
      <c r="S109" s="97" t="s">
        <v>27</v>
      </c>
      <c r="T109" s="9"/>
      <c r="U109" s="189"/>
      <c r="V109" s="189"/>
      <c r="W109" s="189"/>
      <c r="X109" s="189"/>
      <c r="Y109" s="10"/>
    </row>
    <row r="110" spans="1:25" s="81" customFormat="1" ht="9" customHeight="1">
      <c r="A110" s="2"/>
      <c r="B110" s="184"/>
      <c r="C110" s="185"/>
      <c r="D110" s="127"/>
      <c r="E110" s="186"/>
      <c r="F110" s="186"/>
      <c r="G110" s="186"/>
      <c r="H110" s="97"/>
      <c r="I110" s="97"/>
      <c r="J110" s="97"/>
      <c r="K110" s="95"/>
      <c r="L110" s="97"/>
      <c r="M110" s="97"/>
      <c r="N110" s="97"/>
      <c r="O110" s="97"/>
      <c r="P110" s="97"/>
      <c r="Q110" s="128"/>
      <c r="R110" s="128"/>
      <c r="S110" s="97"/>
      <c r="T110" s="9"/>
      <c r="U110" s="189"/>
      <c r="V110" s="189"/>
      <c r="W110" s="189"/>
      <c r="X110" s="189"/>
      <c r="Y110" s="10"/>
    </row>
    <row r="111" spans="1:25" s="81" customFormat="1" ht="22.5" customHeight="1">
      <c r="A111" s="2"/>
      <c r="B111" s="1145" t="s">
        <v>528</v>
      </c>
      <c r="C111" s="1146"/>
      <c r="D111" s="1146"/>
      <c r="E111" s="1146"/>
      <c r="F111" s="1146"/>
      <c r="G111" s="1146"/>
      <c r="H111" s="1146"/>
      <c r="I111" s="1146"/>
      <c r="J111" s="1146"/>
      <c r="K111" s="1146"/>
      <c r="L111" s="1146"/>
      <c r="M111" s="1146"/>
      <c r="N111" s="1146"/>
      <c r="O111" s="1146"/>
      <c r="P111" s="1146"/>
      <c r="Q111" s="1146"/>
      <c r="R111" s="1146"/>
      <c r="S111" s="1147"/>
      <c r="T111" s="9"/>
      <c r="U111" s="189"/>
      <c r="V111" s="189"/>
      <c r="W111" s="189"/>
      <c r="X111" s="189"/>
      <c r="Y111" s="10"/>
    </row>
    <row r="112" spans="1:25" s="81" customFormat="1" ht="33.75" customHeight="1">
      <c r="A112" s="2"/>
      <c r="B112" s="1148" t="s">
        <v>273</v>
      </c>
      <c r="C112" s="1149"/>
      <c r="D112" s="127" t="s">
        <v>395</v>
      </c>
      <c r="E112" s="1150"/>
      <c r="F112" s="1150"/>
      <c r="G112" s="1150"/>
      <c r="H112" s="129" t="s">
        <v>275</v>
      </c>
      <c r="I112" s="97"/>
      <c r="J112" s="97"/>
      <c r="K112" s="95" t="s">
        <v>26</v>
      </c>
      <c r="L112" s="97"/>
      <c r="M112" s="1151" t="s">
        <v>397</v>
      </c>
      <c r="N112" s="1151"/>
      <c r="O112" s="1151"/>
      <c r="P112" s="1151"/>
      <c r="Q112" s="1138" t="str">
        <f>IF(AND($AB$80="20人以上",$C$123=""),IF(AD92="",0,AD92),"")</f>
        <v/>
      </c>
      <c r="R112" s="1138"/>
      <c r="S112" s="97" t="s">
        <v>27</v>
      </c>
      <c r="T112" s="9"/>
      <c r="U112" s="189"/>
      <c r="V112" s="189"/>
      <c r="W112" s="189"/>
      <c r="X112" s="189"/>
      <c r="Y112" s="10"/>
    </row>
    <row r="113" spans="1:32" s="81" customFormat="1" ht="9" customHeight="1">
      <c r="A113" s="2"/>
      <c r="B113" s="184"/>
      <c r="C113" s="185"/>
      <c r="D113" s="127"/>
      <c r="E113" s="186"/>
      <c r="F113" s="186"/>
      <c r="G113" s="186"/>
      <c r="H113" s="129"/>
      <c r="I113" s="97"/>
      <c r="J113" s="97"/>
      <c r="K113" s="95"/>
      <c r="L113" s="97"/>
      <c r="M113" s="187"/>
      <c r="N113" s="187"/>
      <c r="O113" s="187"/>
      <c r="P113" s="187"/>
      <c r="Q113" s="128"/>
      <c r="R113" s="128"/>
      <c r="S113" s="97"/>
      <c r="T113" s="9"/>
      <c r="U113" s="189"/>
      <c r="V113" s="189"/>
      <c r="W113" s="189"/>
      <c r="X113" s="189"/>
      <c r="Y113" s="10"/>
    </row>
    <row r="114" spans="1:32" s="261" customFormat="1" ht="19.5" customHeight="1">
      <c r="A114" s="258"/>
      <c r="B114" s="39" t="s">
        <v>107</v>
      </c>
      <c r="C114" s="40"/>
      <c r="D114" s="36" t="s">
        <v>366</v>
      </c>
      <c r="E114" s="1142"/>
      <c r="F114" s="1142"/>
      <c r="G114" s="1142"/>
      <c r="H114" s="183" t="s">
        <v>29</v>
      </c>
      <c r="I114" s="183"/>
      <c r="J114" s="183"/>
      <c r="K114" s="37" t="s">
        <v>26</v>
      </c>
      <c r="L114" s="183"/>
      <c r="M114" s="1143" t="s">
        <v>396</v>
      </c>
      <c r="N114" s="1143"/>
      <c r="O114" s="1143"/>
      <c r="P114" s="1143"/>
      <c r="Q114" s="1138">
        <f>V15</f>
        <v>0</v>
      </c>
      <c r="R114" s="1138"/>
      <c r="S114" s="183" t="s">
        <v>38</v>
      </c>
      <c r="T114" s="259" t="s">
        <v>366</v>
      </c>
      <c r="U114" s="1158">
        <f>E114*Q114</f>
        <v>0</v>
      </c>
      <c r="V114" s="1158"/>
      <c r="W114" s="1158"/>
      <c r="X114" s="1158"/>
      <c r="Y114" s="260" t="s">
        <v>101</v>
      </c>
    </row>
    <row r="115" spans="1:32" s="81" customFormat="1" ht="6" customHeight="1">
      <c r="A115" s="231"/>
      <c r="B115" s="262"/>
      <c r="C115" s="263"/>
      <c r="D115" s="28"/>
      <c r="E115" s="178"/>
      <c r="F115" s="178"/>
      <c r="G115" s="178"/>
      <c r="H115" s="29"/>
      <c r="I115" s="29"/>
      <c r="J115" s="29"/>
      <c r="K115" s="30"/>
      <c r="L115" s="29"/>
      <c r="M115" s="179"/>
      <c r="N115" s="179"/>
      <c r="O115" s="179"/>
      <c r="P115" s="179"/>
      <c r="Q115" s="38"/>
      <c r="R115" s="38"/>
      <c r="S115" s="29"/>
      <c r="T115" s="249"/>
      <c r="U115" s="257"/>
      <c r="V115" s="257"/>
      <c r="W115" s="257"/>
      <c r="X115" s="257"/>
      <c r="Y115" s="250"/>
    </row>
    <row r="116" spans="1:32" s="81" customFormat="1" ht="15" customHeight="1" thickBot="1">
      <c r="A116" s="231"/>
      <c r="B116" s="247"/>
      <c r="C116" s="41" t="s">
        <v>108</v>
      </c>
      <c r="D116" s="41"/>
      <c r="E116" s="41"/>
      <c r="F116" s="41"/>
      <c r="G116" s="41"/>
      <c r="H116" s="130" t="s">
        <v>109</v>
      </c>
      <c r="I116" s="41"/>
      <c r="J116" s="41"/>
      <c r="K116" s="41"/>
      <c r="L116" s="41"/>
      <c r="M116" s="41"/>
      <c r="N116" s="41"/>
      <c r="O116" s="41"/>
      <c r="P116" s="41"/>
      <c r="Q116" s="41"/>
      <c r="R116" s="29"/>
      <c r="S116" s="29"/>
      <c r="T116" s="259"/>
      <c r="U116" s="1159"/>
      <c r="V116" s="1159"/>
      <c r="W116" s="1159"/>
      <c r="X116" s="1159"/>
      <c r="Y116" s="260"/>
    </row>
    <row r="117" spans="1:32" s="81" customFormat="1" ht="15" customHeight="1" thickBot="1">
      <c r="A117" s="231"/>
      <c r="B117" s="247"/>
      <c r="C117" s="264"/>
      <c r="D117" s="29" t="s">
        <v>110</v>
      </c>
      <c r="E117" s="29"/>
      <c r="F117" s="29"/>
      <c r="G117" s="29"/>
      <c r="H117" s="29"/>
      <c r="I117" s="29"/>
      <c r="J117" s="29"/>
      <c r="K117" s="30" t="s">
        <v>398</v>
      </c>
      <c r="L117" s="214" t="s">
        <v>112</v>
      </c>
      <c r="M117" s="29"/>
      <c r="N117" s="29"/>
      <c r="O117" s="29"/>
      <c r="P117" s="29"/>
      <c r="Q117" s="1156">
        <f>U27</f>
        <v>0</v>
      </c>
      <c r="R117" s="1157"/>
      <c r="S117" s="29" t="s">
        <v>38</v>
      </c>
      <c r="T117" s="249"/>
      <c r="U117" s="1160"/>
      <c r="V117" s="1160"/>
      <c r="W117" s="1160"/>
      <c r="X117" s="1160"/>
      <c r="Y117" s="250"/>
      <c r="AB117" s="265"/>
      <c r="AC117" s="265"/>
      <c r="AF117" s="265"/>
    </row>
    <row r="118" spans="1:32" s="81" customFormat="1" ht="15" customHeight="1" thickBot="1">
      <c r="A118" s="231"/>
      <c r="B118" s="247"/>
      <c r="C118" s="29"/>
      <c r="D118" s="28" t="s">
        <v>395</v>
      </c>
      <c r="E118" s="1136"/>
      <c r="F118" s="1136"/>
      <c r="G118" s="1136"/>
      <c r="H118" s="29" t="s">
        <v>31</v>
      </c>
      <c r="I118" s="29"/>
      <c r="J118" s="29"/>
      <c r="K118" s="1165"/>
      <c r="L118" s="1165"/>
      <c r="M118" s="1165"/>
      <c r="N118" s="1165"/>
      <c r="O118" s="1165"/>
      <c r="P118" s="1165"/>
      <c r="Q118" s="1165"/>
      <c r="R118" s="1165"/>
      <c r="S118" s="1166"/>
      <c r="T118" s="247"/>
      <c r="U118" s="266"/>
      <c r="V118" s="266"/>
      <c r="W118" s="266"/>
      <c r="X118" s="266"/>
      <c r="Y118" s="250"/>
      <c r="AB118" s="12"/>
      <c r="AC118" s="12"/>
      <c r="AD118" s="12"/>
      <c r="AE118" s="265"/>
      <c r="AF118" s="265"/>
    </row>
    <row r="119" spans="1:32" s="81" customFormat="1" ht="15" customHeight="1" thickBot="1">
      <c r="A119" s="231"/>
      <c r="B119" s="247"/>
      <c r="C119" s="267"/>
      <c r="D119" s="29" t="s">
        <v>111</v>
      </c>
      <c r="E119" s="29"/>
      <c r="F119" s="29"/>
      <c r="G119" s="29"/>
      <c r="H119" s="29"/>
      <c r="I119" s="29"/>
      <c r="J119" s="29"/>
      <c r="K119" s="30" t="s">
        <v>26</v>
      </c>
      <c r="L119" s="214" t="s">
        <v>112</v>
      </c>
      <c r="M119" s="268"/>
      <c r="N119" s="268"/>
      <c r="O119" s="268"/>
      <c r="P119" s="268"/>
      <c r="Q119" s="1138">
        <f>U27</f>
        <v>0</v>
      </c>
      <c r="R119" s="1138"/>
      <c r="S119" s="29" t="s">
        <v>27</v>
      </c>
      <c r="T119" s="249" t="s">
        <v>399</v>
      </c>
      <c r="U119" s="1167">
        <f>IF(C119="○",AA120,IF(C117="○",AA119,0))</f>
        <v>0</v>
      </c>
      <c r="V119" s="1167"/>
      <c r="W119" s="1167"/>
      <c r="X119" s="1167"/>
      <c r="Y119" s="250" t="s">
        <v>30</v>
      </c>
      <c r="AA119" s="1155">
        <f>IF(Q119=0,0,ROUNDDOWN((40000*M120/Q120*Q119),0))</f>
        <v>0</v>
      </c>
      <c r="AB119" s="1155"/>
      <c r="AC119" s="1155"/>
      <c r="AD119" s="1155"/>
      <c r="AE119" s="1155"/>
    </row>
    <row r="120" spans="1:32" s="81" customFormat="1" ht="15" customHeight="1">
      <c r="A120" s="231"/>
      <c r="B120" s="247"/>
      <c r="C120" s="29"/>
      <c r="D120" s="28" t="s">
        <v>395</v>
      </c>
      <c r="E120" s="1136"/>
      <c r="F120" s="1136"/>
      <c r="G120" s="1136"/>
      <c r="H120" s="29" t="s">
        <v>31</v>
      </c>
      <c r="I120" s="29"/>
      <c r="J120" s="29"/>
      <c r="K120" s="28" t="s">
        <v>395</v>
      </c>
      <c r="L120" s="30" t="s">
        <v>400</v>
      </c>
      <c r="M120" s="1156">
        <f>+V15</f>
        <v>0</v>
      </c>
      <c r="N120" s="1157"/>
      <c r="O120" s="30" t="s">
        <v>8</v>
      </c>
      <c r="P120" s="30" t="s">
        <v>282</v>
      </c>
      <c r="Q120" s="1156">
        <f>+V17</f>
        <v>0</v>
      </c>
      <c r="R120" s="1157"/>
      <c r="S120" s="29" t="s">
        <v>283</v>
      </c>
      <c r="T120" s="249"/>
      <c r="U120" s="257"/>
      <c r="V120" s="257"/>
      <c r="W120" s="257"/>
      <c r="X120" s="257"/>
      <c r="Y120" s="250"/>
      <c r="AA120" s="1155" t="e">
        <f>IF(C117="○","",ROUNDDOWN((95000*M120/Q120*Q119),0))</f>
        <v>#DIV/0!</v>
      </c>
      <c r="AB120" s="1155"/>
      <c r="AC120" s="1155"/>
      <c r="AD120" s="1155"/>
      <c r="AE120" s="1155"/>
    </row>
    <row r="121" spans="1:32" s="81" customFormat="1" ht="8.25" customHeight="1">
      <c r="A121" s="231"/>
      <c r="B121" s="247"/>
      <c r="C121" s="29"/>
      <c r="D121" s="29"/>
      <c r="E121" s="29"/>
      <c r="F121" s="29"/>
      <c r="G121" s="29"/>
      <c r="H121" s="29"/>
      <c r="I121" s="29"/>
      <c r="J121" s="29"/>
      <c r="K121" s="29"/>
      <c r="L121" s="29"/>
      <c r="M121" s="28"/>
      <c r="N121" s="29"/>
      <c r="O121" s="29"/>
      <c r="P121" s="30"/>
      <c r="Q121" s="179"/>
      <c r="R121" s="179"/>
      <c r="S121" s="29"/>
      <c r="T121" s="247"/>
      <c r="U121" s="266"/>
      <c r="V121" s="266"/>
      <c r="W121" s="266"/>
      <c r="X121" s="266"/>
      <c r="Y121" s="250"/>
    </row>
    <row r="122" spans="1:32" s="81" customFormat="1" ht="13.5" customHeight="1" thickBot="1">
      <c r="A122" s="231"/>
      <c r="B122" s="247"/>
      <c r="C122" s="99"/>
      <c r="D122" s="99" t="s">
        <v>284</v>
      </c>
      <c r="E122" s="29"/>
      <c r="F122" s="29"/>
      <c r="G122" s="29"/>
      <c r="H122" s="29"/>
      <c r="I122" s="29"/>
      <c r="J122" s="29"/>
      <c r="K122" s="29"/>
      <c r="L122" s="29"/>
      <c r="M122" s="28"/>
      <c r="N122" s="29"/>
      <c r="O122" s="29"/>
      <c r="P122" s="30"/>
      <c r="Q122" s="179"/>
      <c r="R122" s="179"/>
      <c r="S122" s="29"/>
      <c r="T122" s="247"/>
      <c r="U122" s="266"/>
      <c r="V122" s="266"/>
      <c r="W122" s="266"/>
      <c r="X122" s="266"/>
      <c r="Y122" s="250"/>
    </row>
    <row r="123" spans="1:32" s="81" customFormat="1" ht="15" customHeight="1" thickBot="1">
      <c r="A123" s="231"/>
      <c r="B123" s="247"/>
      <c r="C123" s="42"/>
      <c r="D123" s="99" t="s">
        <v>113</v>
      </c>
      <c r="E123" s="29"/>
      <c r="F123" s="29"/>
      <c r="G123" s="29"/>
      <c r="H123" s="29"/>
      <c r="I123" s="29"/>
      <c r="J123" s="29"/>
      <c r="K123" s="29"/>
      <c r="L123" s="29"/>
      <c r="M123" s="28"/>
      <c r="N123" s="29"/>
      <c r="O123" s="29"/>
      <c r="P123" s="30"/>
      <c r="Q123" s="179"/>
      <c r="R123" s="179"/>
      <c r="S123" s="29"/>
      <c r="T123" s="247"/>
      <c r="U123" s="266"/>
      <c r="V123" s="266"/>
      <c r="W123" s="266"/>
      <c r="X123" s="266"/>
      <c r="Y123" s="250"/>
    </row>
    <row r="124" spans="1:32" s="81" customFormat="1" ht="15" customHeight="1">
      <c r="A124" s="231"/>
      <c r="B124" s="247"/>
      <c r="C124" s="179" t="s">
        <v>114</v>
      </c>
      <c r="D124" s="29"/>
      <c r="E124" s="29"/>
      <c r="F124" s="29"/>
      <c r="G124" s="29"/>
      <c r="H124" s="29"/>
      <c r="I124" s="29"/>
      <c r="J124" s="29"/>
      <c r="K124" s="29"/>
      <c r="L124" s="269"/>
      <c r="M124" s="269"/>
      <c r="N124" s="269"/>
      <c r="O124" s="269"/>
      <c r="P124" s="269"/>
      <c r="Q124" s="29"/>
      <c r="R124" s="29"/>
      <c r="S124" s="29"/>
      <c r="T124" s="247"/>
      <c r="U124" s="266"/>
      <c r="V124" s="266"/>
      <c r="W124" s="266"/>
      <c r="X124" s="266"/>
      <c r="Y124" s="250"/>
    </row>
    <row r="125" spans="1:32" s="81" customFormat="1" ht="15" customHeight="1" thickBot="1">
      <c r="A125" s="231"/>
      <c r="B125" s="247"/>
      <c r="C125" s="29"/>
      <c r="D125" s="270"/>
      <c r="E125" s="1161"/>
      <c r="F125" s="1161"/>
      <c r="G125" s="1161"/>
      <c r="H125" s="1161"/>
      <c r="I125" s="29"/>
      <c r="J125" s="29"/>
      <c r="K125" s="1162" t="s">
        <v>115</v>
      </c>
      <c r="L125" s="1162"/>
      <c r="M125" s="1162"/>
      <c r="N125" s="1162"/>
      <c r="O125" s="1162"/>
      <c r="P125" s="1162"/>
      <c r="Q125" s="1138">
        <f>U27</f>
        <v>0</v>
      </c>
      <c r="R125" s="1138"/>
      <c r="S125" s="29" t="s">
        <v>27</v>
      </c>
      <c r="T125" s="249" t="s">
        <v>399</v>
      </c>
      <c r="U125" s="1130">
        <f>IF($C123=1,0,IF(C126="○",0,IF($U27&gt;19,538000,IF($U27&gt;1,269000,IF($U27=0,0,179000)))))</f>
        <v>0</v>
      </c>
      <c r="V125" s="1130"/>
      <c r="W125" s="1130"/>
      <c r="X125" s="1130"/>
      <c r="Y125" s="250" t="s">
        <v>30</v>
      </c>
    </row>
    <row r="126" spans="1:32" s="81" customFormat="1" ht="15" customHeight="1" thickBot="1">
      <c r="A126" s="231"/>
      <c r="B126" s="247"/>
      <c r="C126" s="271"/>
      <c r="D126" s="1163" t="s">
        <v>116</v>
      </c>
      <c r="E126" s="1163"/>
      <c r="F126" s="1163"/>
      <c r="G126" s="1163"/>
      <c r="H126" s="1163"/>
      <c r="I126" s="1163"/>
      <c r="J126" s="1163"/>
      <c r="K126" s="1163"/>
      <c r="L126" s="1163"/>
      <c r="M126" s="1163"/>
      <c r="N126" s="1163"/>
      <c r="O126" s="1163"/>
      <c r="P126" s="1163"/>
      <c r="Q126" s="1163"/>
      <c r="R126" s="1163"/>
      <c r="S126" s="1164"/>
      <c r="T126" s="249" t="s">
        <v>399</v>
      </c>
      <c r="U126" s="1130">
        <f>IF(C123=1,0,IF(C126="○",1076000,0))</f>
        <v>0</v>
      </c>
      <c r="V126" s="1130"/>
      <c r="W126" s="1130"/>
      <c r="X126" s="1130"/>
      <c r="Y126" s="250" t="s">
        <v>30</v>
      </c>
    </row>
    <row r="127" spans="1:32" s="81" customFormat="1" ht="7.5" customHeight="1">
      <c r="A127" s="231"/>
      <c r="B127" s="247"/>
      <c r="C127" s="29"/>
      <c r="D127" s="1163"/>
      <c r="E127" s="1163"/>
      <c r="F127" s="1163"/>
      <c r="G127" s="1163"/>
      <c r="H127" s="1163"/>
      <c r="I127" s="1163"/>
      <c r="J127" s="1163"/>
      <c r="K127" s="1163"/>
      <c r="L127" s="1163"/>
      <c r="M127" s="1163"/>
      <c r="N127" s="1163"/>
      <c r="O127" s="1163"/>
      <c r="P127" s="1163"/>
      <c r="Q127" s="1163"/>
      <c r="R127" s="1163"/>
      <c r="S127" s="1164"/>
      <c r="T127" s="249"/>
      <c r="U127" s="257"/>
      <c r="V127" s="257"/>
      <c r="W127" s="257"/>
      <c r="X127" s="257"/>
      <c r="Y127" s="250"/>
    </row>
    <row r="128" spans="1:32" s="81" customFormat="1" ht="15" customHeight="1">
      <c r="A128" s="231"/>
      <c r="B128" s="247"/>
      <c r="C128" s="29"/>
      <c r="D128" s="270"/>
      <c r="E128" s="269"/>
      <c r="F128" s="179"/>
      <c r="G128" s="179"/>
      <c r="H128" s="179"/>
      <c r="I128" s="29"/>
      <c r="J128" s="29"/>
      <c r="K128" s="29"/>
      <c r="L128" s="29"/>
      <c r="M128" s="29"/>
      <c r="N128" s="29"/>
      <c r="O128" s="29"/>
      <c r="P128" s="29"/>
      <c r="Q128" s="29"/>
      <c r="R128" s="29"/>
      <c r="S128" s="29"/>
      <c r="T128" s="247"/>
      <c r="U128" s="266"/>
      <c r="V128" s="266"/>
      <c r="W128" s="266"/>
      <c r="X128" s="266"/>
      <c r="Y128" s="250"/>
    </row>
    <row r="129" spans="1:39" s="81" customFormat="1" ht="15" customHeight="1">
      <c r="A129" s="231"/>
      <c r="B129" s="247"/>
      <c r="C129" s="179" t="s">
        <v>117</v>
      </c>
      <c r="D129" s="29"/>
      <c r="E129" s="29"/>
      <c r="F129" s="29"/>
      <c r="G129" s="29"/>
      <c r="H129" s="29"/>
      <c r="I129" s="29"/>
      <c r="J129" s="29"/>
      <c r="K129" s="29"/>
      <c r="L129" s="29"/>
      <c r="M129" s="29"/>
      <c r="N129" s="29"/>
      <c r="O129" s="29"/>
      <c r="P129" s="29"/>
      <c r="Q129" s="29"/>
      <c r="R129" s="29"/>
      <c r="S129" s="29"/>
      <c r="T129" s="249" t="s">
        <v>399</v>
      </c>
      <c r="U129" s="1130">
        <f>U130+U132</f>
        <v>0</v>
      </c>
      <c r="V129" s="1130"/>
      <c r="W129" s="1130"/>
      <c r="X129" s="1130"/>
      <c r="Y129" s="250" t="s">
        <v>30</v>
      </c>
    </row>
    <row r="130" spans="1:39" s="81" customFormat="1" ht="15" customHeight="1">
      <c r="A130" s="231"/>
      <c r="B130" s="247"/>
      <c r="C130" s="179"/>
      <c r="D130" s="29" t="s">
        <v>118</v>
      </c>
      <c r="E130" s="29"/>
      <c r="F130" s="29"/>
      <c r="G130" s="29"/>
      <c r="H130" s="29"/>
      <c r="I130" s="29"/>
      <c r="J130" s="29"/>
      <c r="K130" s="29"/>
      <c r="L130" s="29"/>
      <c r="M130" s="29"/>
      <c r="N130" s="29"/>
      <c r="O130" s="29"/>
      <c r="P130" s="29"/>
      <c r="Q130" s="29"/>
      <c r="R130" s="29"/>
      <c r="S130" s="29"/>
      <c r="T130" s="249" t="s">
        <v>366</v>
      </c>
      <c r="U130" s="1130">
        <f>IF($I$7="",0,IF(C123=1,0,240000))</f>
        <v>0</v>
      </c>
      <c r="V130" s="1130"/>
      <c r="W130" s="1130"/>
      <c r="X130" s="1130"/>
      <c r="Y130" s="250" t="s">
        <v>101</v>
      </c>
    </row>
    <row r="131" spans="1:39" s="81" customFormat="1" ht="15" customHeight="1">
      <c r="A131" s="231"/>
      <c r="B131" s="247"/>
      <c r="C131" s="179"/>
      <c r="D131" s="29" t="s">
        <v>119</v>
      </c>
      <c r="E131" s="29"/>
      <c r="F131" s="29"/>
      <c r="G131" s="29"/>
      <c r="H131" s="29"/>
      <c r="I131" s="29"/>
      <c r="J131" s="29"/>
      <c r="K131" s="29"/>
      <c r="L131" s="29"/>
      <c r="M131" s="29"/>
      <c r="N131" s="29"/>
      <c r="O131" s="29"/>
      <c r="P131" s="29"/>
      <c r="Q131" s="29"/>
      <c r="R131" s="29"/>
      <c r="S131" s="29"/>
      <c r="T131" s="249"/>
      <c r="U131" s="257"/>
      <c r="V131" s="257"/>
      <c r="W131" s="257"/>
      <c r="X131" s="257"/>
      <c r="Y131" s="250"/>
    </row>
    <row r="132" spans="1:39" s="81" customFormat="1" ht="15" customHeight="1">
      <c r="A132" s="231"/>
      <c r="B132" s="247"/>
      <c r="C132" s="179"/>
      <c r="D132" s="29"/>
      <c r="E132" s="272"/>
      <c r="F132" s="272"/>
      <c r="G132" s="1136"/>
      <c r="H132" s="1136"/>
      <c r="I132" s="1136"/>
      <c r="J132" s="29" t="s">
        <v>55</v>
      </c>
      <c r="K132" s="29" t="s">
        <v>401</v>
      </c>
      <c r="L132" s="1170" t="s">
        <v>203</v>
      </c>
      <c r="M132" s="1170"/>
      <c r="N132" s="1170"/>
      <c r="O132" s="1171"/>
      <c r="P132" s="1171"/>
      <c r="Q132" s="29" t="s">
        <v>120</v>
      </c>
      <c r="R132" s="29"/>
      <c r="S132" s="29"/>
      <c r="T132" s="249" t="s">
        <v>402</v>
      </c>
      <c r="U132" s="1130">
        <f>IF(C123=1,0,G132*O132)</f>
        <v>0</v>
      </c>
      <c r="V132" s="1130"/>
      <c r="W132" s="1130"/>
      <c r="X132" s="1130"/>
      <c r="Y132" s="250" t="s">
        <v>101</v>
      </c>
      <c r="AM132" s="273">
        <v>0</v>
      </c>
    </row>
    <row r="133" spans="1:39" s="81" customFormat="1" ht="15" customHeight="1">
      <c r="A133" s="231"/>
      <c r="B133" s="247"/>
      <c r="C133" s="179"/>
      <c r="D133" s="29"/>
      <c r="E133" s="29"/>
      <c r="F133" s="29"/>
      <c r="G133" s="29"/>
      <c r="H133" s="29"/>
      <c r="I133" s="29"/>
      <c r="J133" s="29"/>
      <c r="K133" s="29"/>
      <c r="L133" s="29"/>
      <c r="M133" s="29"/>
      <c r="N133" s="274" t="s">
        <v>121</v>
      </c>
      <c r="O133" s="29"/>
      <c r="P133" s="29"/>
      <c r="Q133" s="29"/>
      <c r="R133" s="29"/>
      <c r="S133" s="29"/>
      <c r="T133" s="249"/>
      <c r="U133" s="257"/>
      <c r="V133" s="257"/>
      <c r="W133" s="257"/>
      <c r="X133" s="257"/>
      <c r="Y133" s="250"/>
      <c r="AM133" s="273">
        <v>1</v>
      </c>
    </row>
    <row r="134" spans="1:39" ht="15" customHeight="1">
      <c r="A134" s="231"/>
      <c r="B134" s="247"/>
      <c r="C134" s="179" t="s">
        <v>122</v>
      </c>
      <c r="D134" s="29"/>
      <c r="E134" s="29"/>
      <c r="F134" s="29"/>
      <c r="G134" s="29"/>
      <c r="H134" s="29"/>
      <c r="I134" s="29"/>
      <c r="J134" s="29"/>
      <c r="K134" s="29"/>
      <c r="L134" s="29"/>
      <c r="M134" s="29"/>
      <c r="N134" s="29"/>
      <c r="O134" s="29"/>
      <c r="P134" s="29"/>
      <c r="Q134" s="29"/>
      <c r="R134" s="29"/>
      <c r="S134" s="29"/>
      <c r="T134" s="247"/>
      <c r="U134" s="266"/>
      <c r="V134" s="266"/>
      <c r="W134" s="266"/>
      <c r="X134" s="266"/>
      <c r="Y134" s="250"/>
      <c r="AM134" s="237">
        <v>2</v>
      </c>
    </row>
    <row r="135" spans="1:39" ht="15.75" customHeight="1">
      <c r="A135" s="231"/>
      <c r="B135" s="247"/>
      <c r="C135" s="29"/>
      <c r="D135" s="28" t="s">
        <v>403</v>
      </c>
      <c r="E135" s="1136"/>
      <c r="F135" s="1136"/>
      <c r="G135" s="1136"/>
      <c r="H135" s="29" t="s">
        <v>123</v>
      </c>
      <c r="I135" s="29"/>
      <c r="J135" s="29"/>
      <c r="K135" s="30" t="s">
        <v>26</v>
      </c>
      <c r="L135" s="29"/>
      <c r="M135" s="1168" t="s">
        <v>124</v>
      </c>
      <c r="N135" s="1168"/>
      <c r="O135" s="1168"/>
      <c r="P135" s="236" t="s">
        <v>404</v>
      </c>
      <c r="Q135" s="1169">
        <f>U55</f>
        <v>0</v>
      </c>
      <c r="R135" s="1169"/>
      <c r="S135" s="29" t="s">
        <v>86</v>
      </c>
      <c r="T135" s="249" t="s">
        <v>405</v>
      </c>
      <c r="U135" s="1130">
        <f>+IF(C123=1,0,E135*Q135)</f>
        <v>0</v>
      </c>
      <c r="V135" s="1130"/>
      <c r="W135" s="1130"/>
      <c r="X135" s="1130"/>
      <c r="Y135" s="250" t="s">
        <v>30</v>
      </c>
    </row>
    <row r="136" spans="1:39" ht="15.75" customHeight="1">
      <c r="A136" s="231"/>
      <c r="B136" s="247"/>
      <c r="C136" s="29"/>
      <c r="D136" s="28"/>
      <c r="E136" s="178"/>
      <c r="F136" s="178"/>
      <c r="G136" s="178"/>
      <c r="H136" s="29"/>
      <c r="I136" s="29"/>
      <c r="J136" s="29"/>
      <c r="K136" s="30"/>
      <c r="L136" s="29"/>
      <c r="M136" s="33"/>
      <c r="N136" s="33"/>
      <c r="O136" s="33"/>
      <c r="P136" s="236"/>
      <c r="Q136" s="178"/>
      <c r="R136" s="178"/>
      <c r="S136" s="29"/>
      <c r="T136" s="249"/>
      <c r="U136" s="257"/>
      <c r="V136" s="257"/>
      <c r="W136" s="257"/>
      <c r="X136" s="257"/>
      <c r="Y136" s="250"/>
    </row>
    <row r="137" spans="1:39">
      <c r="A137" s="275"/>
      <c r="B137" s="276"/>
      <c r="C137" s="1091" t="s">
        <v>204</v>
      </c>
      <c r="D137" s="1091"/>
      <c r="E137" s="1091"/>
      <c r="F137" s="1091"/>
      <c r="G137" s="1091"/>
      <c r="H137" s="1091"/>
      <c r="I137" s="1091"/>
      <c r="J137" s="1091"/>
      <c r="K137" s="1091"/>
      <c r="L137" s="1091"/>
      <c r="M137" s="1091"/>
      <c r="N137" s="1091"/>
      <c r="O137" s="1091"/>
      <c r="P137" s="277"/>
      <c r="Q137" s="233"/>
      <c r="R137" s="233"/>
      <c r="S137" s="278"/>
      <c r="T137" s="47"/>
      <c r="U137" s="1130"/>
      <c r="V137" s="1130"/>
      <c r="W137" s="1130"/>
      <c r="X137" s="1130"/>
      <c r="Y137" s="44"/>
    </row>
    <row r="138" spans="1:39" ht="16.5" customHeight="1">
      <c r="A138" s="275"/>
      <c r="B138" s="276"/>
      <c r="C138" s="238"/>
      <c r="D138" s="231" t="s">
        <v>126</v>
      </c>
      <c r="E138" s="231"/>
      <c r="F138" s="238"/>
      <c r="G138" s="238"/>
      <c r="H138" s="238"/>
      <c r="I138" s="238"/>
      <c r="J138" s="238"/>
      <c r="K138" s="238"/>
      <c r="L138" s="238"/>
      <c r="M138" s="238"/>
      <c r="N138" s="238"/>
      <c r="O138" s="238"/>
      <c r="P138" s="277"/>
      <c r="Q138" s="233"/>
      <c r="R138" s="233"/>
      <c r="S138" s="278"/>
      <c r="T138" s="47" t="s">
        <v>405</v>
      </c>
      <c r="U138" s="1130">
        <f>U139+U140</f>
        <v>0</v>
      </c>
      <c r="V138" s="1130"/>
      <c r="W138" s="1130"/>
      <c r="X138" s="1130"/>
      <c r="Y138" s="44" t="s">
        <v>30</v>
      </c>
    </row>
    <row r="139" spans="1:39" ht="25.5" customHeight="1">
      <c r="A139" s="275"/>
      <c r="B139" s="276"/>
      <c r="C139" s="41"/>
      <c r="D139" s="41"/>
      <c r="E139" s="1172"/>
      <c r="F139" s="1172"/>
      <c r="G139" s="235" t="s">
        <v>393</v>
      </c>
      <c r="H139" s="1173"/>
      <c r="I139" s="1173"/>
      <c r="J139" s="41" t="s">
        <v>125</v>
      </c>
      <c r="K139" s="41"/>
      <c r="L139" s="41"/>
      <c r="M139" s="233" t="s">
        <v>406</v>
      </c>
      <c r="N139" s="1043" t="s">
        <v>532</v>
      </c>
      <c r="O139" s="1174"/>
      <c r="P139" s="1174"/>
      <c r="Q139" s="1159">
        <f>U65</f>
        <v>0</v>
      </c>
      <c r="R139" s="1159"/>
      <c r="S139" s="278" t="s">
        <v>91</v>
      </c>
      <c r="T139" s="279" t="s">
        <v>407</v>
      </c>
      <c r="U139" s="1158">
        <f>H139*Q139</f>
        <v>0</v>
      </c>
      <c r="V139" s="1158"/>
      <c r="W139" s="1158"/>
      <c r="X139" s="1158"/>
      <c r="Y139" s="278" t="s">
        <v>101</v>
      </c>
    </row>
    <row r="140" spans="1:39" ht="25.5" customHeight="1">
      <c r="A140" s="275"/>
      <c r="B140" s="276"/>
      <c r="C140" s="41"/>
      <c r="D140" s="41"/>
      <c r="E140" s="1172"/>
      <c r="F140" s="1172"/>
      <c r="G140" s="235" t="s">
        <v>408</v>
      </c>
      <c r="H140" s="1173"/>
      <c r="I140" s="1173"/>
      <c r="J140" s="41" t="s">
        <v>123</v>
      </c>
      <c r="K140" s="41"/>
      <c r="L140" s="41"/>
      <c r="M140" s="233" t="s">
        <v>409</v>
      </c>
      <c r="N140" s="1043" t="s">
        <v>533</v>
      </c>
      <c r="O140" s="1174"/>
      <c r="P140" s="1174"/>
      <c r="Q140" s="1159">
        <f>U66</f>
        <v>0</v>
      </c>
      <c r="R140" s="1159"/>
      <c r="S140" s="278" t="s">
        <v>86</v>
      </c>
      <c r="T140" s="279" t="s">
        <v>410</v>
      </c>
      <c r="U140" s="1158">
        <f>H140*Q140</f>
        <v>0</v>
      </c>
      <c r="V140" s="1158"/>
      <c r="W140" s="1158"/>
      <c r="X140" s="1158"/>
      <c r="Y140" s="278" t="s">
        <v>101</v>
      </c>
    </row>
    <row r="141" spans="1:39" ht="12.75" customHeight="1">
      <c r="A141" s="275"/>
      <c r="B141" s="276"/>
      <c r="C141" s="41"/>
      <c r="D141" s="41"/>
      <c r="E141" s="280"/>
      <c r="F141" s="280"/>
      <c r="G141" s="235"/>
      <c r="H141" s="281"/>
      <c r="I141" s="281"/>
      <c r="J141" s="41"/>
      <c r="K141" s="41"/>
      <c r="L141" s="41"/>
      <c r="M141" s="233"/>
      <c r="N141" s="282"/>
      <c r="O141" s="277"/>
      <c r="P141" s="277"/>
      <c r="Q141" s="283"/>
      <c r="R141" s="283"/>
      <c r="S141" s="278"/>
      <c r="T141" s="279"/>
      <c r="U141" s="284"/>
      <c r="V141" s="284"/>
      <c r="W141" s="284"/>
      <c r="X141" s="284"/>
      <c r="Y141" s="278"/>
    </row>
    <row r="142" spans="1:39" ht="15" customHeight="1">
      <c r="A142" s="275"/>
      <c r="B142" s="276"/>
      <c r="C142" s="41"/>
      <c r="D142" s="231" t="s">
        <v>127</v>
      </c>
      <c r="E142" s="231"/>
      <c r="F142" s="238"/>
      <c r="G142" s="238"/>
      <c r="H142" s="238"/>
      <c r="I142" s="238"/>
      <c r="J142" s="238"/>
      <c r="K142" s="238"/>
      <c r="L142" s="238"/>
      <c r="M142" s="238"/>
      <c r="N142" s="238"/>
      <c r="O142" s="238"/>
      <c r="P142" s="277"/>
      <c r="Q142" s="283"/>
      <c r="R142" s="283"/>
      <c r="S142" s="278"/>
      <c r="T142" s="47" t="s">
        <v>405</v>
      </c>
      <c r="U142" s="1130">
        <f>U143+U144</f>
        <v>0</v>
      </c>
      <c r="V142" s="1130"/>
      <c r="W142" s="1130"/>
      <c r="X142" s="1130"/>
      <c r="Y142" s="44" t="s">
        <v>30</v>
      </c>
    </row>
    <row r="143" spans="1:39" ht="27.75" customHeight="1">
      <c r="A143" s="275"/>
      <c r="B143" s="276"/>
      <c r="C143" s="41"/>
      <c r="D143" s="41"/>
      <c r="E143" s="1172"/>
      <c r="F143" s="1172"/>
      <c r="G143" s="235" t="s">
        <v>393</v>
      </c>
      <c r="H143" s="1173"/>
      <c r="I143" s="1173"/>
      <c r="J143" s="41" t="s">
        <v>125</v>
      </c>
      <c r="K143" s="41"/>
      <c r="L143" s="41"/>
      <c r="M143" s="233" t="s">
        <v>406</v>
      </c>
      <c r="N143" s="1043" t="s">
        <v>534</v>
      </c>
      <c r="O143" s="1174"/>
      <c r="P143" s="1174"/>
      <c r="Q143" s="1159">
        <f>U67</f>
        <v>0</v>
      </c>
      <c r="R143" s="1159"/>
      <c r="S143" s="278" t="s">
        <v>91</v>
      </c>
      <c r="T143" s="279" t="s">
        <v>407</v>
      </c>
      <c r="U143" s="1158">
        <f>H143*Q143</f>
        <v>0</v>
      </c>
      <c r="V143" s="1158"/>
      <c r="W143" s="1158"/>
      <c r="X143" s="1158"/>
      <c r="Y143" s="278" t="s">
        <v>101</v>
      </c>
    </row>
    <row r="144" spans="1:39" ht="27.75" customHeight="1">
      <c r="A144" s="275"/>
      <c r="B144" s="276"/>
      <c r="C144" s="41"/>
      <c r="D144" s="41"/>
      <c r="E144" s="1172"/>
      <c r="F144" s="1172"/>
      <c r="G144" s="235" t="s">
        <v>408</v>
      </c>
      <c r="H144" s="1173"/>
      <c r="I144" s="1173"/>
      <c r="J144" s="41" t="s">
        <v>123</v>
      </c>
      <c r="K144" s="41"/>
      <c r="L144" s="41"/>
      <c r="M144" s="233" t="s">
        <v>409</v>
      </c>
      <c r="N144" s="1043" t="s">
        <v>535</v>
      </c>
      <c r="O144" s="1174"/>
      <c r="P144" s="1174"/>
      <c r="Q144" s="1159">
        <f>U68</f>
        <v>0</v>
      </c>
      <c r="R144" s="1159"/>
      <c r="S144" s="278" t="s">
        <v>86</v>
      </c>
      <c r="T144" s="279" t="s">
        <v>410</v>
      </c>
      <c r="U144" s="1158">
        <f>H144*Q144</f>
        <v>0</v>
      </c>
      <c r="V144" s="1158"/>
      <c r="W144" s="1158"/>
      <c r="X144" s="1158"/>
      <c r="Y144" s="278" t="s">
        <v>101</v>
      </c>
    </row>
    <row r="145" spans="1:28" ht="13.5" customHeight="1">
      <c r="A145" s="275"/>
      <c r="B145" s="276"/>
      <c r="C145" s="41"/>
      <c r="D145" s="41"/>
      <c r="E145" s="280"/>
      <c r="F145" s="280"/>
      <c r="G145" s="235"/>
      <c r="H145" s="281"/>
      <c r="I145" s="281"/>
      <c r="J145" s="41"/>
      <c r="K145" s="41"/>
      <c r="L145" s="41"/>
      <c r="M145" s="233"/>
      <c r="N145" s="282"/>
      <c r="O145" s="277"/>
      <c r="P145" s="277"/>
      <c r="Q145" s="283"/>
      <c r="R145" s="283"/>
      <c r="S145" s="278"/>
      <c r="T145" s="279"/>
      <c r="U145" s="284"/>
      <c r="V145" s="284"/>
      <c r="W145" s="284"/>
      <c r="X145" s="284"/>
      <c r="Y145" s="278"/>
    </row>
    <row r="146" spans="1:28">
      <c r="A146" s="275"/>
      <c r="B146" s="276"/>
      <c r="C146" s="1091" t="s">
        <v>205</v>
      </c>
      <c r="D146" s="1091"/>
      <c r="E146" s="1091"/>
      <c r="F146" s="1091"/>
      <c r="G146" s="1091"/>
      <c r="H146" s="1091"/>
      <c r="I146" s="1091"/>
      <c r="J146" s="1091"/>
      <c r="K146" s="1091"/>
      <c r="L146" s="1091"/>
      <c r="M146" s="1091"/>
      <c r="N146" s="1091"/>
      <c r="O146" s="1091"/>
      <c r="P146" s="277"/>
      <c r="Q146" s="283"/>
      <c r="R146" s="283"/>
      <c r="S146" s="278"/>
      <c r="T146" s="47"/>
      <c r="U146" s="1130"/>
      <c r="V146" s="1130"/>
      <c r="W146" s="1130"/>
      <c r="X146" s="1130"/>
      <c r="Y146" s="44"/>
    </row>
    <row r="147" spans="1:28" ht="14.25" customHeight="1">
      <c r="A147" s="275"/>
      <c r="B147" s="276"/>
      <c r="C147" s="238"/>
      <c r="D147" s="231" t="s">
        <v>126</v>
      </c>
      <c r="E147" s="231"/>
      <c r="F147" s="238"/>
      <c r="G147" s="238"/>
      <c r="H147" s="238"/>
      <c r="I147" s="238"/>
      <c r="J147" s="238"/>
      <c r="K147" s="238"/>
      <c r="L147" s="238"/>
      <c r="M147" s="238"/>
      <c r="N147" s="238"/>
      <c r="O147" s="238"/>
      <c r="P147" s="277"/>
      <c r="Q147" s="283"/>
      <c r="R147" s="283"/>
      <c r="S147" s="278"/>
      <c r="T147" s="47" t="s">
        <v>405</v>
      </c>
      <c r="U147" s="1130">
        <f>U148+U149</f>
        <v>0</v>
      </c>
      <c r="V147" s="1130"/>
      <c r="W147" s="1130"/>
      <c r="X147" s="1130"/>
      <c r="Y147" s="44" t="s">
        <v>30</v>
      </c>
    </row>
    <row r="148" spans="1:28" ht="25.5" customHeight="1">
      <c r="A148" s="275"/>
      <c r="B148" s="276"/>
      <c r="C148" s="41"/>
      <c r="D148" s="41"/>
      <c r="E148" s="1172"/>
      <c r="F148" s="1172"/>
      <c r="G148" s="235" t="s">
        <v>393</v>
      </c>
      <c r="H148" s="1173"/>
      <c r="I148" s="1173"/>
      <c r="J148" s="41" t="s">
        <v>125</v>
      </c>
      <c r="K148" s="41"/>
      <c r="L148" s="41"/>
      <c r="M148" s="233" t="s">
        <v>406</v>
      </c>
      <c r="N148" s="1043" t="s">
        <v>536</v>
      </c>
      <c r="O148" s="1174"/>
      <c r="P148" s="1174"/>
      <c r="Q148" s="1159">
        <f>U70</f>
        <v>0</v>
      </c>
      <c r="R148" s="1159"/>
      <c r="S148" s="278" t="s">
        <v>91</v>
      </c>
      <c r="T148" s="279" t="s">
        <v>407</v>
      </c>
      <c r="U148" s="1158">
        <f>H148*Q148</f>
        <v>0</v>
      </c>
      <c r="V148" s="1158"/>
      <c r="W148" s="1158"/>
      <c r="X148" s="1158"/>
      <c r="Y148" s="278" t="s">
        <v>101</v>
      </c>
    </row>
    <row r="149" spans="1:28" ht="25.5" customHeight="1">
      <c r="A149" s="275"/>
      <c r="B149" s="276"/>
      <c r="C149" s="41"/>
      <c r="D149" s="41"/>
      <c r="E149" s="1172"/>
      <c r="F149" s="1172"/>
      <c r="G149" s="235" t="s">
        <v>408</v>
      </c>
      <c r="H149" s="1173"/>
      <c r="I149" s="1173"/>
      <c r="J149" s="41" t="s">
        <v>123</v>
      </c>
      <c r="K149" s="41"/>
      <c r="L149" s="41"/>
      <c r="M149" s="233" t="s">
        <v>409</v>
      </c>
      <c r="N149" s="1043" t="s">
        <v>537</v>
      </c>
      <c r="O149" s="1174"/>
      <c r="P149" s="1174"/>
      <c r="Q149" s="1159">
        <f>U71</f>
        <v>0</v>
      </c>
      <c r="R149" s="1159"/>
      <c r="S149" s="278" t="s">
        <v>86</v>
      </c>
      <c r="T149" s="279" t="s">
        <v>410</v>
      </c>
      <c r="U149" s="1158">
        <f>H149*Q149</f>
        <v>0</v>
      </c>
      <c r="V149" s="1158"/>
      <c r="W149" s="1158"/>
      <c r="X149" s="1158"/>
      <c r="Y149" s="278" t="s">
        <v>101</v>
      </c>
    </row>
    <row r="150" spans="1:28" ht="14.25" customHeight="1">
      <c r="A150" s="275"/>
      <c r="B150" s="276"/>
      <c r="C150" s="41"/>
      <c r="D150" s="41"/>
      <c r="E150" s="280"/>
      <c r="F150" s="280"/>
      <c r="G150" s="235"/>
      <c r="H150" s="281"/>
      <c r="I150" s="281"/>
      <c r="J150" s="41"/>
      <c r="K150" s="41"/>
      <c r="L150" s="41"/>
      <c r="M150" s="233"/>
      <c r="N150" s="282"/>
      <c r="O150" s="277"/>
      <c r="P150" s="277"/>
      <c r="Q150" s="283"/>
      <c r="R150" s="283"/>
      <c r="S150" s="278"/>
      <c r="T150" s="279"/>
      <c r="U150" s="284"/>
      <c r="V150" s="284"/>
      <c r="W150" s="284"/>
      <c r="X150" s="284"/>
      <c r="Y150" s="278"/>
    </row>
    <row r="151" spans="1:28" ht="15" customHeight="1">
      <c r="A151" s="275"/>
      <c r="B151" s="276"/>
      <c r="C151" s="41"/>
      <c r="D151" s="231" t="s">
        <v>127</v>
      </c>
      <c r="E151" s="231"/>
      <c r="F151" s="238"/>
      <c r="G151" s="238"/>
      <c r="H151" s="238"/>
      <c r="I151" s="238"/>
      <c r="J151" s="238"/>
      <c r="K151" s="238"/>
      <c r="L151" s="238"/>
      <c r="M151" s="238"/>
      <c r="N151" s="238"/>
      <c r="O151" s="238"/>
      <c r="P151" s="277"/>
      <c r="Q151" s="283"/>
      <c r="R151" s="283"/>
      <c r="S151" s="278"/>
      <c r="T151" s="47" t="s">
        <v>405</v>
      </c>
      <c r="U151" s="1130">
        <f>U152+U153</f>
        <v>0</v>
      </c>
      <c r="V151" s="1130"/>
      <c r="W151" s="1130"/>
      <c r="X151" s="1130"/>
      <c r="Y151" s="44" t="s">
        <v>30</v>
      </c>
    </row>
    <row r="152" spans="1:28" ht="27.75" customHeight="1">
      <c r="A152" s="275"/>
      <c r="B152" s="276"/>
      <c r="C152" s="41"/>
      <c r="D152" s="41"/>
      <c r="E152" s="1172"/>
      <c r="F152" s="1172"/>
      <c r="G152" s="235" t="s">
        <v>393</v>
      </c>
      <c r="H152" s="1173"/>
      <c r="I152" s="1173"/>
      <c r="J152" s="41" t="s">
        <v>125</v>
      </c>
      <c r="K152" s="41"/>
      <c r="L152" s="41"/>
      <c r="M152" s="233" t="s">
        <v>406</v>
      </c>
      <c r="N152" s="1043" t="s">
        <v>538</v>
      </c>
      <c r="O152" s="1174"/>
      <c r="P152" s="1174"/>
      <c r="Q152" s="1159">
        <f>U72</f>
        <v>0</v>
      </c>
      <c r="R152" s="1159"/>
      <c r="S152" s="278" t="s">
        <v>91</v>
      </c>
      <c r="T152" s="279" t="s">
        <v>407</v>
      </c>
      <c r="U152" s="1158">
        <f>H152*Q152</f>
        <v>0</v>
      </c>
      <c r="V152" s="1158"/>
      <c r="W152" s="1158"/>
      <c r="X152" s="1158"/>
      <c r="Y152" s="278" t="s">
        <v>101</v>
      </c>
    </row>
    <row r="153" spans="1:28" ht="27.75" customHeight="1">
      <c r="A153" s="275"/>
      <c r="B153" s="276"/>
      <c r="C153" s="41"/>
      <c r="D153" s="41"/>
      <c r="E153" s="1172"/>
      <c r="F153" s="1172"/>
      <c r="G153" s="235" t="s">
        <v>408</v>
      </c>
      <c r="H153" s="1173"/>
      <c r="I153" s="1173"/>
      <c r="J153" s="41" t="s">
        <v>123</v>
      </c>
      <c r="K153" s="41"/>
      <c r="L153" s="41"/>
      <c r="M153" s="233" t="s">
        <v>409</v>
      </c>
      <c r="N153" s="1043" t="s">
        <v>539</v>
      </c>
      <c r="O153" s="1174"/>
      <c r="P153" s="1174"/>
      <c r="Q153" s="1159">
        <f>U73</f>
        <v>0</v>
      </c>
      <c r="R153" s="1159"/>
      <c r="S153" s="278" t="s">
        <v>86</v>
      </c>
      <c r="T153" s="279" t="s">
        <v>410</v>
      </c>
      <c r="U153" s="1158">
        <f>H153*Q153</f>
        <v>0</v>
      </c>
      <c r="V153" s="1158"/>
      <c r="W153" s="1158"/>
      <c r="X153" s="1158"/>
      <c r="Y153" s="278" t="s">
        <v>101</v>
      </c>
    </row>
    <row r="154" spans="1:28" ht="8.25" customHeight="1">
      <c r="A154" s="231"/>
      <c r="B154" s="247"/>
      <c r="C154" s="1091"/>
      <c r="D154" s="1091"/>
      <c r="E154" s="1091"/>
      <c r="F154" s="1091"/>
      <c r="G154" s="1091"/>
      <c r="H154" s="1091"/>
      <c r="I154" s="1091"/>
      <c r="J154" s="1091"/>
      <c r="K154" s="1091"/>
      <c r="L154" s="1091"/>
      <c r="M154" s="1091"/>
      <c r="N154" s="1091"/>
      <c r="O154" s="1091"/>
      <c r="P154" s="178"/>
      <c r="Q154" s="178"/>
      <c r="R154" s="178"/>
      <c r="S154" s="285"/>
      <c r="T154" s="249"/>
      <c r="U154" s="257"/>
      <c r="V154" s="257"/>
      <c r="W154" s="257"/>
      <c r="X154" s="257"/>
      <c r="Y154" s="285"/>
    </row>
    <row r="155" spans="1:28" ht="9" customHeight="1">
      <c r="A155" s="231"/>
      <c r="B155" s="247"/>
      <c r="C155" s="29"/>
      <c r="D155" s="30"/>
      <c r="E155" s="33"/>
      <c r="F155" s="33"/>
      <c r="G155" s="235"/>
      <c r="H155" s="281"/>
      <c r="I155" s="281"/>
      <c r="J155" s="41"/>
      <c r="K155" s="41"/>
      <c r="L155" s="41"/>
      <c r="M155" s="286"/>
      <c r="N155" s="287"/>
      <c r="O155" s="288"/>
      <c r="P155" s="288"/>
      <c r="Q155" s="233"/>
      <c r="R155" s="233"/>
      <c r="S155" s="29"/>
      <c r="T155" s="279"/>
      <c r="U155" s="284"/>
      <c r="V155" s="284"/>
      <c r="W155" s="284"/>
      <c r="X155" s="284"/>
      <c r="Y155" s="278"/>
    </row>
    <row r="156" spans="1:28" ht="15" customHeight="1">
      <c r="A156" s="231"/>
      <c r="B156" s="247"/>
      <c r="C156" s="29"/>
      <c r="D156" s="29"/>
      <c r="E156" s="29"/>
      <c r="F156" s="29"/>
      <c r="G156" s="29"/>
      <c r="H156" s="29"/>
      <c r="I156" s="29"/>
      <c r="J156" s="29"/>
      <c r="K156" s="29" t="s">
        <v>128</v>
      </c>
      <c r="L156" s="29"/>
      <c r="M156" s="29"/>
      <c r="N156" s="29"/>
      <c r="O156" s="29"/>
      <c r="P156" s="289"/>
      <c r="Q156" s="30"/>
      <c r="R156" s="30"/>
      <c r="S156" s="124"/>
      <c r="T156" s="249" t="s">
        <v>405</v>
      </c>
      <c r="U156" s="1175" t="e">
        <f>U78+U117+U119+U125+U126+U129+U135+U138+U142+U147+U151</f>
        <v>#VALUE!</v>
      </c>
      <c r="V156" s="1175"/>
      <c r="W156" s="1175"/>
      <c r="X156" s="1175"/>
      <c r="Y156" s="250" t="s">
        <v>30</v>
      </c>
      <c r="AB156" s="290"/>
    </row>
    <row r="157" spans="1:28" ht="6" customHeight="1" thickBot="1">
      <c r="A157" s="231"/>
      <c r="B157" s="291"/>
      <c r="C157" s="292"/>
      <c r="D157" s="292"/>
      <c r="E157" s="292"/>
      <c r="F157" s="292"/>
      <c r="G157" s="292"/>
      <c r="H157" s="292"/>
      <c r="I157" s="292"/>
      <c r="J157" s="292"/>
      <c r="K157" s="292"/>
      <c r="L157" s="292"/>
      <c r="M157" s="292"/>
      <c r="N157" s="292"/>
      <c r="O157" s="292"/>
      <c r="P157" s="292"/>
      <c r="Q157" s="292"/>
      <c r="R157" s="292"/>
      <c r="S157" s="293"/>
      <c r="T157" s="291"/>
      <c r="U157" s="292"/>
      <c r="V157" s="292"/>
      <c r="W157" s="292"/>
      <c r="X157" s="292"/>
      <c r="Y157" s="293"/>
    </row>
    <row r="158" spans="1:28" ht="30" customHeight="1" thickTop="1">
      <c r="A158" s="231"/>
      <c r="B158" s="1176" t="s">
        <v>129</v>
      </c>
      <c r="C158" s="1177"/>
      <c r="D158" s="1177"/>
      <c r="E158" s="1177"/>
      <c r="F158" s="1177"/>
      <c r="G158" s="1177"/>
      <c r="H158" s="1177"/>
      <c r="I158" s="1180"/>
      <c r="J158" s="1180"/>
      <c r="K158" s="1180"/>
      <c r="L158" s="1180"/>
      <c r="M158" s="1180"/>
      <c r="N158" s="1181"/>
      <c r="O158" s="1181"/>
      <c r="P158" s="1181"/>
      <c r="Q158" s="1181"/>
      <c r="R158" s="1181"/>
      <c r="S158" s="43"/>
      <c r="T158" s="1182" t="s">
        <v>411</v>
      </c>
      <c r="U158" s="1183"/>
      <c r="V158" s="1183"/>
      <c r="W158" s="1183"/>
      <c r="X158" s="1183"/>
      <c r="Y158" s="1184"/>
    </row>
    <row r="159" spans="1:28" ht="30" customHeight="1" thickBot="1">
      <c r="A159" s="231"/>
      <c r="B159" s="1178"/>
      <c r="C159" s="1179"/>
      <c r="D159" s="1179"/>
      <c r="E159" s="1179"/>
      <c r="F159" s="1179"/>
      <c r="G159" s="1179"/>
      <c r="H159" s="1188" t="s">
        <v>130</v>
      </c>
      <c r="I159" s="1189"/>
      <c r="J159" s="1189"/>
      <c r="K159" s="1189"/>
      <c r="L159" s="1189"/>
      <c r="M159" s="1189"/>
      <c r="N159" s="1190"/>
      <c r="O159" s="1190"/>
      <c r="P159" s="1190"/>
      <c r="Q159" s="1190"/>
      <c r="R159" s="1190"/>
      <c r="S159" s="44" t="s">
        <v>55</v>
      </c>
      <c r="T159" s="1185"/>
      <c r="U159" s="1186"/>
      <c r="V159" s="1186"/>
      <c r="W159" s="1186"/>
      <c r="X159" s="1186"/>
      <c r="Y159" s="1187"/>
      <c r="AB159" s="294" t="e">
        <f>U156</f>
        <v>#VALUE!</v>
      </c>
    </row>
    <row r="160" spans="1:28" ht="17.25" customHeight="1">
      <c r="A160" s="231"/>
      <c r="B160" s="45"/>
      <c r="C160" s="46"/>
      <c r="D160" s="46"/>
      <c r="E160" s="46"/>
      <c r="F160" s="46"/>
      <c r="G160" s="46"/>
      <c r="H160" s="46"/>
      <c r="I160" s="46"/>
      <c r="J160" s="131" t="s">
        <v>296</v>
      </c>
      <c r="K160" s="41"/>
      <c r="L160" s="41"/>
      <c r="M160" s="41"/>
      <c r="N160" s="41"/>
      <c r="O160" s="41"/>
      <c r="P160" s="41"/>
      <c r="Q160" s="41"/>
      <c r="R160" s="41"/>
      <c r="S160" s="44"/>
      <c r="T160" s="47" t="s">
        <v>198</v>
      </c>
      <c r="U160" s="1175">
        <f>ROUNDDOWN(IF(N159&gt;7200000,U156*0.8,0),0)</f>
        <v>0</v>
      </c>
      <c r="V160" s="1175"/>
      <c r="W160" s="1175"/>
      <c r="X160" s="1175"/>
      <c r="Y160" s="44" t="s">
        <v>30</v>
      </c>
      <c r="AB160" s="294">
        <f>U160</f>
        <v>0</v>
      </c>
    </row>
    <row r="161" spans="1:28" ht="28.5" customHeight="1">
      <c r="A161" s="231"/>
      <c r="B161" s="48"/>
      <c r="C161" s="49"/>
      <c r="D161" s="49"/>
      <c r="E161" s="49"/>
      <c r="F161" s="49"/>
      <c r="G161" s="49"/>
      <c r="H161" s="1193" t="s">
        <v>298</v>
      </c>
      <c r="I161" s="1193"/>
      <c r="J161" s="1193"/>
      <c r="K161" s="1193"/>
      <c r="L161" s="1193"/>
      <c r="M161" s="1193"/>
      <c r="N161" s="1193"/>
      <c r="O161" s="1193"/>
      <c r="P161" s="1193"/>
      <c r="Q161" s="1193"/>
      <c r="R161" s="1193"/>
      <c r="S161" s="1194"/>
      <c r="T161" s="1185" t="s">
        <v>164</v>
      </c>
      <c r="U161" s="1186"/>
      <c r="V161" s="1186"/>
      <c r="W161" s="1186"/>
      <c r="X161" s="1186"/>
      <c r="Y161" s="1187"/>
      <c r="AB161" s="290">
        <f>U163</f>
        <v>0</v>
      </c>
    </row>
    <row r="162" spans="1:28" ht="30" customHeight="1">
      <c r="A162" s="231"/>
      <c r="B162" s="1195" t="s">
        <v>165</v>
      </c>
      <c r="C162" s="1196"/>
      <c r="D162" s="1196"/>
      <c r="E162" s="1196"/>
      <c r="F162" s="1196"/>
      <c r="G162" s="1196"/>
      <c r="H162" s="1199"/>
      <c r="I162" s="1199"/>
      <c r="J162" s="1199"/>
      <c r="K162" s="50"/>
      <c r="L162" s="50"/>
      <c r="M162" s="50"/>
      <c r="N162" s="51"/>
      <c r="O162" s="51"/>
      <c r="P162" s="51"/>
      <c r="Q162" s="51"/>
      <c r="R162" s="51"/>
      <c r="S162" s="52"/>
      <c r="T162" s="1185"/>
      <c r="U162" s="1186"/>
      <c r="V162" s="1186"/>
      <c r="W162" s="1186"/>
      <c r="X162" s="1186"/>
      <c r="Y162" s="1187"/>
    </row>
    <row r="163" spans="1:28" ht="30" customHeight="1" thickBot="1">
      <c r="A163" s="231"/>
      <c r="B163" s="1197"/>
      <c r="C163" s="1198"/>
      <c r="D163" s="1198"/>
      <c r="E163" s="1198"/>
      <c r="F163" s="1198"/>
      <c r="G163" s="1198"/>
      <c r="H163" s="1200"/>
      <c r="I163" s="1201"/>
      <c r="J163" s="1201"/>
      <c r="K163" s="1201"/>
      <c r="L163" s="1201"/>
      <c r="M163" s="1201"/>
      <c r="N163" s="1202"/>
      <c r="O163" s="1202"/>
      <c r="P163" s="1202"/>
      <c r="Q163" s="1202"/>
      <c r="R163" s="1202"/>
      <c r="S163" s="44" t="s">
        <v>38</v>
      </c>
      <c r="T163" s="47" t="s">
        <v>198</v>
      </c>
      <c r="U163" s="1175">
        <f>ROUNDDOWN(IF(AND(N159&gt;6300000,N159&lt;=7200000),U156*0.9,0),0)</f>
        <v>0</v>
      </c>
      <c r="V163" s="1175"/>
      <c r="W163" s="1175"/>
      <c r="X163" s="1175"/>
      <c r="Y163" s="44" t="s">
        <v>30</v>
      </c>
    </row>
    <row r="164" spans="1:28" ht="43.5" customHeight="1">
      <c r="A164" s="231"/>
      <c r="B164" s="1191" t="s">
        <v>299</v>
      </c>
      <c r="C164" s="1043"/>
      <c r="D164" s="1043"/>
      <c r="E164" s="1043"/>
      <c r="F164" s="1043"/>
      <c r="G164" s="1043"/>
      <c r="H164" s="1043"/>
      <c r="I164" s="1043"/>
      <c r="J164" s="1043"/>
      <c r="K164" s="1043"/>
      <c r="L164" s="1043"/>
      <c r="M164" s="1043"/>
      <c r="N164" s="1043"/>
      <c r="O164" s="1043"/>
      <c r="P164" s="1043"/>
      <c r="Q164" s="1043"/>
      <c r="R164" s="1043"/>
      <c r="S164" s="1192"/>
      <c r="T164" s="47"/>
      <c r="U164" s="53"/>
      <c r="V164" s="53"/>
      <c r="W164" s="53"/>
      <c r="X164" s="53"/>
      <c r="Y164" s="44"/>
    </row>
    <row r="165" spans="1:28" ht="6" customHeight="1">
      <c r="A165" s="231"/>
      <c r="B165" s="54"/>
      <c r="C165" s="55"/>
      <c r="D165" s="55"/>
      <c r="E165" s="55"/>
      <c r="F165" s="55"/>
      <c r="G165" s="55"/>
      <c r="H165" s="55"/>
      <c r="I165" s="55"/>
      <c r="J165" s="55"/>
      <c r="K165" s="55"/>
      <c r="L165" s="55"/>
      <c r="M165" s="55"/>
      <c r="N165" s="55"/>
      <c r="O165" s="55"/>
      <c r="P165" s="55"/>
      <c r="Q165" s="55"/>
      <c r="R165" s="55"/>
      <c r="S165" s="56"/>
      <c r="T165" s="48"/>
      <c r="U165" s="49"/>
      <c r="V165" s="49"/>
      <c r="W165" s="49"/>
      <c r="X165" s="49"/>
      <c r="Y165" s="57"/>
    </row>
    <row r="166" spans="1:28" ht="15.75" customHeight="1">
      <c r="A166" s="275"/>
      <c r="B166" s="295" t="s">
        <v>131</v>
      </c>
      <c r="C166" s="296"/>
      <c r="D166" s="296"/>
      <c r="E166" s="296"/>
      <c r="F166" s="296"/>
      <c r="G166" s="296"/>
      <c r="H166" s="296"/>
      <c r="I166" s="296"/>
      <c r="J166" s="296"/>
      <c r="K166" s="296"/>
      <c r="L166" s="296"/>
      <c r="M166" s="296"/>
      <c r="N166" s="296"/>
      <c r="O166" s="296"/>
      <c r="P166" s="296"/>
      <c r="Q166" s="296"/>
      <c r="R166" s="296"/>
      <c r="S166" s="296"/>
      <c r="T166" s="296"/>
      <c r="U166" s="296"/>
      <c r="V166" s="296"/>
      <c r="W166" s="296"/>
      <c r="X166" s="296"/>
      <c r="Y166" s="296"/>
    </row>
    <row r="167" spans="1:28" ht="11.1" customHeight="1">
      <c r="A167" s="231"/>
      <c r="B167" s="297"/>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row>
    <row r="168" spans="1:28" ht="11.25" customHeight="1">
      <c r="B168" s="298"/>
      <c r="C168" s="298"/>
      <c r="D168" s="298"/>
      <c r="E168" s="298"/>
      <c r="F168" s="298"/>
      <c r="G168" s="298"/>
      <c r="H168" s="298"/>
      <c r="I168" s="298"/>
      <c r="J168" s="298"/>
      <c r="K168" s="298"/>
      <c r="L168" s="298"/>
      <c r="M168" s="298"/>
      <c r="N168" s="298"/>
      <c r="O168" s="298"/>
      <c r="P168" s="298"/>
      <c r="Q168" s="298"/>
      <c r="R168" s="298"/>
      <c r="S168" s="298"/>
      <c r="T168" s="298"/>
      <c r="U168" s="298"/>
      <c r="V168" s="298"/>
      <c r="W168" s="298"/>
      <c r="X168" s="298"/>
      <c r="Y168" s="298"/>
    </row>
  </sheetData>
  <mergeCells count="253">
    <mergeCell ref="B164:S164"/>
    <mergeCell ref="U160:X160"/>
    <mergeCell ref="H161:S161"/>
    <mergeCell ref="T161:Y162"/>
    <mergeCell ref="B162:G163"/>
    <mergeCell ref="H162:J162"/>
    <mergeCell ref="H163:M163"/>
    <mergeCell ref="N163:R163"/>
    <mergeCell ref="U163:X163"/>
    <mergeCell ref="C154:O154"/>
    <mergeCell ref="U156:X156"/>
    <mergeCell ref="B158:G159"/>
    <mergeCell ref="H158:M158"/>
    <mergeCell ref="N158:R158"/>
    <mergeCell ref="T158:Y159"/>
    <mergeCell ref="H159:M159"/>
    <mergeCell ref="N159:R159"/>
    <mergeCell ref="E152:F152"/>
    <mergeCell ref="H152:I152"/>
    <mergeCell ref="N152:P152"/>
    <mergeCell ref="Q152:R152"/>
    <mergeCell ref="U152:X152"/>
    <mergeCell ref="E153:F153"/>
    <mergeCell ref="H153:I153"/>
    <mergeCell ref="N153:P153"/>
    <mergeCell ref="Q153:R153"/>
    <mergeCell ref="U153:X153"/>
    <mergeCell ref="E149:F149"/>
    <mergeCell ref="H149:I149"/>
    <mergeCell ref="N149:P149"/>
    <mergeCell ref="Q149:R149"/>
    <mergeCell ref="U149:X149"/>
    <mergeCell ref="U151:X151"/>
    <mergeCell ref="C146:O146"/>
    <mergeCell ref="U146:X146"/>
    <mergeCell ref="U147:X147"/>
    <mergeCell ref="E148:F148"/>
    <mergeCell ref="H148:I148"/>
    <mergeCell ref="N148:P148"/>
    <mergeCell ref="Q148:R148"/>
    <mergeCell ref="U148:X148"/>
    <mergeCell ref="E143:F143"/>
    <mergeCell ref="H143:I143"/>
    <mergeCell ref="N143:P143"/>
    <mergeCell ref="Q143:R143"/>
    <mergeCell ref="U143:X143"/>
    <mergeCell ref="E144:F144"/>
    <mergeCell ref="H144:I144"/>
    <mergeCell ref="N144:P144"/>
    <mergeCell ref="Q144:R144"/>
    <mergeCell ref="U144:X144"/>
    <mergeCell ref="E140:F140"/>
    <mergeCell ref="H140:I140"/>
    <mergeCell ref="N140:P140"/>
    <mergeCell ref="Q140:R140"/>
    <mergeCell ref="U140:X140"/>
    <mergeCell ref="U142:X142"/>
    <mergeCell ref="U138:X138"/>
    <mergeCell ref="E139:F139"/>
    <mergeCell ref="H139:I139"/>
    <mergeCell ref="N139:P139"/>
    <mergeCell ref="Q139:R139"/>
    <mergeCell ref="U139:X139"/>
    <mergeCell ref="E135:G135"/>
    <mergeCell ref="M135:O135"/>
    <mergeCell ref="Q135:R135"/>
    <mergeCell ref="U135:X135"/>
    <mergeCell ref="C137:O137"/>
    <mergeCell ref="U137:X137"/>
    <mergeCell ref="U129:X129"/>
    <mergeCell ref="U130:X130"/>
    <mergeCell ref="G132:I132"/>
    <mergeCell ref="L132:N132"/>
    <mergeCell ref="O132:P132"/>
    <mergeCell ref="U132:X132"/>
    <mergeCell ref="E125:H125"/>
    <mergeCell ref="K125:P125"/>
    <mergeCell ref="Q125:R125"/>
    <mergeCell ref="U125:X125"/>
    <mergeCell ref="D126:S127"/>
    <mergeCell ref="U126:X126"/>
    <mergeCell ref="E118:G118"/>
    <mergeCell ref="K118:S118"/>
    <mergeCell ref="Q119:R119"/>
    <mergeCell ref="U119:X119"/>
    <mergeCell ref="AA119:AE119"/>
    <mergeCell ref="E120:G120"/>
    <mergeCell ref="M120:N120"/>
    <mergeCell ref="Q120:R120"/>
    <mergeCell ref="AA120:AE120"/>
    <mergeCell ref="E114:G114"/>
    <mergeCell ref="M114:P114"/>
    <mergeCell ref="Q114:R114"/>
    <mergeCell ref="U114:X114"/>
    <mergeCell ref="U116:X116"/>
    <mergeCell ref="Q117:R117"/>
    <mergeCell ref="U117:X117"/>
    <mergeCell ref="B109:C109"/>
    <mergeCell ref="E109:G109"/>
    <mergeCell ref="M109:P109"/>
    <mergeCell ref="Q109:R109"/>
    <mergeCell ref="B111:S111"/>
    <mergeCell ref="B112:C112"/>
    <mergeCell ref="E112:G112"/>
    <mergeCell ref="M112:P112"/>
    <mergeCell ref="Q112:R112"/>
    <mergeCell ref="E105:G105"/>
    <mergeCell ref="B106:C106"/>
    <mergeCell ref="E106:G106"/>
    <mergeCell ref="M106:P106"/>
    <mergeCell ref="Q106:R106"/>
    <mergeCell ref="B108:S108"/>
    <mergeCell ref="B102:C102"/>
    <mergeCell ref="E102:G102"/>
    <mergeCell ref="M102:P102"/>
    <mergeCell ref="Q102:R102"/>
    <mergeCell ref="E103:G103"/>
    <mergeCell ref="B104:C104"/>
    <mergeCell ref="E104:G104"/>
    <mergeCell ref="M104:P104"/>
    <mergeCell ref="Q104:R104"/>
    <mergeCell ref="B98:C98"/>
    <mergeCell ref="E98:G98"/>
    <mergeCell ref="M98:P98"/>
    <mergeCell ref="Q98:R98"/>
    <mergeCell ref="B100:C100"/>
    <mergeCell ref="E100:G100"/>
    <mergeCell ref="M100:P100"/>
    <mergeCell ref="Q100:R100"/>
    <mergeCell ref="B94:S94"/>
    <mergeCell ref="B95:C95"/>
    <mergeCell ref="E95:G95"/>
    <mergeCell ref="M95:P95"/>
    <mergeCell ref="Q95:R95"/>
    <mergeCell ref="B97:S97"/>
    <mergeCell ref="B89:C89"/>
    <mergeCell ref="E89:G89"/>
    <mergeCell ref="M89:P89"/>
    <mergeCell ref="Q89:R89"/>
    <mergeCell ref="B91:S91"/>
    <mergeCell ref="B92:C92"/>
    <mergeCell ref="E92:G92"/>
    <mergeCell ref="M92:P92"/>
    <mergeCell ref="Q92:R92"/>
    <mergeCell ref="E86:G86"/>
    <mergeCell ref="B87:C87"/>
    <mergeCell ref="E87:G87"/>
    <mergeCell ref="M87:P87"/>
    <mergeCell ref="Q87:R87"/>
    <mergeCell ref="E88:G88"/>
    <mergeCell ref="B83:C83"/>
    <mergeCell ref="E83:G83"/>
    <mergeCell ref="M83:P83"/>
    <mergeCell ref="Q83:R83"/>
    <mergeCell ref="B85:C85"/>
    <mergeCell ref="E85:G85"/>
    <mergeCell ref="M85:P85"/>
    <mergeCell ref="Q85:R85"/>
    <mergeCell ref="H77:Y77"/>
    <mergeCell ref="I78:J78"/>
    <mergeCell ref="U78:X78"/>
    <mergeCell ref="U79:X79"/>
    <mergeCell ref="B80:S80"/>
    <mergeCell ref="B81:C81"/>
    <mergeCell ref="E81:G81"/>
    <mergeCell ref="M81:P81"/>
    <mergeCell ref="Q81:R81"/>
    <mergeCell ref="A72:M73"/>
    <mergeCell ref="N72:O73"/>
    <mergeCell ref="P72:S72"/>
    <mergeCell ref="U72:X72"/>
    <mergeCell ref="P73:S73"/>
    <mergeCell ref="U73:X73"/>
    <mergeCell ref="A70:M71"/>
    <mergeCell ref="N70:O71"/>
    <mergeCell ref="P70:S70"/>
    <mergeCell ref="U70:X70"/>
    <mergeCell ref="P71:S71"/>
    <mergeCell ref="U71:X71"/>
    <mergeCell ref="A67:M68"/>
    <mergeCell ref="N67:O68"/>
    <mergeCell ref="P67:S67"/>
    <mergeCell ref="U67:X67"/>
    <mergeCell ref="P68:S68"/>
    <mergeCell ref="U68:X68"/>
    <mergeCell ref="B61:B62"/>
    <mergeCell ref="C61:U62"/>
    <mergeCell ref="V61:W62"/>
    <mergeCell ref="X61:Y62"/>
    <mergeCell ref="A65:M66"/>
    <mergeCell ref="N65:O66"/>
    <mergeCell ref="P65:S65"/>
    <mergeCell ref="U65:X65"/>
    <mergeCell ref="P66:S66"/>
    <mergeCell ref="U66:X66"/>
    <mergeCell ref="B51:Y51"/>
    <mergeCell ref="Q55:S55"/>
    <mergeCell ref="U55:X55"/>
    <mergeCell ref="V57:W58"/>
    <mergeCell ref="X57:Y58"/>
    <mergeCell ref="B59:B60"/>
    <mergeCell ref="C59:U60"/>
    <mergeCell ref="V59:W60"/>
    <mergeCell ref="X59:Y60"/>
    <mergeCell ref="M48:O48"/>
    <mergeCell ref="Q48:S48"/>
    <mergeCell ref="V48:X48"/>
    <mergeCell ref="B49:L49"/>
    <mergeCell ref="M49:O49"/>
    <mergeCell ref="Q49:S49"/>
    <mergeCell ref="V49:X49"/>
    <mergeCell ref="J39:M39"/>
    <mergeCell ref="U39:X39"/>
    <mergeCell ref="U40:X40"/>
    <mergeCell ref="U41:X41"/>
    <mergeCell ref="B43:Y43"/>
    <mergeCell ref="B46:L47"/>
    <mergeCell ref="M46:Y46"/>
    <mergeCell ref="M47:P47"/>
    <mergeCell ref="Q47:T47"/>
    <mergeCell ref="U47:Y47"/>
    <mergeCell ref="J31:M31"/>
    <mergeCell ref="T31:X31"/>
    <mergeCell ref="B32:Y33"/>
    <mergeCell ref="B34:Y35"/>
    <mergeCell ref="J38:M38"/>
    <mergeCell ref="U38:X38"/>
    <mergeCell ref="J25:M25"/>
    <mergeCell ref="T25:X25"/>
    <mergeCell ref="U26:X26"/>
    <mergeCell ref="U27:X27"/>
    <mergeCell ref="J30:M30"/>
    <mergeCell ref="T30:X30"/>
    <mergeCell ref="B19:Y19"/>
    <mergeCell ref="J24:M24"/>
    <mergeCell ref="T24:X24"/>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 ref="M17:O17"/>
    <mergeCell ref="Q17:S17"/>
    <mergeCell ref="V17:X17"/>
  </mergeCells>
  <phoneticPr fontId="4"/>
  <conditionalFormatting sqref="M49:O49 Q49:S49">
    <cfRule type="containsBlanks" dxfId="12" priority="1">
      <formula>LEN(TRIM(M49))=0</formula>
    </cfRule>
  </conditionalFormatting>
  <conditionalFormatting sqref="N6:Y6">
    <cfRule type="containsBlanks" dxfId="11" priority="11" stopIfTrue="1">
      <formula>LEN(TRIM(N6))=0</formula>
    </cfRule>
    <cfRule type="containsBlanks" dxfId="10" priority="12" stopIfTrue="1">
      <formula>LEN(TRIM(N6))=0</formula>
    </cfRule>
  </conditionalFormatting>
  <conditionalFormatting sqref="I7">
    <cfRule type="containsBlanks" dxfId="9" priority="10" stopIfTrue="1">
      <formula>LEN(TRIM(I7))=0</formula>
    </cfRule>
  </conditionalFormatting>
  <conditionalFormatting sqref="V59:Y62">
    <cfRule type="containsBlanks" dxfId="8" priority="9" stopIfTrue="1">
      <formula>LEN(TRIM(V59))=0</formula>
    </cfRule>
  </conditionalFormatting>
  <conditionalFormatting sqref="K78 N78">
    <cfRule type="containsBlanks" dxfId="7" priority="8" stopIfTrue="1">
      <formula>LEN(TRIM(K78))=0</formula>
    </cfRule>
  </conditionalFormatting>
  <conditionalFormatting sqref="C117">
    <cfRule type="containsBlanks" dxfId="6" priority="7">
      <formula>LEN(TRIM(C117))=0</formula>
    </cfRule>
  </conditionalFormatting>
  <conditionalFormatting sqref="C119">
    <cfRule type="containsBlanks" dxfId="5" priority="6">
      <formula>LEN(TRIM(C119))=0</formula>
    </cfRule>
  </conditionalFormatting>
  <conditionalFormatting sqref="C123">
    <cfRule type="containsBlanks" dxfId="4" priority="5">
      <formula>LEN(TRIM(C123))=0</formula>
    </cfRule>
  </conditionalFormatting>
  <conditionalFormatting sqref="C126">
    <cfRule type="containsBlanks" dxfId="3" priority="4">
      <formula>LEN(TRIM(C126))=0</formula>
    </cfRule>
  </conditionalFormatting>
  <conditionalFormatting sqref="O132:P132">
    <cfRule type="containsBlanks" dxfId="2" priority="3">
      <formula>LEN(TRIM(O132))=0</formula>
    </cfRule>
  </conditionalFormatting>
  <conditionalFormatting sqref="N163:R163">
    <cfRule type="containsBlanks" dxfId="1" priority="2">
      <formula>LEN(TRIM(N163))=0</formula>
    </cfRule>
  </conditionalFormatting>
  <conditionalFormatting sqref="J38:M39 U38:X39">
    <cfRule type="containsBlanks" dxfId="0" priority="13">
      <formula>LEN(TRIM(J38))=0</formula>
    </cfRule>
  </conditionalFormatting>
  <dataValidations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5:Y65598 JR65595:JU65598 TN65595:TQ65598 ADJ65595:ADM65598 ANF65595:ANI65598 AXB65595:AXE65598 BGX65595:BHA65598 BQT65595:BQW65598 CAP65595:CAS65598 CKL65595:CKO65598 CUH65595:CUK65598 DED65595:DEG65598 DNZ65595:DOC65598 DXV65595:DXY65598 EHR65595:EHU65598 ERN65595:ERQ65598 FBJ65595:FBM65598 FLF65595:FLI65598 FVB65595:FVE65598 GEX65595:GFA65598 GOT65595:GOW65598 GYP65595:GYS65598 HIL65595:HIO65598 HSH65595:HSK65598 ICD65595:ICG65598 ILZ65595:IMC65598 IVV65595:IVY65598 JFR65595:JFU65598 JPN65595:JPQ65598 JZJ65595:JZM65598 KJF65595:KJI65598 KTB65595:KTE65598 LCX65595:LDA65598 LMT65595:LMW65598 LWP65595:LWS65598 MGL65595:MGO65598 MQH65595:MQK65598 NAD65595:NAG65598 NJZ65595:NKC65598 NTV65595:NTY65598 ODR65595:ODU65598 ONN65595:ONQ65598 OXJ65595:OXM65598 PHF65595:PHI65598 PRB65595:PRE65598 QAX65595:QBA65598 QKT65595:QKW65598 QUP65595:QUS65598 REL65595:REO65598 ROH65595:ROK65598 RYD65595:RYG65598 SHZ65595:SIC65598 SRV65595:SRY65598 TBR65595:TBU65598 TLN65595:TLQ65598 TVJ65595:TVM65598 UFF65595:UFI65598 UPB65595:UPE65598 UYX65595:UZA65598 VIT65595:VIW65598 VSP65595:VSS65598 WCL65595:WCO65598 WMH65595:WMK65598 WWD65595:WWG65598 V131131:Y131134 JR131131:JU131134 TN131131:TQ131134 ADJ131131:ADM131134 ANF131131:ANI131134 AXB131131:AXE131134 BGX131131:BHA131134 BQT131131:BQW131134 CAP131131:CAS131134 CKL131131:CKO131134 CUH131131:CUK131134 DED131131:DEG131134 DNZ131131:DOC131134 DXV131131:DXY131134 EHR131131:EHU131134 ERN131131:ERQ131134 FBJ131131:FBM131134 FLF131131:FLI131134 FVB131131:FVE131134 GEX131131:GFA131134 GOT131131:GOW131134 GYP131131:GYS131134 HIL131131:HIO131134 HSH131131:HSK131134 ICD131131:ICG131134 ILZ131131:IMC131134 IVV131131:IVY131134 JFR131131:JFU131134 JPN131131:JPQ131134 JZJ131131:JZM131134 KJF131131:KJI131134 KTB131131:KTE131134 LCX131131:LDA131134 LMT131131:LMW131134 LWP131131:LWS131134 MGL131131:MGO131134 MQH131131:MQK131134 NAD131131:NAG131134 NJZ131131:NKC131134 NTV131131:NTY131134 ODR131131:ODU131134 ONN131131:ONQ131134 OXJ131131:OXM131134 PHF131131:PHI131134 PRB131131:PRE131134 QAX131131:QBA131134 QKT131131:QKW131134 QUP131131:QUS131134 REL131131:REO131134 ROH131131:ROK131134 RYD131131:RYG131134 SHZ131131:SIC131134 SRV131131:SRY131134 TBR131131:TBU131134 TLN131131:TLQ131134 TVJ131131:TVM131134 UFF131131:UFI131134 UPB131131:UPE131134 UYX131131:UZA131134 VIT131131:VIW131134 VSP131131:VSS131134 WCL131131:WCO131134 WMH131131:WMK131134 WWD131131:WWG131134 V196667:Y196670 JR196667:JU196670 TN196667:TQ196670 ADJ196667:ADM196670 ANF196667:ANI196670 AXB196667:AXE196670 BGX196667:BHA196670 BQT196667:BQW196670 CAP196667:CAS196670 CKL196667:CKO196670 CUH196667:CUK196670 DED196667:DEG196670 DNZ196667:DOC196670 DXV196667:DXY196670 EHR196667:EHU196670 ERN196667:ERQ196670 FBJ196667:FBM196670 FLF196667:FLI196670 FVB196667:FVE196670 GEX196667:GFA196670 GOT196667:GOW196670 GYP196667:GYS196670 HIL196667:HIO196670 HSH196667:HSK196670 ICD196667:ICG196670 ILZ196667:IMC196670 IVV196667:IVY196670 JFR196667:JFU196670 JPN196667:JPQ196670 JZJ196667:JZM196670 KJF196667:KJI196670 KTB196667:KTE196670 LCX196667:LDA196670 LMT196667:LMW196670 LWP196667:LWS196670 MGL196667:MGO196670 MQH196667:MQK196670 NAD196667:NAG196670 NJZ196667:NKC196670 NTV196667:NTY196670 ODR196667:ODU196670 ONN196667:ONQ196670 OXJ196667:OXM196670 PHF196667:PHI196670 PRB196667:PRE196670 QAX196667:QBA196670 QKT196667:QKW196670 QUP196667:QUS196670 REL196667:REO196670 ROH196667:ROK196670 RYD196667:RYG196670 SHZ196667:SIC196670 SRV196667:SRY196670 TBR196667:TBU196670 TLN196667:TLQ196670 TVJ196667:TVM196670 UFF196667:UFI196670 UPB196667:UPE196670 UYX196667:UZA196670 VIT196667:VIW196670 VSP196667:VSS196670 WCL196667:WCO196670 WMH196667:WMK196670 WWD196667:WWG196670 V262203:Y262206 JR262203:JU262206 TN262203:TQ262206 ADJ262203:ADM262206 ANF262203:ANI262206 AXB262203:AXE262206 BGX262203:BHA262206 BQT262203:BQW262206 CAP262203:CAS262206 CKL262203:CKO262206 CUH262203:CUK262206 DED262203:DEG262206 DNZ262203:DOC262206 DXV262203:DXY262206 EHR262203:EHU262206 ERN262203:ERQ262206 FBJ262203:FBM262206 FLF262203:FLI262206 FVB262203:FVE262206 GEX262203:GFA262206 GOT262203:GOW262206 GYP262203:GYS262206 HIL262203:HIO262206 HSH262203:HSK262206 ICD262203:ICG262206 ILZ262203:IMC262206 IVV262203:IVY262206 JFR262203:JFU262206 JPN262203:JPQ262206 JZJ262203:JZM262206 KJF262203:KJI262206 KTB262203:KTE262206 LCX262203:LDA262206 LMT262203:LMW262206 LWP262203:LWS262206 MGL262203:MGO262206 MQH262203:MQK262206 NAD262203:NAG262206 NJZ262203:NKC262206 NTV262203:NTY262206 ODR262203:ODU262206 ONN262203:ONQ262206 OXJ262203:OXM262206 PHF262203:PHI262206 PRB262203:PRE262206 QAX262203:QBA262206 QKT262203:QKW262206 QUP262203:QUS262206 REL262203:REO262206 ROH262203:ROK262206 RYD262203:RYG262206 SHZ262203:SIC262206 SRV262203:SRY262206 TBR262203:TBU262206 TLN262203:TLQ262206 TVJ262203:TVM262206 UFF262203:UFI262206 UPB262203:UPE262206 UYX262203:UZA262206 VIT262203:VIW262206 VSP262203:VSS262206 WCL262203:WCO262206 WMH262203:WMK262206 WWD262203:WWG262206 V327739:Y327742 JR327739:JU327742 TN327739:TQ327742 ADJ327739:ADM327742 ANF327739:ANI327742 AXB327739:AXE327742 BGX327739:BHA327742 BQT327739:BQW327742 CAP327739:CAS327742 CKL327739:CKO327742 CUH327739:CUK327742 DED327739:DEG327742 DNZ327739:DOC327742 DXV327739:DXY327742 EHR327739:EHU327742 ERN327739:ERQ327742 FBJ327739:FBM327742 FLF327739:FLI327742 FVB327739:FVE327742 GEX327739:GFA327742 GOT327739:GOW327742 GYP327739:GYS327742 HIL327739:HIO327742 HSH327739:HSK327742 ICD327739:ICG327742 ILZ327739:IMC327742 IVV327739:IVY327742 JFR327739:JFU327742 JPN327739:JPQ327742 JZJ327739:JZM327742 KJF327739:KJI327742 KTB327739:KTE327742 LCX327739:LDA327742 LMT327739:LMW327742 LWP327739:LWS327742 MGL327739:MGO327742 MQH327739:MQK327742 NAD327739:NAG327742 NJZ327739:NKC327742 NTV327739:NTY327742 ODR327739:ODU327742 ONN327739:ONQ327742 OXJ327739:OXM327742 PHF327739:PHI327742 PRB327739:PRE327742 QAX327739:QBA327742 QKT327739:QKW327742 QUP327739:QUS327742 REL327739:REO327742 ROH327739:ROK327742 RYD327739:RYG327742 SHZ327739:SIC327742 SRV327739:SRY327742 TBR327739:TBU327742 TLN327739:TLQ327742 TVJ327739:TVM327742 UFF327739:UFI327742 UPB327739:UPE327742 UYX327739:UZA327742 VIT327739:VIW327742 VSP327739:VSS327742 WCL327739:WCO327742 WMH327739:WMK327742 WWD327739:WWG327742 V393275:Y393278 JR393275:JU393278 TN393275:TQ393278 ADJ393275:ADM393278 ANF393275:ANI393278 AXB393275:AXE393278 BGX393275:BHA393278 BQT393275:BQW393278 CAP393275:CAS393278 CKL393275:CKO393278 CUH393275:CUK393278 DED393275:DEG393278 DNZ393275:DOC393278 DXV393275:DXY393278 EHR393275:EHU393278 ERN393275:ERQ393278 FBJ393275:FBM393278 FLF393275:FLI393278 FVB393275:FVE393278 GEX393275:GFA393278 GOT393275:GOW393278 GYP393275:GYS393278 HIL393275:HIO393278 HSH393275:HSK393278 ICD393275:ICG393278 ILZ393275:IMC393278 IVV393275:IVY393278 JFR393275:JFU393278 JPN393275:JPQ393278 JZJ393275:JZM393278 KJF393275:KJI393278 KTB393275:KTE393278 LCX393275:LDA393278 LMT393275:LMW393278 LWP393275:LWS393278 MGL393275:MGO393278 MQH393275:MQK393278 NAD393275:NAG393278 NJZ393275:NKC393278 NTV393275:NTY393278 ODR393275:ODU393278 ONN393275:ONQ393278 OXJ393275:OXM393278 PHF393275:PHI393278 PRB393275:PRE393278 QAX393275:QBA393278 QKT393275:QKW393278 QUP393275:QUS393278 REL393275:REO393278 ROH393275:ROK393278 RYD393275:RYG393278 SHZ393275:SIC393278 SRV393275:SRY393278 TBR393275:TBU393278 TLN393275:TLQ393278 TVJ393275:TVM393278 UFF393275:UFI393278 UPB393275:UPE393278 UYX393275:UZA393278 VIT393275:VIW393278 VSP393275:VSS393278 WCL393275:WCO393278 WMH393275:WMK393278 WWD393275:WWG393278 V458811:Y458814 JR458811:JU458814 TN458811:TQ458814 ADJ458811:ADM458814 ANF458811:ANI458814 AXB458811:AXE458814 BGX458811:BHA458814 BQT458811:BQW458814 CAP458811:CAS458814 CKL458811:CKO458814 CUH458811:CUK458814 DED458811:DEG458814 DNZ458811:DOC458814 DXV458811:DXY458814 EHR458811:EHU458814 ERN458811:ERQ458814 FBJ458811:FBM458814 FLF458811:FLI458814 FVB458811:FVE458814 GEX458811:GFA458814 GOT458811:GOW458814 GYP458811:GYS458814 HIL458811:HIO458814 HSH458811:HSK458814 ICD458811:ICG458814 ILZ458811:IMC458814 IVV458811:IVY458814 JFR458811:JFU458814 JPN458811:JPQ458814 JZJ458811:JZM458814 KJF458811:KJI458814 KTB458811:KTE458814 LCX458811:LDA458814 LMT458811:LMW458814 LWP458811:LWS458814 MGL458811:MGO458814 MQH458811:MQK458814 NAD458811:NAG458814 NJZ458811:NKC458814 NTV458811:NTY458814 ODR458811:ODU458814 ONN458811:ONQ458814 OXJ458811:OXM458814 PHF458811:PHI458814 PRB458811:PRE458814 QAX458811:QBA458814 QKT458811:QKW458814 QUP458811:QUS458814 REL458811:REO458814 ROH458811:ROK458814 RYD458811:RYG458814 SHZ458811:SIC458814 SRV458811:SRY458814 TBR458811:TBU458814 TLN458811:TLQ458814 TVJ458811:TVM458814 UFF458811:UFI458814 UPB458811:UPE458814 UYX458811:UZA458814 VIT458811:VIW458814 VSP458811:VSS458814 WCL458811:WCO458814 WMH458811:WMK458814 WWD458811:WWG458814 V524347:Y524350 JR524347:JU524350 TN524347:TQ524350 ADJ524347:ADM524350 ANF524347:ANI524350 AXB524347:AXE524350 BGX524347:BHA524350 BQT524347:BQW524350 CAP524347:CAS524350 CKL524347:CKO524350 CUH524347:CUK524350 DED524347:DEG524350 DNZ524347:DOC524350 DXV524347:DXY524350 EHR524347:EHU524350 ERN524347:ERQ524350 FBJ524347:FBM524350 FLF524347:FLI524350 FVB524347:FVE524350 GEX524347:GFA524350 GOT524347:GOW524350 GYP524347:GYS524350 HIL524347:HIO524350 HSH524347:HSK524350 ICD524347:ICG524350 ILZ524347:IMC524350 IVV524347:IVY524350 JFR524347:JFU524350 JPN524347:JPQ524350 JZJ524347:JZM524350 KJF524347:KJI524350 KTB524347:KTE524350 LCX524347:LDA524350 LMT524347:LMW524350 LWP524347:LWS524350 MGL524347:MGO524350 MQH524347:MQK524350 NAD524347:NAG524350 NJZ524347:NKC524350 NTV524347:NTY524350 ODR524347:ODU524350 ONN524347:ONQ524350 OXJ524347:OXM524350 PHF524347:PHI524350 PRB524347:PRE524350 QAX524347:QBA524350 QKT524347:QKW524350 QUP524347:QUS524350 REL524347:REO524350 ROH524347:ROK524350 RYD524347:RYG524350 SHZ524347:SIC524350 SRV524347:SRY524350 TBR524347:TBU524350 TLN524347:TLQ524350 TVJ524347:TVM524350 UFF524347:UFI524350 UPB524347:UPE524350 UYX524347:UZA524350 VIT524347:VIW524350 VSP524347:VSS524350 WCL524347:WCO524350 WMH524347:WMK524350 WWD524347:WWG524350 V589883:Y589886 JR589883:JU589886 TN589883:TQ589886 ADJ589883:ADM589886 ANF589883:ANI589886 AXB589883:AXE589886 BGX589883:BHA589886 BQT589883:BQW589886 CAP589883:CAS589886 CKL589883:CKO589886 CUH589883:CUK589886 DED589883:DEG589886 DNZ589883:DOC589886 DXV589883:DXY589886 EHR589883:EHU589886 ERN589883:ERQ589886 FBJ589883:FBM589886 FLF589883:FLI589886 FVB589883:FVE589886 GEX589883:GFA589886 GOT589883:GOW589886 GYP589883:GYS589886 HIL589883:HIO589886 HSH589883:HSK589886 ICD589883:ICG589886 ILZ589883:IMC589886 IVV589883:IVY589886 JFR589883:JFU589886 JPN589883:JPQ589886 JZJ589883:JZM589886 KJF589883:KJI589886 KTB589883:KTE589886 LCX589883:LDA589886 LMT589883:LMW589886 LWP589883:LWS589886 MGL589883:MGO589886 MQH589883:MQK589886 NAD589883:NAG589886 NJZ589883:NKC589886 NTV589883:NTY589886 ODR589883:ODU589886 ONN589883:ONQ589886 OXJ589883:OXM589886 PHF589883:PHI589886 PRB589883:PRE589886 QAX589883:QBA589886 QKT589883:QKW589886 QUP589883:QUS589886 REL589883:REO589886 ROH589883:ROK589886 RYD589883:RYG589886 SHZ589883:SIC589886 SRV589883:SRY589886 TBR589883:TBU589886 TLN589883:TLQ589886 TVJ589883:TVM589886 UFF589883:UFI589886 UPB589883:UPE589886 UYX589883:UZA589886 VIT589883:VIW589886 VSP589883:VSS589886 WCL589883:WCO589886 WMH589883:WMK589886 WWD589883:WWG589886 V655419:Y655422 JR655419:JU655422 TN655419:TQ655422 ADJ655419:ADM655422 ANF655419:ANI655422 AXB655419:AXE655422 BGX655419:BHA655422 BQT655419:BQW655422 CAP655419:CAS655422 CKL655419:CKO655422 CUH655419:CUK655422 DED655419:DEG655422 DNZ655419:DOC655422 DXV655419:DXY655422 EHR655419:EHU655422 ERN655419:ERQ655422 FBJ655419:FBM655422 FLF655419:FLI655422 FVB655419:FVE655422 GEX655419:GFA655422 GOT655419:GOW655422 GYP655419:GYS655422 HIL655419:HIO655422 HSH655419:HSK655422 ICD655419:ICG655422 ILZ655419:IMC655422 IVV655419:IVY655422 JFR655419:JFU655422 JPN655419:JPQ655422 JZJ655419:JZM655422 KJF655419:KJI655422 KTB655419:KTE655422 LCX655419:LDA655422 LMT655419:LMW655422 LWP655419:LWS655422 MGL655419:MGO655422 MQH655419:MQK655422 NAD655419:NAG655422 NJZ655419:NKC655422 NTV655419:NTY655422 ODR655419:ODU655422 ONN655419:ONQ655422 OXJ655419:OXM655422 PHF655419:PHI655422 PRB655419:PRE655422 QAX655419:QBA655422 QKT655419:QKW655422 QUP655419:QUS655422 REL655419:REO655422 ROH655419:ROK655422 RYD655419:RYG655422 SHZ655419:SIC655422 SRV655419:SRY655422 TBR655419:TBU655422 TLN655419:TLQ655422 TVJ655419:TVM655422 UFF655419:UFI655422 UPB655419:UPE655422 UYX655419:UZA655422 VIT655419:VIW655422 VSP655419:VSS655422 WCL655419:WCO655422 WMH655419:WMK655422 WWD655419:WWG655422 V720955:Y720958 JR720955:JU720958 TN720955:TQ720958 ADJ720955:ADM720958 ANF720955:ANI720958 AXB720955:AXE720958 BGX720955:BHA720958 BQT720955:BQW720958 CAP720955:CAS720958 CKL720955:CKO720958 CUH720955:CUK720958 DED720955:DEG720958 DNZ720955:DOC720958 DXV720955:DXY720958 EHR720955:EHU720958 ERN720955:ERQ720958 FBJ720955:FBM720958 FLF720955:FLI720958 FVB720955:FVE720958 GEX720955:GFA720958 GOT720955:GOW720958 GYP720955:GYS720958 HIL720955:HIO720958 HSH720955:HSK720958 ICD720955:ICG720958 ILZ720955:IMC720958 IVV720955:IVY720958 JFR720955:JFU720958 JPN720955:JPQ720958 JZJ720955:JZM720958 KJF720955:KJI720958 KTB720955:KTE720958 LCX720955:LDA720958 LMT720955:LMW720958 LWP720955:LWS720958 MGL720955:MGO720958 MQH720955:MQK720958 NAD720955:NAG720958 NJZ720955:NKC720958 NTV720955:NTY720958 ODR720955:ODU720958 ONN720955:ONQ720958 OXJ720955:OXM720958 PHF720955:PHI720958 PRB720955:PRE720958 QAX720955:QBA720958 QKT720955:QKW720958 QUP720955:QUS720958 REL720955:REO720958 ROH720955:ROK720958 RYD720955:RYG720958 SHZ720955:SIC720958 SRV720955:SRY720958 TBR720955:TBU720958 TLN720955:TLQ720958 TVJ720955:TVM720958 UFF720955:UFI720958 UPB720955:UPE720958 UYX720955:UZA720958 VIT720955:VIW720958 VSP720955:VSS720958 WCL720955:WCO720958 WMH720955:WMK720958 WWD720955:WWG720958 V786491:Y786494 JR786491:JU786494 TN786491:TQ786494 ADJ786491:ADM786494 ANF786491:ANI786494 AXB786491:AXE786494 BGX786491:BHA786494 BQT786491:BQW786494 CAP786491:CAS786494 CKL786491:CKO786494 CUH786491:CUK786494 DED786491:DEG786494 DNZ786491:DOC786494 DXV786491:DXY786494 EHR786491:EHU786494 ERN786491:ERQ786494 FBJ786491:FBM786494 FLF786491:FLI786494 FVB786491:FVE786494 GEX786491:GFA786494 GOT786491:GOW786494 GYP786491:GYS786494 HIL786491:HIO786494 HSH786491:HSK786494 ICD786491:ICG786494 ILZ786491:IMC786494 IVV786491:IVY786494 JFR786491:JFU786494 JPN786491:JPQ786494 JZJ786491:JZM786494 KJF786491:KJI786494 KTB786491:KTE786494 LCX786491:LDA786494 LMT786491:LMW786494 LWP786491:LWS786494 MGL786491:MGO786494 MQH786491:MQK786494 NAD786491:NAG786494 NJZ786491:NKC786494 NTV786491:NTY786494 ODR786491:ODU786494 ONN786491:ONQ786494 OXJ786491:OXM786494 PHF786491:PHI786494 PRB786491:PRE786494 QAX786491:QBA786494 QKT786491:QKW786494 QUP786491:QUS786494 REL786491:REO786494 ROH786491:ROK786494 RYD786491:RYG786494 SHZ786491:SIC786494 SRV786491:SRY786494 TBR786491:TBU786494 TLN786491:TLQ786494 TVJ786491:TVM786494 UFF786491:UFI786494 UPB786491:UPE786494 UYX786491:UZA786494 VIT786491:VIW786494 VSP786491:VSS786494 WCL786491:WCO786494 WMH786491:WMK786494 WWD786491:WWG786494 V852027:Y852030 JR852027:JU852030 TN852027:TQ852030 ADJ852027:ADM852030 ANF852027:ANI852030 AXB852027:AXE852030 BGX852027:BHA852030 BQT852027:BQW852030 CAP852027:CAS852030 CKL852027:CKO852030 CUH852027:CUK852030 DED852027:DEG852030 DNZ852027:DOC852030 DXV852027:DXY852030 EHR852027:EHU852030 ERN852027:ERQ852030 FBJ852027:FBM852030 FLF852027:FLI852030 FVB852027:FVE852030 GEX852027:GFA852030 GOT852027:GOW852030 GYP852027:GYS852030 HIL852027:HIO852030 HSH852027:HSK852030 ICD852027:ICG852030 ILZ852027:IMC852030 IVV852027:IVY852030 JFR852027:JFU852030 JPN852027:JPQ852030 JZJ852027:JZM852030 KJF852027:KJI852030 KTB852027:KTE852030 LCX852027:LDA852030 LMT852027:LMW852030 LWP852027:LWS852030 MGL852027:MGO852030 MQH852027:MQK852030 NAD852027:NAG852030 NJZ852027:NKC852030 NTV852027:NTY852030 ODR852027:ODU852030 ONN852027:ONQ852030 OXJ852027:OXM852030 PHF852027:PHI852030 PRB852027:PRE852030 QAX852027:QBA852030 QKT852027:QKW852030 QUP852027:QUS852030 REL852027:REO852030 ROH852027:ROK852030 RYD852027:RYG852030 SHZ852027:SIC852030 SRV852027:SRY852030 TBR852027:TBU852030 TLN852027:TLQ852030 TVJ852027:TVM852030 UFF852027:UFI852030 UPB852027:UPE852030 UYX852027:UZA852030 VIT852027:VIW852030 VSP852027:VSS852030 WCL852027:WCO852030 WMH852027:WMK852030 WWD852027:WWG852030 V917563:Y917566 JR917563:JU917566 TN917563:TQ917566 ADJ917563:ADM917566 ANF917563:ANI917566 AXB917563:AXE917566 BGX917563:BHA917566 BQT917563:BQW917566 CAP917563:CAS917566 CKL917563:CKO917566 CUH917563:CUK917566 DED917563:DEG917566 DNZ917563:DOC917566 DXV917563:DXY917566 EHR917563:EHU917566 ERN917563:ERQ917566 FBJ917563:FBM917566 FLF917563:FLI917566 FVB917563:FVE917566 GEX917563:GFA917566 GOT917563:GOW917566 GYP917563:GYS917566 HIL917563:HIO917566 HSH917563:HSK917566 ICD917563:ICG917566 ILZ917563:IMC917566 IVV917563:IVY917566 JFR917563:JFU917566 JPN917563:JPQ917566 JZJ917563:JZM917566 KJF917563:KJI917566 KTB917563:KTE917566 LCX917563:LDA917566 LMT917563:LMW917566 LWP917563:LWS917566 MGL917563:MGO917566 MQH917563:MQK917566 NAD917563:NAG917566 NJZ917563:NKC917566 NTV917563:NTY917566 ODR917563:ODU917566 ONN917563:ONQ917566 OXJ917563:OXM917566 PHF917563:PHI917566 PRB917563:PRE917566 QAX917563:QBA917566 QKT917563:QKW917566 QUP917563:QUS917566 REL917563:REO917566 ROH917563:ROK917566 RYD917563:RYG917566 SHZ917563:SIC917566 SRV917563:SRY917566 TBR917563:TBU917566 TLN917563:TLQ917566 TVJ917563:TVM917566 UFF917563:UFI917566 UPB917563:UPE917566 UYX917563:UZA917566 VIT917563:VIW917566 VSP917563:VSS917566 WCL917563:WCO917566 WMH917563:WMK917566 WWD917563:WWG917566 V983099:Y983102 JR983099:JU983102 TN983099:TQ983102 ADJ983099:ADM983102 ANF983099:ANI983102 AXB983099:AXE983102 BGX983099:BHA983102 BQT983099:BQW983102 CAP983099:CAS983102 CKL983099:CKO983102 CUH983099:CUK983102 DED983099:DEG983102 DNZ983099:DOC983102 DXV983099:DXY983102 EHR983099:EHU983102 ERN983099:ERQ983102 FBJ983099:FBM983102 FLF983099:FLI983102 FVB983099:FVE983102 GEX983099:GFA983102 GOT983099:GOW983102 GYP983099:GYS983102 HIL983099:HIO983102 HSH983099:HSK983102 ICD983099:ICG983102 ILZ983099:IMC983102 IVV983099:IVY983102 JFR983099:JFU983102 JPN983099:JPQ983102 JZJ983099:JZM983102 KJF983099:KJI983102 KTB983099:KTE983102 LCX983099:LDA983102 LMT983099:LMW983102 LWP983099:LWS983102 MGL983099:MGO983102 MQH983099:MQK983102 NAD983099:NAG983102 NJZ983099:NKC983102 NTV983099:NTY983102 ODR983099:ODU983102 ONN983099:ONQ983102 OXJ983099:OXM983102 PHF983099:PHI983102 PRB983099:PRE983102 QAX983099:QBA983102 QKT983099:QKW983102 QUP983099:QUS983102 REL983099:REO983102 ROH983099:ROK983102 RYD983099:RYG983102 SHZ983099:SIC983102 SRV983099:SRY983102 TBR983099:TBU983102 TLN983099:TLQ983102 TVJ983099:TVM983102 UFF983099:UFI983102 UPB983099:UPE983102 UYX983099:UZA983102 VIT983099:VIW983102 VSP983099:VSS983102 WCL983099:WCO983102 WMH983099:WMK983102 WWD983099:WWG983102" xr:uid="{00000000-0002-0000-1200-000000000000}">
      <formula1>$AA$1</formula1>
    </dataValidation>
    <dataValidation type="list" allowBlank="1" showInputMessage="1" showErrorMessage="1" sqref="C117 IY117 SU117 ACQ117 AMM117 AWI117 BGE117 BQA117 BZW117 CJS117 CTO117 DDK117 DNG117 DXC117 EGY117 EQU117 FAQ117 FKM117 FUI117 GEE117 GOA117 GXW117 HHS117 HRO117 IBK117 ILG117 IVC117 JEY117 JOU117 JYQ117 KIM117 KSI117 LCE117 LMA117 LVW117 MFS117 MPO117 MZK117 NJG117 NTC117 OCY117 OMU117 OWQ117 PGM117 PQI117 QAE117 QKA117 QTW117 RDS117 RNO117 RXK117 SHG117 SRC117 TAY117 TKU117 TUQ117 UEM117 UOI117 UYE117 VIA117 VRW117 WBS117 WLO117 WVK117 C65653 IY65653 SU65653 ACQ65653 AMM65653 AWI65653 BGE65653 BQA65653 BZW65653 CJS65653 CTO65653 DDK65653 DNG65653 DXC65653 EGY65653 EQU65653 FAQ65653 FKM65653 FUI65653 GEE65653 GOA65653 GXW65653 HHS65653 HRO65653 IBK65653 ILG65653 IVC65653 JEY65653 JOU65653 JYQ65653 KIM65653 KSI65653 LCE65653 LMA65653 LVW65653 MFS65653 MPO65653 MZK65653 NJG65653 NTC65653 OCY65653 OMU65653 OWQ65653 PGM65653 PQI65653 QAE65653 QKA65653 QTW65653 RDS65653 RNO65653 RXK65653 SHG65653 SRC65653 TAY65653 TKU65653 TUQ65653 UEM65653 UOI65653 UYE65653 VIA65653 VRW65653 WBS65653 WLO65653 WVK65653 C131189 IY131189 SU131189 ACQ131189 AMM131189 AWI131189 BGE131189 BQA131189 BZW131189 CJS131189 CTO131189 DDK131189 DNG131189 DXC131189 EGY131189 EQU131189 FAQ131189 FKM131189 FUI131189 GEE131189 GOA131189 GXW131189 HHS131189 HRO131189 IBK131189 ILG131189 IVC131189 JEY131189 JOU131189 JYQ131189 KIM131189 KSI131189 LCE131189 LMA131189 LVW131189 MFS131189 MPO131189 MZK131189 NJG131189 NTC131189 OCY131189 OMU131189 OWQ131189 PGM131189 PQI131189 QAE131189 QKA131189 QTW131189 RDS131189 RNO131189 RXK131189 SHG131189 SRC131189 TAY131189 TKU131189 TUQ131189 UEM131189 UOI131189 UYE131189 VIA131189 VRW131189 WBS131189 WLO131189 WVK131189 C196725 IY196725 SU196725 ACQ196725 AMM196725 AWI196725 BGE196725 BQA196725 BZW196725 CJS196725 CTO196725 DDK196725 DNG196725 DXC196725 EGY196725 EQU196725 FAQ196725 FKM196725 FUI196725 GEE196725 GOA196725 GXW196725 HHS196725 HRO196725 IBK196725 ILG196725 IVC196725 JEY196725 JOU196725 JYQ196725 KIM196725 KSI196725 LCE196725 LMA196725 LVW196725 MFS196725 MPO196725 MZK196725 NJG196725 NTC196725 OCY196725 OMU196725 OWQ196725 PGM196725 PQI196725 QAE196725 QKA196725 QTW196725 RDS196725 RNO196725 RXK196725 SHG196725 SRC196725 TAY196725 TKU196725 TUQ196725 UEM196725 UOI196725 UYE196725 VIA196725 VRW196725 WBS196725 WLO196725 WVK196725 C262261 IY262261 SU262261 ACQ262261 AMM262261 AWI262261 BGE262261 BQA262261 BZW262261 CJS262261 CTO262261 DDK262261 DNG262261 DXC262261 EGY262261 EQU262261 FAQ262261 FKM262261 FUI262261 GEE262261 GOA262261 GXW262261 HHS262261 HRO262261 IBK262261 ILG262261 IVC262261 JEY262261 JOU262261 JYQ262261 KIM262261 KSI262261 LCE262261 LMA262261 LVW262261 MFS262261 MPO262261 MZK262261 NJG262261 NTC262261 OCY262261 OMU262261 OWQ262261 PGM262261 PQI262261 QAE262261 QKA262261 QTW262261 RDS262261 RNO262261 RXK262261 SHG262261 SRC262261 TAY262261 TKU262261 TUQ262261 UEM262261 UOI262261 UYE262261 VIA262261 VRW262261 WBS262261 WLO262261 WVK262261 C327797 IY327797 SU327797 ACQ327797 AMM327797 AWI327797 BGE327797 BQA327797 BZW327797 CJS327797 CTO327797 DDK327797 DNG327797 DXC327797 EGY327797 EQU327797 FAQ327797 FKM327797 FUI327797 GEE327797 GOA327797 GXW327797 HHS327797 HRO327797 IBK327797 ILG327797 IVC327797 JEY327797 JOU327797 JYQ327797 KIM327797 KSI327797 LCE327797 LMA327797 LVW327797 MFS327797 MPO327797 MZK327797 NJG327797 NTC327797 OCY327797 OMU327797 OWQ327797 PGM327797 PQI327797 QAE327797 QKA327797 QTW327797 RDS327797 RNO327797 RXK327797 SHG327797 SRC327797 TAY327797 TKU327797 TUQ327797 UEM327797 UOI327797 UYE327797 VIA327797 VRW327797 WBS327797 WLO327797 WVK327797 C393333 IY393333 SU393333 ACQ393333 AMM393333 AWI393333 BGE393333 BQA393333 BZW393333 CJS393333 CTO393333 DDK393333 DNG393333 DXC393333 EGY393333 EQU393333 FAQ393333 FKM393333 FUI393333 GEE393333 GOA393333 GXW393333 HHS393333 HRO393333 IBK393333 ILG393333 IVC393333 JEY393333 JOU393333 JYQ393333 KIM393333 KSI393333 LCE393333 LMA393333 LVW393333 MFS393333 MPO393333 MZK393333 NJG393333 NTC393333 OCY393333 OMU393333 OWQ393333 PGM393333 PQI393333 QAE393333 QKA393333 QTW393333 RDS393333 RNO393333 RXK393333 SHG393333 SRC393333 TAY393333 TKU393333 TUQ393333 UEM393333 UOI393333 UYE393333 VIA393333 VRW393333 WBS393333 WLO393333 WVK393333 C458869 IY458869 SU458869 ACQ458869 AMM458869 AWI458869 BGE458869 BQA458869 BZW458869 CJS458869 CTO458869 DDK458869 DNG458869 DXC458869 EGY458869 EQU458869 FAQ458869 FKM458869 FUI458869 GEE458869 GOA458869 GXW458869 HHS458869 HRO458869 IBK458869 ILG458869 IVC458869 JEY458869 JOU458869 JYQ458869 KIM458869 KSI458869 LCE458869 LMA458869 LVW458869 MFS458869 MPO458869 MZK458869 NJG458869 NTC458869 OCY458869 OMU458869 OWQ458869 PGM458869 PQI458869 QAE458869 QKA458869 QTW458869 RDS458869 RNO458869 RXK458869 SHG458869 SRC458869 TAY458869 TKU458869 TUQ458869 UEM458869 UOI458869 UYE458869 VIA458869 VRW458869 WBS458869 WLO458869 WVK458869 C524405 IY524405 SU524405 ACQ524405 AMM524405 AWI524405 BGE524405 BQA524405 BZW524405 CJS524405 CTO524405 DDK524405 DNG524405 DXC524405 EGY524405 EQU524405 FAQ524405 FKM524405 FUI524405 GEE524405 GOA524405 GXW524405 HHS524405 HRO524405 IBK524405 ILG524405 IVC524405 JEY524405 JOU524405 JYQ524405 KIM524405 KSI524405 LCE524405 LMA524405 LVW524405 MFS524405 MPO524405 MZK524405 NJG524405 NTC524405 OCY524405 OMU524405 OWQ524405 PGM524405 PQI524405 QAE524405 QKA524405 QTW524405 RDS524405 RNO524405 RXK524405 SHG524405 SRC524405 TAY524405 TKU524405 TUQ524405 UEM524405 UOI524405 UYE524405 VIA524405 VRW524405 WBS524405 WLO524405 WVK524405 C589941 IY589941 SU589941 ACQ589941 AMM589941 AWI589941 BGE589941 BQA589941 BZW589941 CJS589941 CTO589941 DDK589941 DNG589941 DXC589941 EGY589941 EQU589941 FAQ589941 FKM589941 FUI589941 GEE589941 GOA589941 GXW589941 HHS589941 HRO589941 IBK589941 ILG589941 IVC589941 JEY589941 JOU589941 JYQ589941 KIM589941 KSI589941 LCE589941 LMA589941 LVW589941 MFS589941 MPO589941 MZK589941 NJG589941 NTC589941 OCY589941 OMU589941 OWQ589941 PGM589941 PQI589941 QAE589941 QKA589941 QTW589941 RDS589941 RNO589941 RXK589941 SHG589941 SRC589941 TAY589941 TKU589941 TUQ589941 UEM589941 UOI589941 UYE589941 VIA589941 VRW589941 WBS589941 WLO589941 WVK589941 C655477 IY655477 SU655477 ACQ655477 AMM655477 AWI655477 BGE655477 BQA655477 BZW655477 CJS655477 CTO655477 DDK655477 DNG655477 DXC655477 EGY655477 EQU655477 FAQ655477 FKM655477 FUI655477 GEE655477 GOA655477 GXW655477 HHS655477 HRO655477 IBK655477 ILG655477 IVC655477 JEY655477 JOU655477 JYQ655477 KIM655477 KSI655477 LCE655477 LMA655477 LVW655477 MFS655477 MPO655477 MZK655477 NJG655477 NTC655477 OCY655477 OMU655477 OWQ655477 PGM655477 PQI655477 QAE655477 QKA655477 QTW655477 RDS655477 RNO655477 RXK655477 SHG655477 SRC655477 TAY655477 TKU655477 TUQ655477 UEM655477 UOI655477 UYE655477 VIA655477 VRW655477 WBS655477 WLO655477 WVK655477 C721013 IY721013 SU721013 ACQ721013 AMM721013 AWI721013 BGE721013 BQA721013 BZW721013 CJS721013 CTO721013 DDK721013 DNG721013 DXC721013 EGY721013 EQU721013 FAQ721013 FKM721013 FUI721013 GEE721013 GOA721013 GXW721013 HHS721013 HRO721013 IBK721013 ILG721013 IVC721013 JEY721013 JOU721013 JYQ721013 KIM721013 KSI721013 LCE721013 LMA721013 LVW721013 MFS721013 MPO721013 MZK721013 NJG721013 NTC721013 OCY721013 OMU721013 OWQ721013 PGM721013 PQI721013 QAE721013 QKA721013 QTW721013 RDS721013 RNO721013 RXK721013 SHG721013 SRC721013 TAY721013 TKU721013 TUQ721013 UEM721013 UOI721013 UYE721013 VIA721013 VRW721013 WBS721013 WLO721013 WVK721013 C786549 IY786549 SU786549 ACQ786549 AMM786549 AWI786549 BGE786549 BQA786549 BZW786549 CJS786549 CTO786549 DDK786549 DNG786549 DXC786549 EGY786549 EQU786549 FAQ786549 FKM786549 FUI786549 GEE786549 GOA786549 GXW786549 HHS786549 HRO786549 IBK786549 ILG786549 IVC786549 JEY786549 JOU786549 JYQ786549 KIM786549 KSI786549 LCE786549 LMA786549 LVW786549 MFS786549 MPO786549 MZK786549 NJG786549 NTC786549 OCY786549 OMU786549 OWQ786549 PGM786549 PQI786549 QAE786549 QKA786549 QTW786549 RDS786549 RNO786549 RXK786549 SHG786549 SRC786549 TAY786549 TKU786549 TUQ786549 UEM786549 UOI786549 UYE786549 VIA786549 VRW786549 WBS786549 WLO786549 WVK786549 C852085 IY852085 SU852085 ACQ852085 AMM852085 AWI852085 BGE852085 BQA852085 BZW852085 CJS852085 CTO852085 DDK852085 DNG852085 DXC852085 EGY852085 EQU852085 FAQ852085 FKM852085 FUI852085 GEE852085 GOA852085 GXW852085 HHS852085 HRO852085 IBK852085 ILG852085 IVC852085 JEY852085 JOU852085 JYQ852085 KIM852085 KSI852085 LCE852085 LMA852085 LVW852085 MFS852085 MPO852085 MZK852085 NJG852085 NTC852085 OCY852085 OMU852085 OWQ852085 PGM852085 PQI852085 QAE852085 QKA852085 QTW852085 RDS852085 RNO852085 RXK852085 SHG852085 SRC852085 TAY852085 TKU852085 TUQ852085 UEM852085 UOI852085 UYE852085 VIA852085 VRW852085 WBS852085 WLO852085 WVK852085 C917621 IY917621 SU917621 ACQ917621 AMM917621 AWI917621 BGE917621 BQA917621 BZW917621 CJS917621 CTO917621 DDK917621 DNG917621 DXC917621 EGY917621 EQU917621 FAQ917621 FKM917621 FUI917621 GEE917621 GOA917621 GXW917621 HHS917621 HRO917621 IBK917621 ILG917621 IVC917621 JEY917621 JOU917621 JYQ917621 KIM917621 KSI917621 LCE917621 LMA917621 LVW917621 MFS917621 MPO917621 MZK917621 NJG917621 NTC917621 OCY917621 OMU917621 OWQ917621 PGM917621 PQI917621 QAE917621 QKA917621 QTW917621 RDS917621 RNO917621 RXK917621 SHG917621 SRC917621 TAY917621 TKU917621 TUQ917621 UEM917621 UOI917621 UYE917621 VIA917621 VRW917621 WBS917621 WLO917621 WVK917621 C983157 IY983157 SU983157 ACQ983157 AMM983157 AWI983157 BGE983157 BQA983157 BZW983157 CJS983157 CTO983157 DDK983157 DNG983157 DXC983157 EGY983157 EQU983157 FAQ983157 FKM983157 FUI983157 GEE983157 GOA983157 GXW983157 HHS983157 HRO983157 IBK983157 ILG983157 IVC983157 JEY983157 JOU983157 JYQ983157 KIM983157 KSI983157 LCE983157 LMA983157 LVW983157 MFS983157 MPO983157 MZK983157 NJG983157 NTC983157 OCY983157 OMU983157 OWQ983157 PGM983157 PQI983157 QAE983157 QKA983157 QTW983157 RDS983157 RNO983157 RXK983157 SHG983157 SRC983157 TAY983157 TKU983157 TUQ983157 UEM983157 UOI983157 UYE983157 VIA983157 VRW983157 WBS983157 WLO983157 WVK983157 C119 IY119 SU119 ACQ119 AMM119 AWI119 BGE119 BQA119 BZW119 CJS119 CTO119 DDK119 DNG119 DXC119 EGY119 EQU119 FAQ119 FKM119 FUI119 GEE119 GOA119 GXW119 HHS119 HRO119 IBK119 ILG119 IVC119 JEY119 JOU119 JYQ119 KIM119 KSI119 LCE119 LMA119 LVW119 MFS119 MPO119 MZK119 NJG119 NTC119 OCY119 OMU119 OWQ119 PGM119 PQI119 QAE119 QKA119 QTW119 RDS119 RNO119 RXK119 SHG119 SRC119 TAY119 TKU119 TUQ119 UEM119 UOI119 UYE119 VIA119 VRW119 WBS119 WLO119 WVK119 C65655 IY65655 SU65655 ACQ65655 AMM65655 AWI65655 BGE65655 BQA65655 BZW65655 CJS65655 CTO65655 DDK65655 DNG65655 DXC65655 EGY65655 EQU65655 FAQ65655 FKM65655 FUI65655 GEE65655 GOA65655 GXW65655 HHS65655 HRO65655 IBK65655 ILG65655 IVC65655 JEY65655 JOU65655 JYQ65655 KIM65655 KSI65655 LCE65655 LMA65655 LVW65655 MFS65655 MPO65655 MZK65655 NJG65655 NTC65655 OCY65655 OMU65655 OWQ65655 PGM65655 PQI65655 QAE65655 QKA65655 QTW65655 RDS65655 RNO65655 RXK65655 SHG65655 SRC65655 TAY65655 TKU65655 TUQ65655 UEM65655 UOI65655 UYE65655 VIA65655 VRW65655 WBS65655 WLO65655 WVK65655 C131191 IY131191 SU131191 ACQ131191 AMM131191 AWI131191 BGE131191 BQA131191 BZW131191 CJS131191 CTO131191 DDK131191 DNG131191 DXC131191 EGY131191 EQU131191 FAQ131191 FKM131191 FUI131191 GEE131191 GOA131191 GXW131191 HHS131191 HRO131191 IBK131191 ILG131191 IVC131191 JEY131191 JOU131191 JYQ131191 KIM131191 KSI131191 LCE131191 LMA131191 LVW131191 MFS131191 MPO131191 MZK131191 NJG131191 NTC131191 OCY131191 OMU131191 OWQ131191 PGM131191 PQI131191 QAE131191 QKA131191 QTW131191 RDS131191 RNO131191 RXK131191 SHG131191 SRC131191 TAY131191 TKU131191 TUQ131191 UEM131191 UOI131191 UYE131191 VIA131191 VRW131191 WBS131191 WLO131191 WVK131191 C196727 IY196727 SU196727 ACQ196727 AMM196727 AWI196727 BGE196727 BQA196727 BZW196727 CJS196727 CTO196727 DDK196727 DNG196727 DXC196727 EGY196727 EQU196727 FAQ196727 FKM196727 FUI196727 GEE196727 GOA196727 GXW196727 HHS196727 HRO196727 IBK196727 ILG196727 IVC196727 JEY196727 JOU196727 JYQ196727 KIM196727 KSI196727 LCE196727 LMA196727 LVW196727 MFS196727 MPO196727 MZK196727 NJG196727 NTC196727 OCY196727 OMU196727 OWQ196727 PGM196727 PQI196727 QAE196727 QKA196727 QTW196727 RDS196727 RNO196727 RXK196727 SHG196727 SRC196727 TAY196727 TKU196727 TUQ196727 UEM196727 UOI196727 UYE196727 VIA196727 VRW196727 WBS196727 WLO196727 WVK196727 C262263 IY262263 SU262263 ACQ262263 AMM262263 AWI262263 BGE262263 BQA262263 BZW262263 CJS262263 CTO262263 DDK262263 DNG262263 DXC262263 EGY262263 EQU262263 FAQ262263 FKM262263 FUI262263 GEE262263 GOA262263 GXW262263 HHS262263 HRO262263 IBK262263 ILG262263 IVC262263 JEY262263 JOU262263 JYQ262263 KIM262263 KSI262263 LCE262263 LMA262263 LVW262263 MFS262263 MPO262263 MZK262263 NJG262263 NTC262263 OCY262263 OMU262263 OWQ262263 PGM262263 PQI262263 QAE262263 QKA262263 QTW262263 RDS262263 RNO262263 RXK262263 SHG262263 SRC262263 TAY262263 TKU262263 TUQ262263 UEM262263 UOI262263 UYE262263 VIA262263 VRW262263 WBS262263 WLO262263 WVK262263 C327799 IY327799 SU327799 ACQ327799 AMM327799 AWI327799 BGE327799 BQA327799 BZW327799 CJS327799 CTO327799 DDK327799 DNG327799 DXC327799 EGY327799 EQU327799 FAQ327799 FKM327799 FUI327799 GEE327799 GOA327799 GXW327799 HHS327799 HRO327799 IBK327799 ILG327799 IVC327799 JEY327799 JOU327799 JYQ327799 KIM327799 KSI327799 LCE327799 LMA327799 LVW327799 MFS327799 MPO327799 MZK327799 NJG327799 NTC327799 OCY327799 OMU327799 OWQ327799 PGM327799 PQI327799 QAE327799 QKA327799 QTW327799 RDS327799 RNO327799 RXK327799 SHG327799 SRC327799 TAY327799 TKU327799 TUQ327799 UEM327799 UOI327799 UYE327799 VIA327799 VRW327799 WBS327799 WLO327799 WVK327799 C393335 IY393335 SU393335 ACQ393335 AMM393335 AWI393335 BGE393335 BQA393335 BZW393335 CJS393335 CTO393335 DDK393335 DNG393335 DXC393335 EGY393335 EQU393335 FAQ393335 FKM393335 FUI393335 GEE393335 GOA393335 GXW393335 HHS393335 HRO393335 IBK393335 ILG393335 IVC393335 JEY393335 JOU393335 JYQ393335 KIM393335 KSI393335 LCE393335 LMA393335 LVW393335 MFS393335 MPO393335 MZK393335 NJG393335 NTC393335 OCY393335 OMU393335 OWQ393335 PGM393335 PQI393335 QAE393335 QKA393335 QTW393335 RDS393335 RNO393335 RXK393335 SHG393335 SRC393335 TAY393335 TKU393335 TUQ393335 UEM393335 UOI393335 UYE393335 VIA393335 VRW393335 WBS393335 WLO393335 WVK393335 C458871 IY458871 SU458871 ACQ458871 AMM458871 AWI458871 BGE458871 BQA458871 BZW458871 CJS458871 CTO458871 DDK458871 DNG458871 DXC458871 EGY458871 EQU458871 FAQ458871 FKM458871 FUI458871 GEE458871 GOA458871 GXW458871 HHS458871 HRO458871 IBK458871 ILG458871 IVC458871 JEY458871 JOU458871 JYQ458871 KIM458871 KSI458871 LCE458871 LMA458871 LVW458871 MFS458871 MPO458871 MZK458871 NJG458871 NTC458871 OCY458871 OMU458871 OWQ458871 PGM458871 PQI458871 QAE458871 QKA458871 QTW458871 RDS458871 RNO458871 RXK458871 SHG458871 SRC458871 TAY458871 TKU458871 TUQ458871 UEM458871 UOI458871 UYE458871 VIA458871 VRW458871 WBS458871 WLO458871 WVK458871 C524407 IY524407 SU524407 ACQ524407 AMM524407 AWI524407 BGE524407 BQA524407 BZW524407 CJS524407 CTO524407 DDK524407 DNG524407 DXC524407 EGY524407 EQU524407 FAQ524407 FKM524407 FUI524407 GEE524407 GOA524407 GXW524407 HHS524407 HRO524407 IBK524407 ILG524407 IVC524407 JEY524407 JOU524407 JYQ524407 KIM524407 KSI524407 LCE524407 LMA524407 LVW524407 MFS524407 MPO524407 MZK524407 NJG524407 NTC524407 OCY524407 OMU524407 OWQ524407 PGM524407 PQI524407 QAE524407 QKA524407 QTW524407 RDS524407 RNO524407 RXK524407 SHG524407 SRC524407 TAY524407 TKU524407 TUQ524407 UEM524407 UOI524407 UYE524407 VIA524407 VRW524407 WBS524407 WLO524407 WVK524407 C589943 IY589943 SU589943 ACQ589943 AMM589943 AWI589943 BGE589943 BQA589943 BZW589943 CJS589943 CTO589943 DDK589943 DNG589943 DXC589943 EGY589943 EQU589943 FAQ589943 FKM589943 FUI589943 GEE589943 GOA589943 GXW589943 HHS589943 HRO589943 IBK589943 ILG589943 IVC589943 JEY589943 JOU589943 JYQ589943 KIM589943 KSI589943 LCE589943 LMA589943 LVW589943 MFS589943 MPO589943 MZK589943 NJG589943 NTC589943 OCY589943 OMU589943 OWQ589943 PGM589943 PQI589943 QAE589943 QKA589943 QTW589943 RDS589943 RNO589943 RXK589943 SHG589943 SRC589943 TAY589943 TKU589943 TUQ589943 UEM589943 UOI589943 UYE589943 VIA589943 VRW589943 WBS589943 WLO589943 WVK589943 C655479 IY655479 SU655479 ACQ655479 AMM655479 AWI655479 BGE655479 BQA655479 BZW655479 CJS655479 CTO655479 DDK655479 DNG655479 DXC655479 EGY655479 EQU655479 FAQ655479 FKM655479 FUI655479 GEE655479 GOA655479 GXW655479 HHS655479 HRO655479 IBK655479 ILG655479 IVC655479 JEY655479 JOU655479 JYQ655479 KIM655479 KSI655479 LCE655479 LMA655479 LVW655479 MFS655479 MPO655479 MZK655479 NJG655479 NTC655479 OCY655479 OMU655479 OWQ655479 PGM655479 PQI655479 QAE655479 QKA655479 QTW655479 RDS655479 RNO655479 RXK655479 SHG655479 SRC655479 TAY655479 TKU655479 TUQ655479 UEM655479 UOI655479 UYE655479 VIA655479 VRW655479 WBS655479 WLO655479 WVK655479 C721015 IY721015 SU721015 ACQ721015 AMM721015 AWI721015 BGE721015 BQA721015 BZW721015 CJS721015 CTO721015 DDK721015 DNG721015 DXC721015 EGY721015 EQU721015 FAQ721015 FKM721015 FUI721015 GEE721015 GOA721015 GXW721015 HHS721015 HRO721015 IBK721015 ILG721015 IVC721015 JEY721015 JOU721015 JYQ721015 KIM721015 KSI721015 LCE721015 LMA721015 LVW721015 MFS721015 MPO721015 MZK721015 NJG721015 NTC721015 OCY721015 OMU721015 OWQ721015 PGM721015 PQI721015 QAE721015 QKA721015 QTW721015 RDS721015 RNO721015 RXK721015 SHG721015 SRC721015 TAY721015 TKU721015 TUQ721015 UEM721015 UOI721015 UYE721015 VIA721015 VRW721015 WBS721015 WLO721015 WVK721015 C786551 IY786551 SU786551 ACQ786551 AMM786551 AWI786551 BGE786551 BQA786551 BZW786551 CJS786551 CTO786551 DDK786551 DNG786551 DXC786551 EGY786551 EQU786551 FAQ786551 FKM786551 FUI786551 GEE786551 GOA786551 GXW786551 HHS786551 HRO786551 IBK786551 ILG786551 IVC786551 JEY786551 JOU786551 JYQ786551 KIM786551 KSI786551 LCE786551 LMA786551 LVW786551 MFS786551 MPO786551 MZK786551 NJG786551 NTC786551 OCY786551 OMU786551 OWQ786551 PGM786551 PQI786551 QAE786551 QKA786551 QTW786551 RDS786551 RNO786551 RXK786551 SHG786551 SRC786551 TAY786551 TKU786551 TUQ786551 UEM786551 UOI786551 UYE786551 VIA786551 VRW786551 WBS786551 WLO786551 WVK786551 C852087 IY852087 SU852087 ACQ852087 AMM852087 AWI852087 BGE852087 BQA852087 BZW852087 CJS852087 CTO852087 DDK852087 DNG852087 DXC852087 EGY852087 EQU852087 FAQ852087 FKM852087 FUI852087 GEE852087 GOA852087 GXW852087 HHS852087 HRO852087 IBK852087 ILG852087 IVC852087 JEY852087 JOU852087 JYQ852087 KIM852087 KSI852087 LCE852087 LMA852087 LVW852087 MFS852087 MPO852087 MZK852087 NJG852087 NTC852087 OCY852087 OMU852087 OWQ852087 PGM852087 PQI852087 QAE852087 QKA852087 QTW852087 RDS852087 RNO852087 RXK852087 SHG852087 SRC852087 TAY852087 TKU852087 TUQ852087 UEM852087 UOI852087 UYE852087 VIA852087 VRW852087 WBS852087 WLO852087 WVK852087 C917623 IY917623 SU917623 ACQ917623 AMM917623 AWI917623 BGE917623 BQA917623 BZW917623 CJS917623 CTO917623 DDK917623 DNG917623 DXC917623 EGY917623 EQU917623 FAQ917623 FKM917623 FUI917623 GEE917623 GOA917623 GXW917623 HHS917623 HRO917623 IBK917623 ILG917623 IVC917623 JEY917623 JOU917623 JYQ917623 KIM917623 KSI917623 LCE917623 LMA917623 LVW917623 MFS917623 MPO917623 MZK917623 NJG917623 NTC917623 OCY917623 OMU917623 OWQ917623 PGM917623 PQI917623 QAE917623 QKA917623 QTW917623 RDS917623 RNO917623 RXK917623 SHG917623 SRC917623 TAY917623 TKU917623 TUQ917623 UEM917623 UOI917623 UYE917623 VIA917623 VRW917623 WBS917623 WLO917623 WVK917623 C983159 IY983159 SU983159 ACQ983159 AMM983159 AWI983159 BGE983159 BQA983159 BZW983159 CJS983159 CTO983159 DDK983159 DNG983159 DXC983159 EGY983159 EQU983159 FAQ983159 FKM983159 FUI983159 GEE983159 GOA983159 GXW983159 HHS983159 HRO983159 IBK983159 ILG983159 IVC983159 JEY983159 JOU983159 JYQ983159 KIM983159 KSI983159 LCE983159 LMA983159 LVW983159 MFS983159 MPO983159 MZK983159 NJG983159 NTC983159 OCY983159 OMU983159 OWQ983159 PGM983159 PQI983159 QAE983159 QKA983159 QTW983159 RDS983159 RNO983159 RXK983159 SHG983159 SRC983159 TAY983159 TKU983159 TUQ983159 UEM983159 UOI983159 UYE983159 VIA983159 VRW983159 WBS983159 WLO983159 WVK983159 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C65662 IY65662 SU65662 ACQ65662 AMM65662 AWI65662 BGE65662 BQA65662 BZW65662 CJS65662 CTO65662 DDK65662 DNG65662 DXC65662 EGY65662 EQU65662 FAQ65662 FKM65662 FUI65662 GEE65662 GOA65662 GXW65662 HHS65662 HRO65662 IBK65662 ILG65662 IVC65662 JEY65662 JOU65662 JYQ65662 KIM65662 KSI65662 LCE65662 LMA65662 LVW65662 MFS65662 MPO65662 MZK65662 NJG65662 NTC65662 OCY65662 OMU65662 OWQ65662 PGM65662 PQI65662 QAE65662 QKA65662 QTW65662 RDS65662 RNO65662 RXK65662 SHG65662 SRC65662 TAY65662 TKU65662 TUQ65662 UEM65662 UOI65662 UYE65662 VIA65662 VRW65662 WBS65662 WLO65662 WVK65662 C131198 IY131198 SU131198 ACQ131198 AMM131198 AWI131198 BGE131198 BQA131198 BZW131198 CJS131198 CTO131198 DDK131198 DNG131198 DXC131198 EGY131198 EQU131198 FAQ131198 FKM131198 FUI131198 GEE131198 GOA131198 GXW131198 HHS131198 HRO131198 IBK131198 ILG131198 IVC131198 JEY131198 JOU131198 JYQ131198 KIM131198 KSI131198 LCE131198 LMA131198 LVW131198 MFS131198 MPO131198 MZK131198 NJG131198 NTC131198 OCY131198 OMU131198 OWQ131198 PGM131198 PQI131198 QAE131198 QKA131198 QTW131198 RDS131198 RNO131198 RXK131198 SHG131198 SRC131198 TAY131198 TKU131198 TUQ131198 UEM131198 UOI131198 UYE131198 VIA131198 VRW131198 WBS131198 WLO131198 WVK131198 C196734 IY196734 SU196734 ACQ196734 AMM196734 AWI196734 BGE196734 BQA196734 BZW196734 CJS196734 CTO196734 DDK196734 DNG196734 DXC196734 EGY196734 EQU196734 FAQ196734 FKM196734 FUI196734 GEE196734 GOA196734 GXW196734 HHS196734 HRO196734 IBK196734 ILG196734 IVC196734 JEY196734 JOU196734 JYQ196734 KIM196734 KSI196734 LCE196734 LMA196734 LVW196734 MFS196734 MPO196734 MZK196734 NJG196734 NTC196734 OCY196734 OMU196734 OWQ196734 PGM196734 PQI196734 QAE196734 QKA196734 QTW196734 RDS196734 RNO196734 RXK196734 SHG196734 SRC196734 TAY196734 TKU196734 TUQ196734 UEM196734 UOI196734 UYE196734 VIA196734 VRW196734 WBS196734 WLO196734 WVK196734 C262270 IY262270 SU262270 ACQ262270 AMM262270 AWI262270 BGE262270 BQA262270 BZW262270 CJS262270 CTO262270 DDK262270 DNG262270 DXC262270 EGY262270 EQU262270 FAQ262270 FKM262270 FUI262270 GEE262270 GOA262270 GXW262270 HHS262270 HRO262270 IBK262270 ILG262270 IVC262270 JEY262270 JOU262270 JYQ262270 KIM262270 KSI262270 LCE262270 LMA262270 LVW262270 MFS262270 MPO262270 MZK262270 NJG262270 NTC262270 OCY262270 OMU262270 OWQ262270 PGM262270 PQI262270 QAE262270 QKA262270 QTW262270 RDS262270 RNO262270 RXK262270 SHG262270 SRC262270 TAY262270 TKU262270 TUQ262270 UEM262270 UOI262270 UYE262270 VIA262270 VRW262270 WBS262270 WLO262270 WVK262270 C327806 IY327806 SU327806 ACQ327806 AMM327806 AWI327806 BGE327806 BQA327806 BZW327806 CJS327806 CTO327806 DDK327806 DNG327806 DXC327806 EGY327806 EQU327806 FAQ327806 FKM327806 FUI327806 GEE327806 GOA327806 GXW327806 HHS327806 HRO327806 IBK327806 ILG327806 IVC327806 JEY327806 JOU327806 JYQ327806 KIM327806 KSI327806 LCE327806 LMA327806 LVW327806 MFS327806 MPO327806 MZK327806 NJG327806 NTC327806 OCY327806 OMU327806 OWQ327806 PGM327806 PQI327806 QAE327806 QKA327806 QTW327806 RDS327806 RNO327806 RXK327806 SHG327806 SRC327806 TAY327806 TKU327806 TUQ327806 UEM327806 UOI327806 UYE327806 VIA327806 VRW327806 WBS327806 WLO327806 WVK327806 C393342 IY393342 SU393342 ACQ393342 AMM393342 AWI393342 BGE393342 BQA393342 BZW393342 CJS393342 CTO393342 DDK393342 DNG393342 DXC393342 EGY393342 EQU393342 FAQ393342 FKM393342 FUI393342 GEE393342 GOA393342 GXW393342 HHS393342 HRO393342 IBK393342 ILG393342 IVC393342 JEY393342 JOU393342 JYQ393342 KIM393342 KSI393342 LCE393342 LMA393342 LVW393342 MFS393342 MPO393342 MZK393342 NJG393342 NTC393342 OCY393342 OMU393342 OWQ393342 PGM393342 PQI393342 QAE393342 QKA393342 QTW393342 RDS393342 RNO393342 RXK393342 SHG393342 SRC393342 TAY393342 TKU393342 TUQ393342 UEM393342 UOI393342 UYE393342 VIA393342 VRW393342 WBS393342 WLO393342 WVK393342 C458878 IY458878 SU458878 ACQ458878 AMM458878 AWI458878 BGE458878 BQA458878 BZW458878 CJS458878 CTO458878 DDK458878 DNG458878 DXC458878 EGY458878 EQU458878 FAQ458878 FKM458878 FUI458878 GEE458878 GOA458878 GXW458878 HHS458878 HRO458878 IBK458878 ILG458878 IVC458878 JEY458878 JOU458878 JYQ458878 KIM458878 KSI458878 LCE458878 LMA458878 LVW458878 MFS458878 MPO458878 MZK458878 NJG458878 NTC458878 OCY458878 OMU458878 OWQ458878 PGM458878 PQI458878 QAE458878 QKA458878 QTW458878 RDS458878 RNO458878 RXK458878 SHG458878 SRC458878 TAY458878 TKU458878 TUQ458878 UEM458878 UOI458878 UYE458878 VIA458878 VRW458878 WBS458878 WLO458878 WVK458878 C524414 IY524414 SU524414 ACQ524414 AMM524414 AWI524414 BGE524414 BQA524414 BZW524414 CJS524414 CTO524414 DDK524414 DNG524414 DXC524414 EGY524414 EQU524414 FAQ524414 FKM524414 FUI524414 GEE524414 GOA524414 GXW524414 HHS524414 HRO524414 IBK524414 ILG524414 IVC524414 JEY524414 JOU524414 JYQ524414 KIM524414 KSI524414 LCE524414 LMA524414 LVW524414 MFS524414 MPO524414 MZK524414 NJG524414 NTC524414 OCY524414 OMU524414 OWQ524414 PGM524414 PQI524414 QAE524414 QKA524414 QTW524414 RDS524414 RNO524414 RXK524414 SHG524414 SRC524414 TAY524414 TKU524414 TUQ524414 UEM524414 UOI524414 UYE524414 VIA524414 VRW524414 WBS524414 WLO524414 WVK524414 C589950 IY589950 SU589950 ACQ589950 AMM589950 AWI589950 BGE589950 BQA589950 BZW589950 CJS589950 CTO589950 DDK589950 DNG589950 DXC589950 EGY589950 EQU589950 FAQ589950 FKM589950 FUI589950 GEE589950 GOA589950 GXW589950 HHS589950 HRO589950 IBK589950 ILG589950 IVC589950 JEY589950 JOU589950 JYQ589950 KIM589950 KSI589950 LCE589950 LMA589950 LVW589950 MFS589950 MPO589950 MZK589950 NJG589950 NTC589950 OCY589950 OMU589950 OWQ589950 PGM589950 PQI589950 QAE589950 QKA589950 QTW589950 RDS589950 RNO589950 RXK589950 SHG589950 SRC589950 TAY589950 TKU589950 TUQ589950 UEM589950 UOI589950 UYE589950 VIA589950 VRW589950 WBS589950 WLO589950 WVK589950 C655486 IY655486 SU655486 ACQ655486 AMM655486 AWI655486 BGE655486 BQA655486 BZW655486 CJS655486 CTO655486 DDK655486 DNG655486 DXC655486 EGY655486 EQU655486 FAQ655486 FKM655486 FUI655486 GEE655486 GOA655486 GXW655486 HHS655486 HRO655486 IBK655486 ILG655486 IVC655486 JEY655486 JOU655486 JYQ655486 KIM655486 KSI655486 LCE655486 LMA655486 LVW655486 MFS655486 MPO655486 MZK655486 NJG655486 NTC655486 OCY655486 OMU655486 OWQ655486 PGM655486 PQI655486 QAE655486 QKA655486 QTW655486 RDS655486 RNO655486 RXK655486 SHG655486 SRC655486 TAY655486 TKU655486 TUQ655486 UEM655486 UOI655486 UYE655486 VIA655486 VRW655486 WBS655486 WLO655486 WVK655486 C721022 IY721022 SU721022 ACQ721022 AMM721022 AWI721022 BGE721022 BQA721022 BZW721022 CJS721022 CTO721022 DDK721022 DNG721022 DXC721022 EGY721022 EQU721022 FAQ721022 FKM721022 FUI721022 GEE721022 GOA721022 GXW721022 HHS721022 HRO721022 IBK721022 ILG721022 IVC721022 JEY721022 JOU721022 JYQ721022 KIM721022 KSI721022 LCE721022 LMA721022 LVW721022 MFS721022 MPO721022 MZK721022 NJG721022 NTC721022 OCY721022 OMU721022 OWQ721022 PGM721022 PQI721022 QAE721022 QKA721022 QTW721022 RDS721022 RNO721022 RXK721022 SHG721022 SRC721022 TAY721022 TKU721022 TUQ721022 UEM721022 UOI721022 UYE721022 VIA721022 VRW721022 WBS721022 WLO721022 WVK721022 C786558 IY786558 SU786558 ACQ786558 AMM786558 AWI786558 BGE786558 BQA786558 BZW786558 CJS786558 CTO786558 DDK786558 DNG786558 DXC786558 EGY786558 EQU786558 FAQ786558 FKM786558 FUI786558 GEE786558 GOA786558 GXW786558 HHS786558 HRO786558 IBK786558 ILG786558 IVC786558 JEY786558 JOU786558 JYQ786558 KIM786558 KSI786558 LCE786558 LMA786558 LVW786558 MFS786558 MPO786558 MZK786558 NJG786558 NTC786558 OCY786558 OMU786558 OWQ786558 PGM786558 PQI786558 QAE786558 QKA786558 QTW786558 RDS786558 RNO786558 RXK786558 SHG786558 SRC786558 TAY786558 TKU786558 TUQ786558 UEM786558 UOI786558 UYE786558 VIA786558 VRW786558 WBS786558 WLO786558 WVK786558 C852094 IY852094 SU852094 ACQ852094 AMM852094 AWI852094 BGE852094 BQA852094 BZW852094 CJS852094 CTO852094 DDK852094 DNG852094 DXC852094 EGY852094 EQU852094 FAQ852094 FKM852094 FUI852094 GEE852094 GOA852094 GXW852094 HHS852094 HRO852094 IBK852094 ILG852094 IVC852094 JEY852094 JOU852094 JYQ852094 KIM852094 KSI852094 LCE852094 LMA852094 LVW852094 MFS852094 MPO852094 MZK852094 NJG852094 NTC852094 OCY852094 OMU852094 OWQ852094 PGM852094 PQI852094 QAE852094 QKA852094 QTW852094 RDS852094 RNO852094 RXK852094 SHG852094 SRC852094 TAY852094 TKU852094 TUQ852094 UEM852094 UOI852094 UYE852094 VIA852094 VRW852094 WBS852094 WLO852094 WVK852094 C917630 IY917630 SU917630 ACQ917630 AMM917630 AWI917630 BGE917630 BQA917630 BZW917630 CJS917630 CTO917630 DDK917630 DNG917630 DXC917630 EGY917630 EQU917630 FAQ917630 FKM917630 FUI917630 GEE917630 GOA917630 GXW917630 HHS917630 HRO917630 IBK917630 ILG917630 IVC917630 JEY917630 JOU917630 JYQ917630 KIM917630 KSI917630 LCE917630 LMA917630 LVW917630 MFS917630 MPO917630 MZK917630 NJG917630 NTC917630 OCY917630 OMU917630 OWQ917630 PGM917630 PQI917630 QAE917630 QKA917630 QTW917630 RDS917630 RNO917630 RXK917630 SHG917630 SRC917630 TAY917630 TKU917630 TUQ917630 UEM917630 UOI917630 UYE917630 VIA917630 VRW917630 WBS917630 WLO917630 WVK917630 C983166 IY983166 SU983166 ACQ983166 AMM983166 AWI983166 BGE983166 BQA983166 BZW983166 CJS983166 CTO983166 DDK983166 DNG983166 DXC983166 EGY983166 EQU983166 FAQ983166 FKM983166 FUI983166 GEE983166 GOA983166 GXW983166 HHS983166 HRO983166 IBK983166 ILG983166 IVC983166 JEY983166 JOU983166 JYQ983166 KIM983166 KSI983166 LCE983166 LMA983166 LVW983166 MFS983166 MPO983166 MZK983166 NJG983166 NTC983166 OCY983166 OMU983166 OWQ983166 PGM983166 PQI983166 QAE983166 QKA983166 QTW983166 RDS983166 RNO983166 RXK983166 SHG983166 SRC983166 TAY983166 TKU983166 TUQ983166 UEM983166 UOI983166 UYE983166 VIA983166 VRW983166 WBS983166 WLO983166 WVK983166" xr:uid="{00000000-0002-0000-1200-000001000000}">
      <formula1>$AA$3</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xr:uid="{00000000-0002-0000-1200-000002000000}">
      <formula1>$AM$66:$AM$71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xr:uid="{00000000-0002-0000-1200-000003000000}">
      <formula1>$AN$66:$AN$68</formula1>
    </dataValidation>
    <dataValidation type="list" allowBlank="1" showInputMessage="1" showErrorMessage="1" sqref="O132:P132 JK132:JL132 TG132:TH132 ADC132:ADD132 AMY132:AMZ132 AWU132:AWV132 BGQ132:BGR132 BQM132:BQN132 CAI132:CAJ132 CKE132:CKF132 CUA132:CUB132 DDW132:DDX132 DNS132:DNT132 DXO132:DXP132 EHK132:EHL132 ERG132:ERH132 FBC132:FBD132 FKY132:FKZ132 FUU132:FUV132 GEQ132:GER132 GOM132:GON132 GYI132:GYJ132 HIE132:HIF132 HSA132:HSB132 IBW132:IBX132 ILS132:ILT132 IVO132:IVP132 JFK132:JFL132 JPG132:JPH132 JZC132:JZD132 KIY132:KIZ132 KSU132:KSV132 LCQ132:LCR132 LMM132:LMN132 LWI132:LWJ132 MGE132:MGF132 MQA132:MQB132 MZW132:MZX132 NJS132:NJT132 NTO132:NTP132 ODK132:ODL132 ONG132:ONH132 OXC132:OXD132 PGY132:PGZ132 PQU132:PQV132 QAQ132:QAR132 QKM132:QKN132 QUI132:QUJ132 REE132:REF132 ROA132:ROB132 RXW132:RXX132 SHS132:SHT132 SRO132:SRP132 TBK132:TBL132 TLG132:TLH132 TVC132:TVD132 UEY132:UEZ132 UOU132:UOV132 UYQ132:UYR132 VIM132:VIN132 VSI132:VSJ132 WCE132:WCF132 WMA132:WMB132 WVW132:WVX132 O65668:P65668 JK65668:JL65668 TG65668:TH65668 ADC65668:ADD65668 AMY65668:AMZ65668 AWU65668:AWV65668 BGQ65668:BGR65668 BQM65668:BQN65668 CAI65668:CAJ65668 CKE65668:CKF65668 CUA65668:CUB65668 DDW65668:DDX65668 DNS65668:DNT65668 DXO65668:DXP65668 EHK65668:EHL65668 ERG65668:ERH65668 FBC65668:FBD65668 FKY65668:FKZ65668 FUU65668:FUV65668 GEQ65668:GER65668 GOM65668:GON65668 GYI65668:GYJ65668 HIE65668:HIF65668 HSA65668:HSB65668 IBW65668:IBX65668 ILS65668:ILT65668 IVO65668:IVP65668 JFK65668:JFL65668 JPG65668:JPH65668 JZC65668:JZD65668 KIY65668:KIZ65668 KSU65668:KSV65668 LCQ65668:LCR65668 LMM65668:LMN65668 LWI65668:LWJ65668 MGE65668:MGF65668 MQA65668:MQB65668 MZW65668:MZX65668 NJS65668:NJT65668 NTO65668:NTP65668 ODK65668:ODL65668 ONG65668:ONH65668 OXC65668:OXD65668 PGY65668:PGZ65668 PQU65668:PQV65668 QAQ65668:QAR65668 QKM65668:QKN65668 QUI65668:QUJ65668 REE65668:REF65668 ROA65668:ROB65668 RXW65668:RXX65668 SHS65668:SHT65668 SRO65668:SRP65668 TBK65668:TBL65668 TLG65668:TLH65668 TVC65668:TVD65668 UEY65668:UEZ65668 UOU65668:UOV65668 UYQ65668:UYR65668 VIM65668:VIN65668 VSI65668:VSJ65668 WCE65668:WCF65668 WMA65668:WMB65668 WVW65668:WVX65668 O131204:P131204 JK131204:JL131204 TG131204:TH131204 ADC131204:ADD131204 AMY131204:AMZ131204 AWU131204:AWV131204 BGQ131204:BGR131204 BQM131204:BQN131204 CAI131204:CAJ131204 CKE131204:CKF131204 CUA131204:CUB131204 DDW131204:DDX131204 DNS131204:DNT131204 DXO131204:DXP131204 EHK131204:EHL131204 ERG131204:ERH131204 FBC131204:FBD131204 FKY131204:FKZ131204 FUU131204:FUV131204 GEQ131204:GER131204 GOM131204:GON131204 GYI131204:GYJ131204 HIE131204:HIF131204 HSA131204:HSB131204 IBW131204:IBX131204 ILS131204:ILT131204 IVO131204:IVP131204 JFK131204:JFL131204 JPG131204:JPH131204 JZC131204:JZD131204 KIY131204:KIZ131204 KSU131204:KSV131204 LCQ131204:LCR131204 LMM131204:LMN131204 LWI131204:LWJ131204 MGE131204:MGF131204 MQA131204:MQB131204 MZW131204:MZX131204 NJS131204:NJT131204 NTO131204:NTP131204 ODK131204:ODL131204 ONG131204:ONH131204 OXC131204:OXD131204 PGY131204:PGZ131204 PQU131204:PQV131204 QAQ131204:QAR131204 QKM131204:QKN131204 QUI131204:QUJ131204 REE131204:REF131204 ROA131204:ROB131204 RXW131204:RXX131204 SHS131204:SHT131204 SRO131204:SRP131204 TBK131204:TBL131204 TLG131204:TLH131204 TVC131204:TVD131204 UEY131204:UEZ131204 UOU131204:UOV131204 UYQ131204:UYR131204 VIM131204:VIN131204 VSI131204:VSJ131204 WCE131204:WCF131204 WMA131204:WMB131204 WVW131204:WVX131204 O196740:P196740 JK196740:JL196740 TG196740:TH196740 ADC196740:ADD196740 AMY196740:AMZ196740 AWU196740:AWV196740 BGQ196740:BGR196740 BQM196740:BQN196740 CAI196740:CAJ196740 CKE196740:CKF196740 CUA196740:CUB196740 DDW196740:DDX196740 DNS196740:DNT196740 DXO196740:DXP196740 EHK196740:EHL196740 ERG196740:ERH196740 FBC196740:FBD196740 FKY196740:FKZ196740 FUU196740:FUV196740 GEQ196740:GER196740 GOM196740:GON196740 GYI196740:GYJ196740 HIE196740:HIF196740 HSA196740:HSB196740 IBW196740:IBX196740 ILS196740:ILT196740 IVO196740:IVP196740 JFK196740:JFL196740 JPG196740:JPH196740 JZC196740:JZD196740 KIY196740:KIZ196740 KSU196740:KSV196740 LCQ196740:LCR196740 LMM196740:LMN196740 LWI196740:LWJ196740 MGE196740:MGF196740 MQA196740:MQB196740 MZW196740:MZX196740 NJS196740:NJT196740 NTO196740:NTP196740 ODK196740:ODL196740 ONG196740:ONH196740 OXC196740:OXD196740 PGY196740:PGZ196740 PQU196740:PQV196740 QAQ196740:QAR196740 QKM196740:QKN196740 QUI196740:QUJ196740 REE196740:REF196740 ROA196740:ROB196740 RXW196740:RXX196740 SHS196740:SHT196740 SRO196740:SRP196740 TBK196740:TBL196740 TLG196740:TLH196740 TVC196740:TVD196740 UEY196740:UEZ196740 UOU196740:UOV196740 UYQ196740:UYR196740 VIM196740:VIN196740 VSI196740:VSJ196740 WCE196740:WCF196740 WMA196740:WMB196740 WVW196740:WVX196740 O262276:P262276 JK262276:JL262276 TG262276:TH262276 ADC262276:ADD262276 AMY262276:AMZ262276 AWU262276:AWV262276 BGQ262276:BGR262276 BQM262276:BQN262276 CAI262276:CAJ262276 CKE262276:CKF262276 CUA262276:CUB262276 DDW262276:DDX262276 DNS262276:DNT262276 DXO262276:DXP262276 EHK262276:EHL262276 ERG262276:ERH262276 FBC262276:FBD262276 FKY262276:FKZ262276 FUU262276:FUV262276 GEQ262276:GER262276 GOM262276:GON262276 GYI262276:GYJ262276 HIE262276:HIF262276 HSA262276:HSB262276 IBW262276:IBX262276 ILS262276:ILT262276 IVO262276:IVP262276 JFK262276:JFL262276 JPG262276:JPH262276 JZC262276:JZD262276 KIY262276:KIZ262276 KSU262276:KSV262276 LCQ262276:LCR262276 LMM262276:LMN262276 LWI262276:LWJ262276 MGE262276:MGF262276 MQA262276:MQB262276 MZW262276:MZX262276 NJS262276:NJT262276 NTO262276:NTP262276 ODK262276:ODL262276 ONG262276:ONH262276 OXC262276:OXD262276 PGY262276:PGZ262276 PQU262276:PQV262276 QAQ262276:QAR262276 QKM262276:QKN262276 QUI262276:QUJ262276 REE262276:REF262276 ROA262276:ROB262276 RXW262276:RXX262276 SHS262276:SHT262276 SRO262276:SRP262276 TBK262276:TBL262276 TLG262276:TLH262276 TVC262276:TVD262276 UEY262276:UEZ262276 UOU262276:UOV262276 UYQ262276:UYR262276 VIM262276:VIN262276 VSI262276:VSJ262276 WCE262276:WCF262276 WMA262276:WMB262276 WVW262276:WVX262276 O327812:P327812 JK327812:JL327812 TG327812:TH327812 ADC327812:ADD327812 AMY327812:AMZ327812 AWU327812:AWV327812 BGQ327812:BGR327812 BQM327812:BQN327812 CAI327812:CAJ327812 CKE327812:CKF327812 CUA327812:CUB327812 DDW327812:DDX327812 DNS327812:DNT327812 DXO327812:DXP327812 EHK327812:EHL327812 ERG327812:ERH327812 FBC327812:FBD327812 FKY327812:FKZ327812 FUU327812:FUV327812 GEQ327812:GER327812 GOM327812:GON327812 GYI327812:GYJ327812 HIE327812:HIF327812 HSA327812:HSB327812 IBW327812:IBX327812 ILS327812:ILT327812 IVO327812:IVP327812 JFK327812:JFL327812 JPG327812:JPH327812 JZC327812:JZD327812 KIY327812:KIZ327812 KSU327812:KSV327812 LCQ327812:LCR327812 LMM327812:LMN327812 LWI327812:LWJ327812 MGE327812:MGF327812 MQA327812:MQB327812 MZW327812:MZX327812 NJS327812:NJT327812 NTO327812:NTP327812 ODK327812:ODL327812 ONG327812:ONH327812 OXC327812:OXD327812 PGY327812:PGZ327812 PQU327812:PQV327812 QAQ327812:QAR327812 QKM327812:QKN327812 QUI327812:QUJ327812 REE327812:REF327812 ROA327812:ROB327812 RXW327812:RXX327812 SHS327812:SHT327812 SRO327812:SRP327812 TBK327812:TBL327812 TLG327812:TLH327812 TVC327812:TVD327812 UEY327812:UEZ327812 UOU327812:UOV327812 UYQ327812:UYR327812 VIM327812:VIN327812 VSI327812:VSJ327812 WCE327812:WCF327812 WMA327812:WMB327812 WVW327812:WVX327812 O393348:P393348 JK393348:JL393348 TG393348:TH393348 ADC393348:ADD393348 AMY393348:AMZ393348 AWU393348:AWV393348 BGQ393348:BGR393348 BQM393348:BQN393348 CAI393348:CAJ393348 CKE393348:CKF393348 CUA393348:CUB393348 DDW393348:DDX393348 DNS393348:DNT393348 DXO393348:DXP393348 EHK393348:EHL393348 ERG393348:ERH393348 FBC393348:FBD393348 FKY393348:FKZ393348 FUU393348:FUV393348 GEQ393348:GER393348 GOM393348:GON393348 GYI393348:GYJ393348 HIE393348:HIF393348 HSA393348:HSB393348 IBW393348:IBX393348 ILS393348:ILT393348 IVO393348:IVP393348 JFK393348:JFL393348 JPG393348:JPH393348 JZC393348:JZD393348 KIY393348:KIZ393348 KSU393348:KSV393348 LCQ393348:LCR393348 LMM393348:LMN393348 LWI393348:LWJ393348 MGE393348:MGF393348 MQA393348:MQB393348 MZW393348:MZX393348 NJS393348:NJT393348 NTO393348:NTP393348 ODK393348:ODL393348 ONG393348:ONH393348 OXC393348:OXD393348 PGY393348:PGZ393348 PQU393348:PQV393348 QAQ393348:QAR393348 QKM393348:QKN393348 QUI393348:QUJ393348 REE393348:REF393348 ROA393348:ROB393348 RXW393348:RXX393348 SHS393348:SHT393348 SRO393348:SRP393348 TBK393348:TBL393348 TLG393348:TLH393348 TVC393348:TVD393348 UEY393348:UEZ393348 UOU393348:UOV393348 UYQ393348:UYR393348 VIM393348:VIN393348 VSI393348:VSJ393348 WCE393348:WCF393348 WMA393348:WMB393348 WVW393348:WVX393348 O458884:P458884 JK458884:JL458884 TG458884:TH458884 ADC458884:ADD458884 AMY458884:AMZ458884 AWU458884:AWV458884 BGQ458884:BGR458884 BQM458884:BQN458884 CAI458884:CAJ458884 CKE458884:CKF458884 CUA458884:CUB458884 DDW458884:DDX458884 DNS458884:DNT458884 DXO458884:DXP458884 EHK458884:EHL458884 ERG458884:ERH458884 FBC458884:FBD458884 FKY458884:FKZ458884 FUU458884:FUV458884 GEQ458884:GER458884 GOM458884:GON458884 GYI458884:GYJ458884 HIE458884:HIF458884 HSA458884:HSB458884 IBW458884:IBX458884 ILS458884:ILT458884 IVO458884:IVP458884 JFK458884:JFL458884 JPG458884:JPH458884 JZC458884:JZD458884 KIY458884:KIZ458884 KSU458884:KSV458884 LCQ458884:LCR458884 LMM458884:LMN458884 LWI458884:LWJ458884 MGE458884:MGF458884 MQA458884:MQB458884 MZW458884:MZX458884 NJS458884:NJT458884 NTO458884:NTP458884 ODK458884:ODL458884 ONG458884:ONH458884 OXC458884:OXD458884 PGY458884:PGZ458884 PQU458884:PQV458884 QAQ458884:QAR458884 QKM458884:QKN458884 QUI458884:QUJ458884 REE458884:REF458884 ROA458884:ROB458884 RXW458884:RXX458884 SHS458884:SHT458884 SRO458884:SRP458884 TBK458884:TBL458884 TLG458884:TLH458884 TVC458884:TVD458884 UEY458884:UEZ458884 UOU458884:UOV458884 UYQ458884:UYR458884 VIM458884:VIN458884 VSI458884:VSJ458884 WCE458884:WCF458884 WMA458884:WMB458884 WVW458884:WVX458884 O524420:P524420 JK524420:JL524420 TG524420:TH524420 ADC524420:ADD524420 AMY524420:AMZ524420 AWU524420:AWV524420 BGQ524420:BGR524420 BQM524420:BQN524420 CAI524420:CAJ524420 CKE524420:CKF524420 CUA524420:CUB524420 DDW524420:DDX524420 DNS524420:DNT524420 DXO524420:DXP524420 EHK524420:EHL524420 ERG524420:ERH524420 FBC524420:FBD524420 FKY524420:FKZ524420 FUU524420:FUV524420 GEQ524420:GER524420 GOM524420:GON524420 GYI524420:GYJ524420 HIE524420:HIF524420 HSA524420:HSB524420 IBW524420:IBX524420 ILS524420:ILT524420 IVO524420:IVP524420 JFK524420:JFL524420 JPG524420:JPH524420 JZC524420:JZD524420 KIY524420:KIZ524420 KSU524420:KSV524420 LCQ524420:LCR524420 LMM524420:LMN524420 LWI524420:LWJ524420 MGE524420:MGF524420 MQA524420:MQB524420 MZW524420:MZX524420 NJS524420:NJT524420 NTO524420:NTP524420 ODK524420:ODL524420 ONG524420:ONH524420 OXC524420:OXD524420 PGY524420:PGZ524420 PQU524420:PQV524420 QAQ524420:QAR524420 QKM524420:QKN524420 QUI524420:QUJ524420 REE524420:REF524420 ROA524420:ROB524420 RXW524420:RXX524420 SHS524420:SHT524420 SRO524420:SRP524420 TBK524420:TBL524420 TLG524420:TLH524420 TVC524420:TVD524420 UEY524420:UEZ524420 UOU524420:UOV524420 UYQ524420:UYR524420 VIM524420:VIN524420 VSI524420:VSJ524420 WCE524420:WCF524420 WMA524420:WMB524420 WVW524420:WVX524420 O589956:P589956 JK589956:JL589956 TG589956:TH589956 ADC589956:ADD589956 AMY589956:AMZ589956 AWU589956:AWV589956 BGQ589956:BGR589956 BQM589956:BQN589956 CAI589956:CAJ589956 CKE589956:CKF589956 CUA589956:CUB589956 DDW589956:DDX589956 DNS589956:DNT589956 DXO589956:DXP589956 EHK589956:EHL589956 ERG589956:ERH589956 FBC589956:FBD589956 FKY589956:FKZ589956 FUU589956:FUV589956 GEQ589956:GER589956 GOM589956:GON589956 GYI589956:GYJ589956 HIE589956:HIF589956 HSA589956:HSB589956 IBW589956:IBX589956 ILS589956:ILT589956 IVO589956:IVP589956 JFK589956:JFL589956 JPG589956:JPH589956 JZC589956:JZD589956 KIY589956:KIZ589956 KSU589956:KSV589956 LCQ589956:LCR589956 LMM589956:LMN589956 LWI589956:LWJ589956 MGE589956:MGF589956 MQA589956:MQB589956 MZW589956:MZX589956 NJS589956:NJT589956 NTO589956:NTP589956 ODK589956:ODL589956 ONG589956:ONH589956 OXC589956:OXD589956 PGY589956:PGZ589956 PQU589956:PQV589956 QAQ589956:QAR589956 QKM589956:QKN589956 QUI589956:QUJ589956 REE589956:REF589956 ROA589956:ROB589956 RXW589956:RXX589956 SHS589956:SHT589956 SRO589956:SRP589956 TBK589956:TBL589956 TLG589956:TLH589956 TVC589956:TVD589956 UEY589956:UEZ589956 UOU589956:UOV589956 UYQ589956:UYR589956 VIM589956:VIN589956 VSI589956:VSJ589956 WCE589956:WCF589956 WMA589956:WMB589956 WVW589956:WVX589956 O655492:P655492 JK655492:JL655492 TG655492:TH655492 ADC655492:ADD655492 AMY655492:AMZ655492 AWU655492:AWV655492 BGQ655492:BGR655492 BQM655492:BQN655492 CAI655492:CAJ655492 CKE655492:CKF655492 CUA655492:CUB655492 DDW655492:DDX655492 DNS655492:DNT655492 DXO655492:DXP655492 EHK655492:EHL655492 ERG655492:ERH655492 FBC655492:FBD655492 FKY655492:FKZ655492 FUU655492:FUV655492 GEQ655492:GER655492 GOM655492:GON655492 GYI655492:GYJ655492 HIE655492:HIF655492 HSA655492:HSB655492 IBW655492:IBX655492 ILS655492:ILT655492 IVO655492:IVP655492 JFK655492:JFL655492 JPG655492:JPH655492 JZC655492:JZD655492 KIY655492:KIZ655492 KSU655492:KSV655492 LCQ655492:LCR655492 LMM655492:LMN655492 LWI655492:LWJ655492 MGE655492:MGF655492 MQA655492:MQB655492 MZW655492:MZX655492 NJS655492:NJT655492 NTO655492:NTP655492 ODK655492:ODL655492 ONG655492:ONH655492 OXC655492:OXD655492 PGY655492:PGZ655492 PQU655492:PQV655492 QAQ655492:QAR655492 QKM655492:QKN655492 QUI655492:QUJ655492 REE655492:REF655492 ROA655492:ROB655492 RXW655492:RXX655492 SHS655492:SHT655492 SRO655492:SRP655492 TBK655492:TBL655492 TLG655492:TLH655492 TVC655492:TVD655492 UEY655492:UEZ655492 UOU655492:UOV655492 UYQ655492:UYR655492 VIM655492:VIN655492 VSI655492:VSJ655492 WCE655492:WCF655492 WMA655492:WMB655492 WVW655492:WVX655492 O721028:P721028 JK721028:JL721028 TG721028:TH721028 ADC721028:ADD721028 AMY721028:AMZ721028 AWU721028:AWV721028 BGQ721028:BGR721028 BQM721028:BQN721028 CAI721028:CAJ721028 CKE721028:CKF721028 CUA721028:CUB721028 DDW721028:DDX721028 DNS721028:DNT721028 DXO721028:DXP721028 EHK721028:EHL721028 ERG721028:ERH721028 FBC721028:FBD721028 FKY721028:FKZ721028 FUU721028:FUV721028 GEQ721028:GER721028 GOM721028:GON721028 GYI721028:GYJ721028 HIE721028:HIF721028 HSA721028:HSB721028 IBW721028:IBX721028 ILS721028:ILT721028 IVO721028:IVP721028 JFK721028:JFL721028 JPG721028:JPH721028 JZC721028:JZD721028 KIY721028:KIZ721028 KSU721028:KSV721028 LCQ721028:LCR721028 LMM721028:LMN721028 LWI721028:LWJ721028 MGE721028:MGF721028 MQA721028:MQB721028 MZW721028:MZX721028 NJS721028:NJT721028 NTO721028:NTP721028 ODK721028:ODL721028 ONG721028:ONH721028 OXC721028:OXD721028 PGY721028:PGZ721028 PQU721028:PQV721028 QAQ721028:QAR721028 QKM721028:QKN721028 QUI721028:QUJ721028 REE721028:REF721028 ROA721028:ROB721028 RXW721028:RXX721028 SHS721028:SHT721028 SRO721028:SRP721028 TBK721028:TBL721028 TLG721028:TLH721028 TVC721028:TVD721028 UEY721028:UEZ721028 UOU721028:UOV721028 UYQ721028:UYR721028 VIM721028:VIN721028 VSI721028:VSJ721028 WCE721028:WCF721028 WMA721028:WMB721028 WVW721028:WVX721028 O786564:P786564 JK786564:JL786564 TG786564:TH786564 ADC786564:ADD786564 AMY786564:AMZ786564 AWU786564:AWV786564 BGQ786564:BGR786564 BQM786564:BQN786564 CAI786564:CAJ786564 CKE786564:CKF786564 CUA786564:CUB786564 DDW786564:DDX786564 DNS786564:DNT786564 DXO786564:DXP786564 EHK786564:EHL786564 ERG786564:ERH786564 FBC786564:FBD786564 FKY786564:FKZ786564 FUU786564:FUV786564 GEQ786564:GER786564 GOM786564:GON786564 GYI786564:GYJ786564 HIE786564:HIF786564 HSA786564:HSB786564 IBW786564:IBX786564 ILS786564:ILT786564 IVO786564:IVP786564 JFK786564:JFL786564 JPG786564:JPH786564 JZC786564:JZD786564 KIY786564:KIZ786564 KSU786564:KSV786564 LCQ786564:LCR786564 LMM786564:LMN786564 LWI786564:LWJ786564 MGE786564:MGF786564 MQA786564:MQB786564 MZW786564:MZX786564 NJS786564:NJT786564 NTO786564:NTP786564 ODK786564:ODL786564 ONG786564:ONH786564 OXC786564:OXD786564 PGY786564:PGZ786564 PQU786564:PQV786564 QAQ786564:QAR786564 QKM786564:QKN786564 QUI786564:QUJ786564 REE786564:REF786564 ROA786564:ROB786564 RXW786564:RXX786564 SHS786564:SHT786564 SRO786564:SRP786564 TBK786564:TBL786564 TLG786564:TLH786564 TVC786564:TVD786564 UEY786564:UEZ786564 UOU786564:UOV786564 UYQ786564:UYR786564 VIM786564:VIN786564 VSI786564:VSJ786564 WCE786564:WCF786564 WMA786564:WMB786564 WVW786564:WVX786564 O852100:P852100 JK852100:JL852100 TG852100:TH852100 ADC852100:ADD852100 AMY852100:AMZ852100 AWU852100:AWV852100 BGQ852100:BGR852100 BQM852100:BQN852100 CAI852100:CAJ852100 CKE852100:CKF852100 CUA852100:CUB852100 DDW852100:DDX852100 DNS852100:DNT852100 DXO852100:DXP852100 EHK852100:EHL852100 ERG852100:ERH852100 FBC852100:FBD852100 FKY852100:FKZ852100 FUU852100:FUV852100 GEQ852100:GER852100 GOM852100:GON852100 GYI852100:GYJ852100 HIE852100:HIF852100 HSA852100:HSB852100 IBW852100:IBX852100 ILS852100:ILT852100 IVO852100:IVP852100 JFK852100:JFL852100 JPG852100:JPH852100 JZC852100:JZD852100 KIY852100:KIZ852100 KSU852100:KSV852100 LCQ852100:LCR852100 LMM852100:LMN852100 LWI852100:LWJ852100 MGE852100:MGF852100 MQA852100:MQB852100 MZW852100:MZX852100 NJS852100:NJT852100 NTO852100:NTP852100 ODK852100:ODL852100 ONG852100:ONH852100 OXC852100:OXD852100 PGY852100:PGZ852100 PQU852100:PQV852100 QAQ852100:QAR852100 QKM852100:QKN852100 QUI852100:QUJ852100 REE852100:REF852100 ROA852100:ROB852100 RXW852100:RXX852100 SHS852100:SHT852100 SRO852100:SRP852100 TBK852100:TBL852100 TLG852100:TLH852100 TVC852100:TVD852100 UEY852100:UEZ852100 UOU852100:UOV852100 UYQ852100:UYR852100 VIM852100:VIN852100 VSI852100:VSJ852100 WCE852100:WCF852100 WMA852100:WMB852100 WVW852100:WVX852100 O917636:P917636 JK917636:JL917636 TG917636:TH917636 ADC917636:ADD917636 AMY917636:AMZ917636 AWU917636:AWV917636 BGQ917636:BGR917636 BQM917636:BQN917636 CAI917636:CAJ917636 CKE917636:CKF917636 CUA917636:CUB917636 DDW917636:DDX917636 DNS917636:DNT917636 DXO917636:DXP917636 EHK917636:EHL917636 ERG917636:ERH917636 FBC917636:FBD917636 FKY917636:FKZ917636 FUU917636:FUV917636 GEQ917636:GER917636 GOM917636:GON917636 GYI917636:GYJ917636 HIE917636:HIF917636 HSA917636:HSB917636 IBW917636:IBX917636 ILS917636:ILT917636 IVO917636:IVP917636 JFK917636:JFL917636 JPG917636:JPH917636 JZC917636:JZD917636 KIY917636:KIZ917636 KSU917636:KSV917636 LCQ917636:LCR917636 LMM917636:LMN917636 LWI917636:LWJ917636 MGE917636:MGF917636 MQA917636:MQB917636 MZW917636:MZX917636 NJS917636:NJT917636 NTO917636:NTP917636 ODK917636:ODL917636 ONG917636:ONH917636 OXC917636:OXD917636 PGY917636:PGZ917636 PQU917636:PQV917636 QAQ917636:QAR917636 QKM917636:QKN917636 QUI917636:QUJ917636 REE917636:REF917636 ROA917636:ROB917636 RXW917636:RXX917636 SHS917636:SHT917636 SRO917636:SRP917636 TBK917636:TBL917636 TLG917636:TLH917636 TVC917636:TVD917636 UEY917636:UEZ917636 UOU917636:UOV917636 UYQ917636:UYR917636 VIM917636:VIN917636 VSI917636:VSJ917636 WCE917636:WCF917636 WMA917636:WMB917636 WVW917636:WVX917636 O983172:P983172 JK983172:JL983172 TG983172:TH983172 ADC983172:ADD983172 AMY983172:AMZ983172 AWU983172:AWV983172 BGQ983172:BGR983172 BQM983172:BQN983172 CAI983172:CAJ983172 CKE983172:CKF983172 CUA983172:CUB983172 DDW983172:DDX983172 DNS983172:DNT983172 DXO983172:DXP983172 EHK983172:EHL983172 ERG983172:ERH983172 FBC983172:FBD983172 FKY983172:FKZ983172 FUU983172:FUV983172 GEQ983172:GER983172 GOM983172:GON983172 GYI983172:GYJ983172 HIE983172:HIF983172 HSA983172:HSB983172 IBW983172:IBX983172 ILS983172:ILT983172 IVO983172:IVP983172 JFK983172:JFL983172 JPG983172:JPH983172 JZC983172:JZD983172 KIY983172:KIZ983172 KSU983172:KSV983172 LCQ983172:LCR983172 LMM983172:LMN983172 LWI983172:LWJ983172 MGE983172:MGF983172 MQA983172:MQB983172 MZW983172:MZX983172 NJS983172:NJT983172 NTO983172:NTP983172 ODK983172:ODL983172 ONG983172:ONH983172 OXC983172:OXD983172 PGY983172:PGZ983172 PQU983172:PQV983172 QAQ983172:QAR983172 QKM983172:QKN983172 QUI983172:QUJ983172 REE983172:REF983172 ROA983172:ROB983172 RXW983172:RXX983172 SHS983172:SHT983172 SRO983172:SRP983172 TBK983172:TBL983172 TLG983172:TLH983172 TVC983172:TVD983172 UEY983172:UEZ983172 UOU983172:UOV983172 UYQ983172:UYR983172 VIM983172:VIN983172 VSI983172:VSJ983172 WCE983172:WCF983172 WMA983172:WMB983172 WVW983172:WVX983172" xr:uid="{00000000-0002-0000-1200-000004000000}">
      <formula1>$AM$132:$AM$134</formula1>
    </dataValidation>
  </dataValidations>
  <pageMargins left="0.70866141732283472" right="0.70866141732283472" top="0.74803149606299213" bottom="0.74803149606299213" header="0.31496062992125984" footer="0.31496062992125984"/>
  <pageSetup paperSize="9" scale="72" orientation="portrait" blackAndWhite="1" r:id="rId1"/>
  <rowBreaks count="1" manualBreakCount="1">
    <brk id="7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F53B-51C6-48EF-AACC-A302AA6FD7F8}">
  <sheetPr>
    <tabColor rgb="FFFFFF00"/>
  </sheetPr>
  <dimension ref="A1:CH9"/>
  <sheetViews>
    <sheetView zoomScaleNormal="100" workbookViewId="0">
      <pane xSplit="2" ySplit="2" topLeftCell="BY3" activePane="bottomRight" state="frozen"/>
      <selection activeCell="I18" sqref="I18"/>
      <selection pane="topRight" activeCell="I18" sqref="I18"/>
      <selection pane="bottomLeft" activeCell="I18" sqref="I18"/>
      <selection pane="bottomRight" activeCell="B3" sqref="B3"/>
    </sheetView>
  </sheetViews>
  <sheetFormatPr defaultRowHeight="13.5"/>
  <cols>
    <col min="1" max="1" width="11" style="96" bestFit="1" customWidth="1"/>
    <col min="2" max="2" width="51.125" style="96" customWidth="1"/>
    <col min="3" max="3" width="18.875" style="96" customWidth="1"/>
    <col min="4" max="4" width="46.125" style="96" bestFit="1" customWidth="1"/>
    <col min="5" max="5" width="16.125" style="96" bestFit="1" customWidth="1"/>
    <col min="6" max="6" width="21.5" style="96" customWidth="1"/>
    <col min="7" max="7" width="16.125" style="96" bestFit="1" customWidth="1"/>
    <col min="8" max="8" width="7.5" style="96" bestFit="1" customWidth="1"/>
    <col min="9" max="11" width="9" style="96"/>
    <col min="12" max="12" width="18.125" style="96" customWidth="1"/>
    <col min="13" max="16" width="9" style="96"/>
    <col min="17" max="17" width="9" style="96" customWidth="1"/>
    <col min="18" max="18" width="9" style="96"/>
    <col min="19" max="19" width="9" style="96" customWidth="1"/>
    <col min="20" max="29" width="9" style="96"/>
    <col min="30" max="30" width="20.125" style="96" customWidth="1"/>
    <col min="31" max="34" width="9" style="96"/>
    <col min="35" max="35" width="11.5" style="96" customWidth="1"/>
    <col min="36" max="76" width="9" style="96"/>
    <col min="77" max="77" width="47.75" style="96" bestFit="1" customWidth="1"/>
    <col min="78" max="78" width="33.75" style="96" customWidth="1"/>
    <col min="79" max="80" width="14.375" style="96" bestFit="1" customWidth="1"/>
    <col min="81" max="16384" width="9" style="96"/>
  </cols>
  <sheetData>
    <row r="1" spans="1:86" s="427" customFormat="1" ht="14.25">
      <c r="B1" s="450">
        <v>1</v>
      </c>
      <c r="C1" s="427">
        <v>2</v>
      </c>
      <c r="D1" s="427">
        <v>3</v>
      </c>
      <c r="E1" s="450">
        <v>4</v>
      </c>
      <c r="F1" s="427">
        <v>5</v>
      </c>
      <c r="G1" s="427">
        <v>6</v>
      </c>
      <c r="H1" s="450">
        <v>7</v>
      </c>
      <c r="I1" s="427">
        <v>8</v>
      </c>
      <c r="J1" s="427">
        <v>9</v>
      </c>
      <c r="K1" s="450">
        <v>10</v>
      </c>
      <c r="L1" s="427">
        <v>11</v>
      </c>
      <c r="M1" s="427">
        <v>12</v>
      </c>
      <c r="N1" s="450">
        <v>13</v>
      </c>
      <c r="O1" s="427">
        <v>14</v>
      </c>
      <c r="P1" s="427">
        <v>15</v>
      </c>
      <c r="Q1" s="450">
        <v>16</v>
      </c>
      <c r="R1" s="427">
        <v>17</v>
      </c>
      <c r="S1" s="427">
        <v>18</v>
      </c>
      <c r="T1" s="450">
        <v>19</v>
      </c>
      <c r="U1" s="427">
        <v>20</v>
      </c>
      <c r="V1" s="427">
        <v>21</v>
      </c>
      <c r="W1" s="450">
        <v>22</v>
      </c>
      <c r="X1" s="427">
        <v>23</v>
      </c>
      <c r="Y1" s="427">
        <v>24</v>
      </c>
      <c r="Z1" s="450">
        <v>25</v>
      </c>
      <c r="AA1" s="427">
        <v>26</v>
      </c>
      <c r="AB1" s="427">
        <v>27</v>
      </c>
      <c r="AC1" s="450">
        <v>28</v>
      </c>
      <c r="AD1" s="427">
        <v>29</v>
      </c>
      <c r="AE1" s="427">
        <v>30</v>
      </c>
      <c r="AF1" s="450">
        <v>31</v>
      </c>
      <c r="AG1" s="427">
        <v>32</v>
      </c>
      <c r="AH1" s="427">
        <v>33</v>
      </c>
      <c r="AI1" s="450">
        <v>34</v>
      </c>
      <c r="AJ1" s="427">
        <v>35</v>
      </c>
      <c r="AK1" s="427">
        <v>36</v>
      </c>
      <c r="AL1" s="450">
        <v>37</v>
      </c>
      <c r="AM1" s="427">
        <v>38</v>
      </c>
      <c r="AN1" s="427">
        <v>39</v>
      </c>
      <c r="AO1" s="450">
        <v>40</v>
      </c>
      <c r="AP1" s="427">
        <v>41</v>
      </c>
      <c r="AQ1" s="427">
        <v>42</v>
      </c>
      <c r="AR1" s="450">
        <v>43</v>
      </c>
      <c r="AS1" s="427">
        <v>44</v>
      </c>
      <c r="AT1" s="427">
        <v>45</v>
      </c>
      <c r="AU1" s="450">
        <v>46</v>
      </c>
      <c r="AV1" s="427">
        <v>47</v>
      </c>
      <c r="AW1" s="427">
        <v>48</v>
      </c>
      <c r="AX1" s="450">
        <v>49</v>
      </c>
      <c r="AY1" s="427">
        <v>50</v>
      </c>
      <c r="AZ1" s="427">
        <v>51</v>
      </c>
      <c r="BA1" s="450">
        <v>52</v>
      </c>
      <c r="BB1" s="427">
        <v>53</v>
      </c>
      <c r="BC1" s="427">
        <v>54</v>
      </c>
      <c r="BD1" s="450">
        <v>55</v>
      </c>
      <c r="BE1" s="427">
        <v>56</v>
      </c>
      <c r="BF1" s="427">
        <v>57</v>
      </c>
      <c r="BG1" s="450">
        <v>58</v>
      </c>
      <c r="BH1" s="427">
        <v>59</v>
      </c>
      <c r="BI1" s="427">
        <v>60</v>
      </c>
      <c r="BJ1" s="450">
        <v>61</v>
      </c>
      <c r="BK1" s="427">
        <v>62</v>
      </c>
      <c r="BL1" s="427">
        <v>63</v>
      </c>
      <c r="BM1" s="450">
        <v>64</v>
      </c>
      <c r="BN1" s="427">
        <v>65</v>
      </c>
      <c r="BO1" s="427">
        <v>66</v>
      </c>
      <c r="BP1" s="450">
        <v>67</v>
      </c>
      <c r="BQ1" s="427">
        <v>68</v>
      </c>
      <c r="BR1" s="427">
        <v>69</v>
      </c>
      <c r="BS1" s="450">
        <v>70</v>
      </c>
      <c r="BT1" s="427">
        <v>71</v>
      </c>
      <c r="BU1" s="427">
        <v>72</v>
      </c>
      <c r="BV1" s="450">
        <v>73</v>
      </c>
      <c r="BW1" s="427">
        <v>74</v>
      </c>
      <c r="BX1" s="427">
        <v>75</v>
      </c>
      <c r="BY1" s="450">
        <v>76</v>
      </c>
      <c r="BZ1" s="427">
        <v>77</v>
      </c>
      <c r="CA1" s="427">
        <v>78</v>
      </c>
    </row>
    <row r="2" spans="1:86" s="452" customFormat="1">
      <c r="A2" s="96"/>
      <c r="B2" s="96" t="s">
        <v>435</v>
      </c>
      <c r="C2" s="452" t="s">
        <v>436</v>
      </c>
      <c r="D2" s="452" t="s">
        <v>547</v>
      </c>
      <c r="E2" s="452" t="s">
        <v>447</v>
      </c>
      <c r="BX2" s="453" t="s">
        <v>446</v>
      </c>
      <c r="BY2" s="452" t="s">
        <v>448</v>
      </c>
      <c r="BZ2" s="452" t="s">
        <v>449</v>
      </c>
      <c r="CA2" s="452" t="s">
        <v>580</v>
      </c>
      <c r="CB2" s="452" t="s">
        <v>581</v>
      </c>
    </row>
    <row r="3" spans="1:86" ht="14.25">
      <c r="A3" s="741"/>
      <c r="B3" s="96" t="s">
        <v>614</v>
      </c>
      <c r="C3" s="96" t="s">
        <v>437</v>
      </c>
      <c r="D3" s="96" t="s">
        <v>709</v>
      </c>
      <c r="E3" s="11" t="s">
        <v>550</v>
      </c>
      <c r="F3" s="11" t="s">
        <v>185</v>
      </c>
      <c r="G3" s="11" t="s">
        <v>425</v>
      </c>
      <c r="H3" s="11" t="s">
        <v>185</v>
      </c>
      <c r="I3" s="11" t="s">
        <v>551</v>
      </c>
      <c r="J3" s="11" t="s">
        <v>185</v>
      </c>
      <c r="K3" s="11" t="s">
        <v>431</v>
      </c>
      <c r="L3" s="11" t="s">
        <v>185</v>
      </c>
      <c r="M3" s="11" t="s">
        <v>552</v>
      </c>
      <c r="N3" s="11" t="s">
        <v>185</v>
      </c>
      <c r="O3" s="11" t="s">
        <v>615</v>
      </c>
      <c r="P3" s="11" t="s">
        <v>185</v>
      </c>
      <c r="Q3" s="11" t="s">
        <v>430</v>
      </c>
      <c r="R3" s="11" t="s">
        <v>185</v>
      </c>
      <c r="S3" s="11" t="s">
        <v>626</v>
      </c>
      <c r="T3" s="11" t="s">
        <v>185</v>
      </c>
      <c r="U3" s="96" t="s">
        <v>185</v>
      </c>
      <c r="V3" s="11" t="s">
        <v>185</v>
      </c>
      <c r="W3" s="11" t="s">
        <v>185</v>
      </c>
      <c r="X3" s="11" t="s">
        <v>185</v>
      </c>
      <c r="Y3" s="11" t="s">
        <v>185</v>
      </c>
      <c r="Z3" s="96" t="s">
        <v>185</v>
      </c>
      <c r="AA3" s="736" t="s">
        <v>185</v>
      </c>
      <c r="AB3" s="96" t="s">
        <v>185</v>
      </c>
      <c r="AC3" s="96" t="s">
        <v>185</v>
      </c>
      <c r="AD3" s="96" t="s">
        <v>185</v>
      </c>
      <c r="AE3" s="96" t="s">
        <v>185</v>
      </c>
      <c r="AF3" s="96" t="s">
        <v>185</v>
      </c>
      <c r="AG3" s="96" t="s">
        <v>185</v>
      </c>
      <c r="AH3" s="96" t="s">
        <v>185</v>
      </c>
      <c r="AI3" s="96" t="s">
        <v>185</v>
      </c>
      <c r="AJ3" s="96" t="s">
        <v>185</v>
      </c>
      <c r="AK3" s="96" t="s">
        <v>185</v>
      </c>
      <c r="AL3" s="96" t="s">
        <v>185</v>
      </c>
      <c r="AM3" s="96" t="s">
        <v>185</v>
      </c>
      <c r="AN3" s="96" t="s">
        <v>185</v>
      </c>
      <c r="AO3" s="96" t="s">
        <v>185</v>
      </c>
      <c r="AP3" s="96" t="s">
        <v>185</v>
      </c>
      <c r="AQ3" s="96" t="s">
        <v>185</v>
      </c>
      <c r="AR3" s="96" t="s">
        <v>185</v>
      </c>
      <c r="AS3" s="96" t="s">
        <v>185</v>
      </c>
      <c r="AT3" s="96" t="s">
        <v>185</v>
      </c>
      <c r="AU3" s="96" t="s">
        <v>185</v>
      </c>
      <c r="AV3" s="96" t="s">
        <v>185</v>
      </c>
      <c r="AW3" s="96" t="s">
        <v>185</v>
      </c>
      <c r="AX3" s="96" t="s">
        <v>185</v>
      </c>
      <c r="AY3" s="96" t="s">
        <v>185</v>
      </c>
      <c r="AZ3" s="96" t="s">
        <v>185</v>
      </c>
      <c r="BA3" s="96" t="s">
        <v>185</v>
      </c>
      <c r="BB3" s="96" t="s">
        <v>185</v>
      </c>
      <c r="BC3" s="96" t="s">
        <v>185</v>
      </c>
      <c r="BD3" s="96" t="s">
        <v>185</v>
      </c>
      <c r="BE3" s="96" t="s">
        <v>185</v>
      </c>
      <c r="BF3" s="96" t="s">
        <v>185</v>
      </c>
      <c r="BG3" s="96" t="s">
        <v>185</v>
      </c>
      <c r="BH3" s="96" t="s">
        <v>185</v>
      </c>
      <c r="BI3" s="96" t="s">
        <v>185</v>
      </c>
      <c r="BJ3" s="96" t="s">
        <v>185</v>
      </c>
      <c r="BK3" s="96" t="s">
        <v>185</v>
      </c>
      <c r="BL3" s="96" t="s">
        <v>185</v>
      </c>
      <c r="BM3" s="96" t="s">
        <v>185</v>
      </c>
      <c r="BN3" s="96" t="s">
        <v>185</v>
      </c>
      <c r="BO3" s="96" t="s">
        <v>185</v>
      </c>
      <c r="BP3" s="96" t="s">
        <v>185</v>
      </c>
      <c r="BQ3" s="96" t="s">
        <v>185</v>
      </c>
      <c r="BR3" s="96" t="s">
        <v>185</v>
      </c>
      <c r="BS3" s="96" t="s">
        <v>185</v>
      </c>
      <c r="BT3" s="96" t="s">
        <v>185</v>
      </c>
      <c r="BU3" s="96" t="s">
        <v>185</v>
      </c>
      <c r="BV3" s="96" t="s">
        <v>185</v>
      </c>
      <c r="BW3" s="96" t="s">
        <v>185</v>
      </c>
      <c r="BX3" s="96" t="s">
        <v>185</v>
      </c>
      <c r="BY3" s="96" t="s">
        <v>185</v>
      </c>
      <c r="BZ3" s="96" t="s">
        <v>185</v>
      </c>
      <c r="CA3" s="96">
        <v>5048000</v>
      </c>
      <c r="CB3" s="512" t="s">
        <v>185</v>
      </c>
      <c r="CH3" s="96" t="s">
        <v>710</v>
      </c>
    </row>
    <row r="4" spans="1:86" ht="14.25">
      <c r="A4" s="741"/>
      <c r="B4" s="737" t="s">
        <v>439</v>
      </c>
      <c r="C4" s="96" t="s">
        <v>432</v>
      </c>
      <c r="D4" s="96" t="s">
        <v>711</v>
      </c>
      <c r="E4" s="2" t="s">
        <v>450</v>
      </c>
      <c r="F4" s="2" t="s">
        <v>560</v>
      </c>
      <c r="G4" s="2" t="s">
        <v>558</v>
      </c>
      <c r="H4" s="2" t="s">
        <v>559</v>
      </c>
      <c r="I4" s="2" t="s">
        <v>561</v>
      </c>
      <c r="J4" s="2" t="s">
        <v>562</v>
      </c>
      <c r="K4" s="2" t="s">
        <v>563</v>
      </c>
      <c r="L4" s="2" t="s">
        <v>564</v>
      </c>
      <c r="M4" s="2" t="s">
        <v>548</v>
      </c>
      <c r="N4" s="738" t="s">
        <v>567</v>
      </c>
      <c r="O4" s="2" t="s">
        <v>427</v>
      </c>
      <c r="P4" s="2" t="s">
        <v>424</v>
      </c>
      <c r="Q4" s="738" t="s">
        <v>553</v>
      </c>
      <c r="R4" s="738" t="s">
        <v>568</v>
      </c>
      <c r="S4" s="2" t="s">
        <v>590</v>
      </c>
      <c r="T4" s="736" t="s">
        <v>423</v>
      </c>
      <c r="U4" s="2" t="s">
        <v>553</v>
      </c>
      <c r="V4" s="2" t="s">
        <v>565</v>
      </c>
      <c r="W4" s="738" t="s">
        <v>185</v>
      </c>
      <c r="X4" s="2" t="s">
        <v>569</v>
      </c>
      <c r="Y4" s="2" t="s">
        <v>427</v>
      </c>
      <c r="Z4" s="2" t="s">
        <v>424</v>
      </c>
      <c r="AA4" s="96" t="s">
        <v>423</v>
      </c>
      <c r="AB4" s="2" t="s">
        <v>550</v>
      </c>
      <c r="AC4" s="739" t="s">
        <v>553</v>
      </c>
      <c r="AD4" s="2" t="s">
        <v>570</v>
      </c>
      <c r="AE4" s="2" t="s">
        <v>425</v>
      </c>
      <c r="AF4" s="2" t="s">
        <v>555</v>
      </c>
      <c r="AG4" s="2" t="s">
        <v>566</v>
      </c>
      <c r="AH4" s="2" t="s">
        <v>553</v>
      </c>
      <c r="AI4" s="2" t="s">
        <v>575</v>
      </c>
      <c r="AJ4" s="2" t="s">
        <v>596</v>
      </c>
      <c r="AK4" s="2" t="s">
        <v>597</v>
      </c>
      <c r="AL4" s="2" t="s">
        <v>557</v>
      </c>
      <c r="AM4" s="96" t="s">
        <v>185</v>
      </c>
      <c r="AN4" s="2" t="s">
        <v>571</v>
      </c>
      <c r="AO4" s="2" t="s">
        <v>425</v>
      </c>
      <c r="AP4" s="2" t="s">
        <v>553</v>
      </c>
      <c r="AQ4" s="738" t="s">
        <v>572</v>
      </c>
      <c r="AR4" s="2" t="s">
        <v>592</v>
      </c>
      <c r="AS4" s="2" t="s">
        <v>594</v>
      </c>
      <c r="AT4" s="2" t="s">
        <v>593</v>
      </c>
      <c r="AU4" s="2" t="s">
        <v>595</v>
      </c>
      <c r="AV4" s="96" t="s">
        <v>185</v>
      </c>
      <c r="AW4" s="96" t="s">
        <v>185</v>
      </c>
      <c r="AX4" s="2" t="s">
        <v>451</v>
      </c>
      <c r="AY4" s="2" t="s">
        <v>590</v>
      </c>
      <c r="AZ4" s="2" t="s">
        <v>423</v>
      </c>
      <c r="BA4" s="2" t="s">
        <v>574</v>
      </c>
      <c r="BB4" s="2" t="s">
        <v>550</v>
      </c>
      <c r="BC4" s="2" t="s">
        <v>425</v>
      </c>
      <c r="BD4" s="2" t="s">
        <v>430</v>
      </c>
      <c r="BE4" s="2" t="s">
        <v>553</v>
      </c>
      <c r="BF4" s="96" t="s">
        <v>553</v>
      </c>
      <c r="BG4" s="96" t="s">
        <v>553</v>
      </c>
      <c r="BH4" s="96" t="s">
        <v>553</v>
      </c>
      <c r="BI4" s="96" t="s">
        <v>553</v>
      </c>
      <c r="BJ4" s="2" t="s">
        <v>553</v>
      </c>
      <c r="BK4" s="2" t="s">
        <v>553</v>
      </c>
      <c r="BL4" s="2" t="s">
        <v>553</v>
      </c>
      <c r="BM4" s="96" t="s">
        <v>553</v>
      </c>
      <c r="BN4" s="738" t="s">
        <v>553</v>
      </c>
      <c r="BO4" s="2" t="s">
        <v>553</v>
      </c>
      <c r="BP4" s="2" t="s">
        <v>553</v>
      </c>
      <c r="BQ4" s="2" t="s">
        <v>553</v>
      </c>
      <c r="BR4" s="96" t="s">
        <v>553</v>
      </c>
      <c r="BS4" s="96" t="s">
        <v>185</v>
      </c>
      <c r="BT4" s="96" t="s">
        <v>549</v>
      </c>
      <c r="BX4" s="512" t="s">
        <v>548</v>
      </c>
      <c r="BY4" s="96" t="s">
        <v>616</v>
      </c>
      <c r="BZ4" s="96" t="s">
        <v>617</v>
      </c>
      <c r="CA4" s="96" t="s">
        <v>601</v>
      </c>
    </row>
    <row r="5" spans="1:86">
      <c r="A5" s="741"/>
      <c r="B5" s="454" t="s">
        <v>441</v>
      </c>
      <c r="C5" s="735" t="s">
        <v>437</v>
      </c>
      <c r="D5" s="735" t="s">
        <v>711</v>
      </c>
      <c r="E5" s="455" t="s">
        <v>450</v>
      </c>
      <c r="F5" s="455" t="s">
        <v>560</v>
      </c>
      <c r="G5" s="455" t="s">
        <v>558</v>
      </c>
      <c r="H5" s="455" t="s">
        <v>559</v>
      </c>
      <c r="I5" s="455" t="s">
        <v>561</v>
      </c>
      <c r="J5" s="455" t="s">
        <v>562</v>
      </c>
      <c r="K5" s="455" t="s">
        <v>563</v>
      </c>
      <c r="L5" s="455" t="s">
        <v>564</v>
      </c>
      <c r="M5" s="455" t="s">
        <v>548</v>
      </c>
      <c r="N5" s="513" t="s">
        <v>567</v>
      </c>
      <c r="O5" s="455" t="s">
        <v>427</v>
      </c>
      <c r="P5" s="455" t="s">
        <v>424</v>
      </c>
      <c r="Q5" s="455" t="s">
        <v>429</v>
      </c>
      <c r="R5" s="513" t="s">
        <v>553</v>
      </c>
      <c r="S5" s="455" t="s">
        <v>576</v>
      </c>
      <c r="T5" s="455" t="s">
        <v>553</v>
      </c>
      <c r="U5" s="455" t="s">
        <v>599</v>
      </c>
      <c r="V5" s="735" t="s">
        <v>600</v>
      </c>
      <c r="W5" s="455" t="s">
        <v>427</v>
      </c>
      <c r="X5" s="455" t="s">
        <v>424</v>
      </c>
      <c r="Y5" s="96" t="s">
        <v>613</v>
      </c>
      <c r="Z5" s="455" t="s">
        <v>550</v>
      </c>
      <c r="AA5" s="455" t="s">
        <v>573</v>
      </c>
      <c r="AB5" s="455" t="s">
        <v>553</v>
      </c>
      <c r="AC5" s="455" t="s">
        <v>598</v>
      </c>
      <c r="AD5" s="96" t="s">
        <v>551</v>
      </c>
      <c r="AE5" s="455" t="s">
        <v>431</v>
      </c>
      <c r="AF5" s="455" t="s">
        <v>554</v>
      </c>
      <c r="AG5" s="455" t="s">
        <v>553</v>
      </c>
      <c r="AH5" s="455" t="s">
        <v>570</v>
      </c>
      <c r="AI5" s="455" t="s">
        <v>425</v>
      </c>
      <c r="AJ5" s="455" t="s">
        <v>555</v>
      </c>
      <c r="AK5" s="455" t="s">
        <v>566</v>
      </c>
      <c r="AL5" s="455" t="s">
        <v>553</v>
      </c>
      <c r="AM5" s="455" t="s">
        <v>578</v>
      </c>
      <c r="AN5" s="455" t="s">
        <v>425</v>
      </c>
      <c r="AO5" s="455" t="s">
        <v>553</v>
      </c>
      <c r="AP5" s="455" t="s">
        <v>577</v>
      </c>
      <c r="AQ5" s="455" t="s">
        <v>550</v>
      </c>
      <c r="AR5" s="455" t="s">
        <v>425</v>
      </c>
      <c r="AS5" s="455" t="s">
        <v>557</v>
      </c>
      <c r="AT5" s="455" t="s">
        <v>431</v>
      </c>
      <c r="AU5" s="455" t="s">
        <v>426</v>
      </c>
      <c r="AV5" s="455" t="s">
        <v>430</v>
      </c>
      <c r="AW5" s="455" t="s">
        <v>553</v>
      </c>
      <c r="AX5" s="455" t="s">
        <v>627</v>
      </c>
      <c r="AY5" s="455" t="s">
        <v>590</v>
      </c>
      <c r="AZ5" s="455" t="s">
        <v>423</v>
      </c>
      <c r="BA5" s="455" t="s">
        <v>550</v>
      </c>
      <c r="BB5" s="455" t="s">
        <v>425</v>
      </c>
      <c r="BC5" s="455" t="s">
        <v>551</v>
      </c>
      <c r="BD5" s="455" t="s">
        <v>431</v>
      </c>
      <c r="BE5" s="455" t="s">
        <v>591</v>
      </c>
      <c r="BF5" s="735" t="s">
        <v>553</v>
      </c>
      <c r="BG5" s="735" t="s">
        <v>553</v>
      </c>
      <c r="BH5" s="735" t="s">
        <v>553</v>
      </c>
      <c r="BI5" s="735" t="s">
        <v>553</v>
      </c>
      <c r="BJ5" s="735" t="s">
        <v>553</v>
      </c>
      <c r="BK5" s="735" t="s">
        <v>548</v>
      </c>
      <c r="BL5" s="735" t="s">
        <v>548</v>
      </c>
      <c r="BM5" s="735" t="s">
        <v>548</v>
      </c>
      <c r="BN5" s="735" t="s">
        <v>553</v>
      </c>
      <c r="BO5" s="735" t="s">
        <v>553</v>
      </c>
      <c r="BP5" s="735" t="s">
        <v>553</v>
      </c>
      <c r="BQ5" s="735" t="s">
        <v>553</v>
      </c>
      <c r="BR5" s="735" t="s">
        <v>553</v>
      </c>
      <c r="BS5" s="735" t="s">
        <v>553</v>
      </c>
      <c r="BT5" s="735" t="s">
        <v>553</v>
      </c>
      <c r="BU5" s="735" t="s">
        <v>553</v>
      </c>
      <c r="BV5" s="735" t="s">
        <v>553</v>
      </c>
      <c r="BW5" s="735" t="s">
        <v>553</v>
      </c>
      <c r="BX5" s="735" t="s">
        <v>185</v>
      </c>
      <c r="BY5" s="735" t="s">
        <v>553</v>
      </c>
      <c r="BZ5" s="735" t="s">
        <v>548</v>
      </c>
      <c r="CA5" s="735" t="s">
        <v>601</v>
      </c>
      <c r="CB5" s="514" t="s">
        <v>548</v>
      </c>
    </row>
    <row r="6" spans="1:86" ht="14.25">
      <c r="A6" s="742"/>
      <c r="B6" s="96" t="s">
        <v>614</v>
      </c>
      <c r="C6" s="96" t="s">
        <v>437</v>
      </c>
      <c r="D6" s="96" t="s">
        <v>712</v>
      </c>
      <c r="E6" s="11" t="s">
        <v>550</v>
      </c>
      <c r="F6" s="11" t="s">
        <v>185</v>
      </c>
      <c r="G6" s="11" t="s">
        <v>425</v>
      </c>
      <c r="H6" s="11" t="s">
        <v>185</v>
      </c>
      <c r="I6" s="11" t="s">
        <v>551</v>
      </c>
      <c r="J6" s="11" t="s">
        <v>185</v>
      </c>
      <c r="K6" s="11" t="s">
        <v>431</v>
      </c>
      <c r="L6" s="11" t="s">
        <v>185</v>
      </c>
      <c r="M6" s="11" t="s">
        <v>552</v>
      </c>
      <c r="N6" s="11" t="s">
        <v>185</v>
      </c>
      <c r="O6" s="11" t="s">
        <v>615</v>
      </c>
      <c r="P6" s="11" t="s">
        <v>185</v>
      </c>
      <c r="Q6" s="11" t="s">
        <v>430</v>
      </c>
      <c r="R6" s="11" t="s">
        <v>185</v>
      </c>
      <c r="S6" s="11" t="s">
        <v>626</v>
      </c>
      <c r="T6" s="11" t="s">
        <v>185</v>
      </c>
      <c r="U6" s="96" t="s">
        <v>185</v>
      </c>
      <c r="V6" s="11" t="s">
        <v>185</v>
      </c>
      <c r="W6" s="11" t="s">
        <v>185</v>
      </c>
      <c r="X6" s="11" t="s">
        <v>185</v>
      </c>
      <c r="Y6" s="11" t="s">
        <v>185</v>
      </c>
      <c r="Z6" s="96" t="s">
        <v>185</v>
      </c>
      <c r="AA6" s="736" t="s">
        <v>185</v>
      </c>
      <c r="AB6" s="96" t="s">
        <v>185</v>
      </c>
      <c r="AC6" s="96" t="s">
        <v>185</v>
      </c>
      <c r="AD6" s="96" t="s">
        <v>185</v>
      </c>
      <c r="AE6" s="96" t="s">
        <v>185</v>
      </c>
      <c r="AF6" s="96" t="s">
        <v>185</v>
      </c>
      <c r="AG6" s="96" t="s">
        <v>185</v>
      </c>
      <c r="AH6" s="96" t="s">
        <v>185</v>
      </c>
      <c r="AI6" s="96" t="s">
        <v>185</v>
      </c>
      <c r="AJ6" s="96" t="s">
        <v>185</v>
      </c>
      <c r="AK6" s="96" t="s">
        <v>185</v>
      </c>
      <c r="AL6" s="96" t="s">
        <v>185</v>
      </c>
      <c r="AM6" s="96" t="s">
        <v>185</v>
      </c>
      <c r="AN6" s="96" t="s">
        <v>185</v>
      </c>
      <c r="AO6" s="96" t="s">
        <v>185</v>
      </c>
      <c r="AP6" s="96" t="s">
        <v>185</v>
      </c>
      <c r="AQ6" s="96" t="s">
        <v>185</v>
      </c>
      <c r="AR6" s="96" t="s">
        <v>185</v>
      </c>
      <c r="AS6" s="96" t="s">
        <v>185</v>
      </c>
      <c r="AT6" s="96" t="s">
        <v>185</v>
      </c>
      <c r="AU6" s="96" t="s">
        <v>185</v>
      </c>
      <c r="AV6" s="96" t="s">
        <v>185</v>
      </c>
      <c r="AW6" s="96" t="s">
        <v>185</v>
      </c>
      <c r="AX6" s="96" t="s">
        <v>185</v>
      </c>
      <c r="AY6" s="96" t="s">
        <v>185</v>
      </c>
      <c r="AZ6" s="96" t="s">
        <v>185</v>
      </c>
      <c r="BA6" s="96" t="s">
        <v>185</v>
      </c>
      <c r="BB6" s="96" t="s">
        <v>185</v>
      </c>
      <c r="BC6" s="96" t="s">
        <v>185</v>
      </c>
      <c r="BD6" s="96" t="s">
        <v>185</v>
      </c>
      <c r="BE6" s="96" t="s">
        <v>185</v>
      </c>
      <c r="BF6" s="96" t="s">
        <v>185</v>
      </c>
      <c r="BG6" s="96" t="s">
        <v>185</v>
      </c>
      <c r="BH6" s="96" t="s">
        <v>185</v>
      </c>
      <c r="BI6" s="96" t="s">
        <v>185</v>
      </c>
      <c r="BJ6" s="96" t="s">
        <v>185</v>
      </c>
      <c r="BK6" s="96" t="s">
        <v>185</v>
      </c>
      <c r="BL6" s="96" t="s">
        <v>185</v>
      </c>
      <c r="BM6" s="96" t="s">
        <v>185</v>
      </c>
      <c r="BN6" s="96" t="s">
        <v>185</v>
      </c>
      <c r="BO6" s="96" t="s">
        <v>185</v>
      </c>
      <c r="BP6" s="96" t="s">
        <v>185</v>
      </c>
      <c r="BQ6" s="96" t="s">
        <v>185</v>
      </c>
      <c r="BR6" s="96" t="s">
        <v>185</v>
      </c>
      <c r="BS6" s="96" t="s">
        <v>185</v>
      </c>
      <c r="BT6" s="96" t="s">
        <v>185</v>
      </c>
      <c r="BU6" s="96" t="s">
        <v>185</v>
      </c>
      <c r="BV6" s="96" t="s">
        <v>185</v>
      </c>
      <c r="BW6" s="96" t="s">
        <v>185</v>
      </c>
      <c r="BX6" s="96" t="s">
        <v>185</v>
      </c>
      <c r="BY6" s="96" t="s">
        <v>185</v>
      </c>
      <c r="BZ6" s="96" t="s">
        <v>185</v>
      </c>
      <c r="CA6" s="96">
        <v>5048000</v>
      </c>
      <c r="CB6" s="512" t="s">
        <v>185</v>
      </c>
    </row>
    <row r="7" spans="1:86" ht="14.25">
      <c r="A7" s="742"/>
      <c r="B7" s="737" t="s">
        <v>438</v>
      </c>
      <c r="C7" s="96" t="s">
        <v>432</v>
      </c>
      <c r="D7" s="735" t="s">
        <v>704</v>
      </c>
      <c r="E7" s="2" t="s">
        <v>450</v>
      </c>
      <c r="F7" s="2" t="s">
        <v>560</v>
      </c>
      <c r="G7" s="2" t="s">
        <v>558</v>
      </c>
      <c r="H7" s="2" t="s">
        <v>559</v>
      </c>
      <c r="I7" s="2" t="s">
        <v>561</v>
      </c>
      <c r="J7" s="2" t="s">
        <v>562</v>
      </c>
      <c r="K7" s="2" t="s">
        <v>563</v>
      </c>
      <c r="L7" s="2" t="s">
        <v>564</v>
      </c>
      <c r="M7" s="2" t="s">
        <v>548</v>
      </c>
      <c r="N7" s="738" t="s">
        <v>567</v>
      </c>
      <c r="O7" s="2" t="s">
        <v>427</v>
      </c>
      <c r="P7" s="2" t="s">
        <v>424</v>
      </c>
      <c r="Q7" s="738" t="s">
        <v>553</v>
      </c>
      <c r="R7" s="738" t="s">
        <v>568</v>
      </c>
      <c r="S7" s="2" t="s">
        <v>590</v>
      </c>
      <c r="T7" s="736" t="s">
        <v>423</v>
      </c>
      <c r="U7" s="2" t="s">
        <v>553</v>
      </c>
      <c r="V7" s="2" t="s">
        <v>565</v>
      </c>
      <c r="W7" s="738" t="s">
        <v>185</v>
      </c>
      <c r="X7" s="2" t="s">
        <v>569</v>
      </c>
      <c r="Y7" s="2" t="s">
        <v>427</v>
      </c>
      <c r="Z7" s="2" t="s">
        <v>424</v>
      </c>
      <c r="AA7" s="96" t="s">
        <v>423</v>
      </c>
      <c r="AB7" s="2" t="s">
        <v>550</v>
      </c>
      <c r="AC7" s="739" t="s">
        <v>553</v>
      </c>
      <c r="AD7" s="2" t="s">
        <v>570</v>
      </c>
      <c r="AE7" s="2" t="s">
        <v>425</v>
      </c>
      <c r="AF7" s="2" t="s">
        <v>555</v>
      </c>
      <c r="AG7" s="2" t="s">
        <v>566</v>
      </c>
      <c r="AH7" s="2" t="s">
        <v>553</v>
      </c>
      <c r="AI7" s="2" t="s">
        <v>575</v>
      </c>
      <c r="AJ7" s="2" t="s">
        <v>596</v>
      </c>
      <c r="AK7" s="2" t="s">
        <v>597</v>
      </c>
      <c r="AL7" s="2" t="s">
        <v>557</v>
      </c>
      <c r="AM7" s="96" t="s">
        <v>185</v>
      </c>
      <c r="AN7" s="2" t="s">
        <v>571</v>
      </c>
      <c r="AO7" s="2" t="s">
        <v>425</v>
      </c>
      <c r="AP7" s="2" t="s">
        <v>553</v>
      </c>
      <c r="AQ7" s="738" t="s">
        <v>572</v>
      </c>
      <c r="AR7" s="2" t="s">
        <v>592</v>
      </c>
      <c r="AS7" s="2" t="s">
        <v>594</v>
      </c>
      <c r="AT7" s="2" t="s">
        <v>593</v>
      </c>
      <c r="AU7" s="2" t="s">
        <v>595</v>
      </c>
      <c r="AV7" s="96" t="s">
        <v>185</v>
      </c>
      <c r="AW7" s="96" t="s">
        <v>185</v>
      </c>
      <c r="AX7" s="2" t="s">
        <v>451</v>
      </c>
      <c r="AY7" s="2" t="s">
        <v>590</v>
      </c>
      <c r="AZ7" s="2" t="s">
        <v>423</v>
      </c>
      <c r="BA7" s="2" t="s">
        <v>574</v>
      </c>
      <c r="BB7" s="2" t="s">
        <v>550</v>
      </c>
      <c r="BC7" s="2" t="s">
        <v>425</v>
      </c>
      <c r="BD7" s="2" t="s">
        <v>430</v>
      </c>
      <c r="BE7" s="2" t="s">
        <v>553</v>
      </c>
      <c r="BF7" s="96" t="s">
        <v>553</v>
      </c>
      <c r="BG7" s="96" t="s">
        <v>553</v>
      </c>
      <c r="BH7" s="96" t="s">
        <v>553</v>
      </c>
      <c r="BI7" s="96" t="s">
        <v>553</v>
      </c>
      <c r="BJ7" s="2" t="s">
        <v>553</v>
      </c>
      <c r="BK7" s="2" t="s">
        <v>553</v>
      </c>
      <c r="BL7" s="2" t="s">
        <v>553</v>
      </c>
      <c r="BM7" s="96" t="s">
        <v>553</v>
      </c>
      <c r="BN7" s="738" t="s">
        <v>553</v>
      </c>
      <c r="BO7" s="2" t="s">
        <v>553</v>
      </c>
      <c r="BP7" s="2" t="s">
        <v>553</v>
      </c>
      <c r="BQ7" s="2" t="s">
        <v>553</v>
      </c>
      <c r="BR7" s="96" t="s">
        <v>553</v>
      </c>
      <c r="BS7" s="96" t="s">
        <v>185</v>
      </c>
      <c r="BT7" s="96" t="s">
        <v>549</v>
      </c>
      <c r="BX7" s="512" t="s">
        <v>548</v>
      </c>
      <c r="BY7" s="96" t="s">
        <v>616</v>
      </c>
      <c r="BZ7" s="96" t="s">
        <v>617</v>
      </c>
      <c r="CA7" s="96" t="s">
        <v>601</v>
      </c>
      <c r="CB7" s="512" t="s">
        <v>548</v>
      </c>
    </row>
    <row r="8" spans="1:86">
      <c r="A8" s="742"/>
      <c r="B8" s="454" t="s">
        <v>440</v>
      </c>
      <c r="C8" s="735" t="s">
        <v>437</v>
      </c>
      <c r="D8" s="735" t="s">
        <v>704</v>
      </c>
      <c r="E8" s="455" t="s">
        <v>450</v>
      </c>
      <c r="F8" s="455" t="s">
        <v>560</v>
      </c>
      <c r="G8" s="455" t="s">
        <v>558</v>
      </c>
      <c r="H8" s="455" t="s">
        <v>559</v>
      </c>
      <c r="I8" s="455" t="s">
        <v>561</v>
      </c>
      <c r="J8" s="455" t="s">
        <v>562</v>
      </c>
      <c r="K8" s="455" t="s">
        <v>563</v>
      </c>
      <c r="L8" s="455" t="s">
        <v>564</v>
      </c>
      <c r="M8" s="455" t="s">
        <v>548</v>
      </c>
      <c r="N8" s="513" t="s">
        <v>567</v>
      </c>
      <c r="O8" s="455" t="s">
        <v>427</v>
      </c>
      <c r="P8" s="455" t="s">
        <v>424</v>
      </c>
      <c r="Q8" s="455" t="s">
        <v>429</v>
      </c>
      <c r="R8" s="513" t="s">
        <v>553</v>
      </c>
      <c r="S8" s="455" t="s">
        <v>576</v>
      </c>
      <c r="T8" s="455" t="s">
        <v>553</v>
      </c>
      <c r="U8" s="455" t="s">
        <v>599</v>
      </c>
      <c r="V8" s="735" t="s">
        <v>600</v>
      </c>
      <c r="W8" s="455" t="s">
        <v>427</v>
      </c>
      <c r="X8" s="455" t="s">
        <v>424</v>
      </c>
      <c r="Y8" s="96" t="s">
        <v>613</v>
      </c>
      <c r="Z8" s="455" t="s">
        <v>550</v>
      </c>
      <c r="AA8" s="455" t="s">
        <v>573</v>
      </c>
      <c r="AB8" s="455" t="s">
        <v>553</v>
      </c>
      <c r="AC8" s="455" t="s">
        <v>598</v>
      </c>
      <c r="AD8" s="96" t="s">
        <v>551</v>
      </c>
      <c r="AE8" s="455" t="s">
        <v>431</v>
      </c>
      <c r="AF8" s="455" t="s">
        <v>554</v>
      </c>
      <c r="AG8" s="455" t="s">
        <v>553</v>
      </c>
      <c r="AH8" s="455" t="s">
        <v>570</v>
      </c>
      <c r="AI8" s="455" t="s">
        <v>425</v>
      </c>
      <c r="AJ8" s="455" t="s">
        <v>555</v>
      </c>
      <c r="AK8" s="455" t="s">
        <v>566</v>
      </c>
      <c r="AL8" s="455" t="s">
        <v>553</v>
      </c>
      <c r="AM8" s="455" t="s">
        <v>578</v>
      </c>
      <c r="AN8" s="455" t="s">
        <v>425</v>
      </c>
      <c r="AO8" s="455" t="s">
        <v>553</v>
      </c>
      <c r="AP8" s="455" t="s">
        <v>577</v>
      </c>
      <c r="AQ8" s="455" t="s">
        <v>550</v>
      </c>
      <c r="AR8" s="455" t="s">
        <v>425</v>
      </c>
      <c r="AS8" s="455" t="s">
        <v>557</v>
      </c>
      <c r="AT8" s="455" t="s">
        <v>431</v>
      </c>
      <c r="AU8" s="455" t="s">
        <v>426</v>
      </c>
      <c r="AV8" s="455" t="s">
        <v>430</v>
      </c>
      <c r="AW8" s="455" t="s">
        <v>553</v>
      </c>
      <c r="AX8" s="455" t="s">
        <v>627</v>
      </c>
      <c r="AY8" s="455" t="s">
        <v>590</v>
      </c>
      <c r="AZ8" s="455" t="s">
        <v>423</v>
      </c>
      <c r="BA8" s="455" t="s">
        <v>550</v>
      </c>
      <c r="BB8" s="455" t="s">
        <v>425</v>
      </c>
      <c r="BC8" s="455" t="s">
        <v>551</v>
      </c>
      <c r="BD8" s="455" t="s">
        <v>431</v>
      </c>
      <c r="BE8" s="455" t="s">
        <v>591</v>
      </c>
      <c r="BF8" s="735" t="s">
        <v>553</v>
      </c>
      <c r="BG8" s="735" t="s">
        <v>553</v>
      </c>
      <c r="BH8" s="735" t="s">
        <v>553</v>
      </c>
      <c r="BI8" s="735" t="s">
        <v>553</v>
      </c>
      <c r="BJ8" s="735" t="s">
        <v>553</v>
      </c>
      <c r="BK8" s="735" t="s">
        <v>548</v>
      </c>
      <c r="BL8" s="735" t="s">
        <v>548</v>
      </c>
      <c r="BM8" s="735" t="s">
        <v>548</v>
      </c>
      <c r="BN8" s="735" t="s">
        <v>553</v>
      </c>
      <c r="BO8" s="735" t="s">
        <v>553</v>
      </c>
      <c r="BP8" s="735" t="s">
        <v>553</v>
      </c>
      <c r="BQ8" s="735" t="s">
        <v>553</v>
      </c>
      <c r="BR8" s="735" t="s">
        <v>553</v>
      </c>
      <c r="BS8" s="735" t="s">
        <v>553</v>
      </c>
      <c r="BT8" s="735" t="s">
        <v>553</v>
      </c>
      <c r="BU8" s="735" t="s">
        <v>553</v>
      </c>
      <c r="BV8" s="735" t="s">
        <v>553</v>
      </c>
      <c r="BW8" s="735" t="s">
        <v>553</v>
      </c>
      <c r="BX8" s="735" t="s">
        <v>185</v>
      </c>
      <c r="BY8" s="735" t="s">
        <v>553</v>
      </c>
      <c r="BZ8" s="735" t="s">
        <v>548</v>
      </c>
      <c r="CA8" s="735" t="s">
        <v>601</v>
      </c>
      <c r="CB8" s="514" t="s">
        <v>548</v>
      </c>
    </row>
    <row r="9" spans="1:86">
      <c r="B9" s="96" t="s">
        <v>475</v>
      </c>
    </row>
  </sheetData>
  <mergeCells count="2">
    <mergeCell ref="A3:A5"/>
    <mergeCell ref="A6:A8"/>
  </mergeCells>
  <phoneticPr fontId="4"/>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6">
    <pageSetUpPr fitToPage="1"/>
  </sheetPr>
  <dimension ref="A1:Y88"/>
  <sheetViews>
    <sheetView view="pageBreakPreview" zoomScaleNormal="100" zoomScaleSheetLayoutView="100" workbookViewId="0">
      <selection activeCell="B9" sqref="B9:M10"/>
    </sheetView>
  </sheetViews>
  <sheetFormatPr defaultColWidth="3.625" defaultRowHeight="13.5"/>
  <cols>
    <col min="1" max="1" width="3.625" style="2" customWidth="1"/>
    <col min="2" max="2" width="2" style="2" customWidth="1"/>
    <col min="3" max="3" width="6.125" style="2" customWidth="1"/>
    <col min="4" max="8" width="3.625" style="2" customWidth="1"/>
    <col min="9" max="9" width="4.375" style="2" customWidth="1"/>
    <col min="10" max="10" width="1.75" style="2" customWidth="1"/>
    <col min="11" max="11" width="3.625" style="2" customWidth="1"/>
    <col min="12" max="12" width="1.5" style="2" customWidth="1"/>
    <col min="13" max="13" width="11.5" style="2" customWidth="1"/>
    <col min="14" max="14" width="2.75" style="2" customWidth="1"/>
    <col min="15" max="15" width="8.25" style="2" customWidth="1"/>
    <col min="16" max="16" width="3.625" style="2" customWidth="1"/>
    <col min="17" max="17" width="2.125" style="2" customWidth="1"/>
    <col min="18" max="18" width="4.25" style="2" customWidth="1"/>
    <col min="19" max="19" width="5.125" style="2" customWidth="1"/>
    <col min="20" max="20" width="2.625" style="2" customWidth="1"/>
    <col min="21" max="21" width="3.125" style="2" customWidth="1"/>
    <col min="22" max="22" width="2.875" style="2" customWidth="1"/>
    <col min="23" max="23" width="6" style="2" customWidth="1"/>
    <col min="24" max="25" width="4.5" style="2" customWidth="1"/>
    <col min="26" max="16384" width="3.625" style="2"/>
  </cols>
  <sheetData>
    <row r="1" spans="1:25" ht="16.5" customHeight="1">
      <c r="A1" s="2" t="s">
        <v>483</v>
      </c>
      <c r="B1" s="446"/>
    </row>
    <row r="2" spans="1:25" ht="16.5" customHeight="1"/>
    <row r="3" spans="1:25" ht="18.75" customHeight="1">
      <c r="A3" s="1289" t="s">
        <v>0</v>
      </c>
      <c r="B3" s="1289"/>
      <c r="C3" s="1289"/>
      <c r="D3" s="1289"/>
      <c r="E3" s="1289"/>
      <c r="F3" s="1289"/>
      <c r="G3" s="1289"/>
      <c r="H3" s="1289"/>
      <c r="I3" s="1289"/>
      <c r="J3" s="1289"/>
      <c r="K3" s="1289"/>
      <c r="L3" s="1289"/>
      <c r="M3" s="1289"/>
      <c r="N3" s="1289"/>
      <c r="O3" s="1289"/>
      <c r="P3" s="1289"/>
      <c r="Q3" s="1289"/>
      <c r="R3" s="1289"/>
      <c r="S3" s="1289"/>
      <c r="T3" s="1289"/>
      <c r="U3" s="1289"/>
      <c r="V3" s="1289"/>
      <c r="W3" s="1289"/>
      <c r="X3" s="1289"/>
      <c r="Y3" s="194"/>
    </row>
    <row r="4" spans="1:25" ht="15.95" customHeight="1"/>
    <row r="5" spans="1:25" ht="15.95" customHeight="1">
      <c r="N5" s="14" t="s">
        <v>9</v>
      </c>
    </row>
    <row r="6" spans="1:25" ht="15.95" customHeight="1">
      <c r="N6" s="785"/>
      <c r="O6" s="785"/>
      <c r="P6" s="785"/>
      <c r="Q6" s="785"/>
      <c r="R6" s="785"/>
      <c r="S6" s="785"/>
      <c r="T6" s="785"/>
      <c r="U6" s="785"/>
      <c r="V6" s="785"/>
      <c r="W6" s="785"/>
      <c r="X6" s="785"/>
      <c r="Y6" s="198"/>
    </row>
    <row r="7" spans="1:25" ht="15.95" customHeight="1">
      <c r="A7" s="1" t="s">
        <v>44</v>
      </c>
      <c r="B7" s="1"/>
      <c r="C7" s="1"/>
      <c r="D7" s="1"/>
      <c r="E7" s="1"/>
      <c r="F7" s="1"/>
      <c r="G7" s="1"/>
      <c r="H7" s="1"/>
      <c r="I7" s="1"/>
      <c r="J7" s="1"/>
      <c r="K7" s="1"/>
      <c r="L7" s="1"/>
      <c r="M7" s="1"/>
      <c r="N7" s="1"/>
      <c r="O7" s="1"/>
      <c r="P7" s="1"/>
      <c r="Q7" s="1"/>
      <c r="R7" s="1"/>
      <c r="S7" s="1"/>
      <c r="T7" s="1"/>
      <c r="U7" s="1"/>
      <c r="V7" s="1"/>
      <c r="W7" s="1"/>
      <c r="X7" s="1"/>
      <c r="Y7" s="1"/>
    </row>
    <row r="8" spans="1:25" ht="15.95" customHeight="1">
      <c r="A8" s="1" t="s">
        <v>10</v>
      </c>
      <c r="B8" s="1"/>
      <c r="C8" s="1"/>
      <c r="D8" s="1"/>
      <c r="E8" s="1"/>
      <c r="F8" s="1"/>
      <c r="G8" s="1"/>
      <c r="H8" s="1"/>
      <c r="I8" s="1"/>
      <c r="J8" s="1"/>
      <c r="K8" s="1"/>
      <c r="L8" s="1"/>
      <c r="M8" s="1"/>
      <c r="N8" s="1"/>
      <c r="O8" s="1"/>
      <c r="P8" s="1"/>
      <c r="Q8" s="1"/>
      <c r="R8" s="1"/>
      <c r="S8" s="1"/>
      <c r="T8" s="1"/>
      <c r="U8" s="1"/>
      <c r="V8" s="1"/>
      <c r="W8" s="1"/>
      <c r="X8" s="1"/>
      <c r="Y8" s="1"/>
    </row>
    <row r="9" spans="1:25" ht="15.95" customHeight="1">
      <c r="A9" s="1"/>
      <c r="B9" s="1290" t="s">
        <v>1</v>
      </c>
      <c r="C9" s="1290"/>
      <c r="D9" s="1290"/>
      <c r="E9" s="1290"/>
      <c r="F9" s="1290"/>
      <c r="G9" s="1290"/>
      <c r="H9" s="1290"/>
      <c r="I9" s="1290"/>
      <c r="J9" s="1290"/>
      <c r="K9" s="1290"/>
      <c r="L9" s="1290"/>
      <c r="M9" s="1290"/>
      <c r="N9" s="1066" t="s">
        <v>4</v>
      </c>
      <c r="O9" s="1067"/>
      <c r="P9" s="1067"/>
      <c r="Q9" s="1067"/>
      <c r="R9" s="1067"/>
      <c r="S9" s="1067"/>
      <c r="T9" s="1067"/>
      <c r="U9" s="1067"/>
      <c r="V9" s="1067"/>
      <c r="W9" s="1067"/>
      <c r="X9" s="1068"/>
      <c r="Y9" s="200"/>
    </row>
    <row r="10" spans="1:25" ht="15.95" customHeight="1">
      <c r="A10" s="1"/>
      <c r="B10" s="1290"/>
      <c r="C10" s="1290"/>
      <c r="D10" s="1290"/>
      <c r="E10" s="1290"/>
      <c r="F10" s="1290"/>
      <c r="G10" s="1290"/>
      <c r="H10" s="1290"/>
      <c r="I10" s="1290"/>
      <c r="J10" s="1290"/>
      <c r="K10" s="1290"/>
      <c r="L10" s="1290"/>
      <c r="M10" s="1290"/>
      <c r="N10" s="1069"/>
      <c r="O10" s="1070"/>
      <c r="P10" s="1070"/>
      <c r="Q10" s="1070"/>
      <c r="R10" s="1070"/>
      <c r="S10" s="1070"/>
      <c r="T10" s="1070"/>
      <c r="U10" s="1070"/>
      <c r="V10" s="1070"/>
      <c r="W10" s="1070"/>
      <c r="X10" s="1071"/>
      <c r="Y10" s="197"/>
    </row>
    <row r="11" spans="1:25" ht="15.95" customHeight="1">
      <c r="A11" s="1"/>
      <c r="B11" s="1291" t="s">
        <v>158</v>
      </c>
      <c r="C11" s="1292"/>
      <c r="D11" s="1292"/>
      <c r="E11" s="1292"/>
      <c r="F11" s="1292"/>
      <c r="G11" s="1292"/>
      <c r="H11" s="1292"/>
      <c r="I11" s="1292"/>
      <c r="J11" s="1292"/>
      <c r="K11" s="1292"/>
      <c r="L11" s="1292"/>
      <c r="M11" s="1293"/>
      <c r="N11" s="173" t="s">
        <v>7</v>
      </c>
      <c r="O11" s="1294"/>
      <c r="P11" s="1294"/>
      <c r="Q11" s="1294"/>
      <c r="R11" s="1294"/>
      <c r="S11" s="1294"/>
      <c r="T11" s="1294"/>
      <c r="U11" s="1294"/>
      <c r="V11" s="1294"/>
      <c r="W11" s="1294"/>
      <c r="X11" s="65" t="s">
        <v>38</v>
      </c>
      <c r="Y11" s="170"/>
    </row>
    <row r="12" spans="1:25" ht="15.95" customHeight="1">
      <c r="A12" s="12"/>
      <c r="B12" s="66"/>
      <c r="C12" s="67"/>
      <c r="D12" s="67"/>
      <c r="E12" s="67" t="s">
        <v>49</v>
      </c>
      <c r="F12" s="67"/>
      <c r="G12" s="67"/>
      <c r="H12" s="67"/>
      <c r="I12" s="67"/>
      <c r="J12" s="67"/>
      <c r="K12" s="67"/>
      <c r="L12" s="67"/>
      <c r="M12" s="68"/>
      <c r="N12" s="173" t="s">
        <v>190</v>
      </c>
      <c r="O12" s="1294"/>
      <c r="P12" s="1294"/>
      <c r="Q12" s="1294"/>
      <c r="R12" s="1294"/>
      <c r="S12" s="1294"/>
      <c r="T12" s="1294"/>
      <c r="U12" s="1294"/>
      <c r="V12" s="1294"/>
      <c r="W12" s="1294"/>
      <c r="X12" s="65" t="s">
        <v>38</v>
      </c>
      <c r="Y12" s="170"/>
    </row>
    <row r="13" spans="1:25" ht="15.95" customHeight="1">
      <c r="A13" s="1"/>
      <c r="B13" s="1291" t="s">
        <v>2</v>
      </c>
      <c r="C13" s="1292"/>
      <c r="D13" s="1292"/>
      <c r="E13" s="1292"/>
      <c r="F13" s="1292"/>
      <c r="G13" s="1292"/>
      <c r="H13" s="1292"/>
      <c r="I13" s="1292"/>
      <c r="J13" s="1292"/>
      <c r="K13" s="1292"/>
      <c r="L13" s="1292"/>
      <c r="M13" s="1293"/>
      <c r="N13" s="173" t="s">
        <v>191</v>
      </c>
      <c r="O13" s="1294"/>
      <c r="P13" s="1294"/>
      <c r="Q13" s="1294"/>
      <c r="R13" s="1294"/>
      <c r="S13" s="1294"/>
      <c r="T13" s="1294"/>
      <c r="U13" s="1294"/>
      <c r="V13" s="1294"/>
      <c r="W13" s="1294"/>
      <c r="X13" s="65" t="s">
        <v>38</v>
      </c>
      <c r="Y13" s="20"/>
    </row>
    <row r="14" spans="1:25" ht="15.95" customHeight="1">
      <c r="A14" s="1"/>
      <c r="B14" s="1291" t="s">
        <v>3</v>
      </c>
      <c r="C14" s="1292"/>
      <c r="D14" s="1292"/>
      <c r="E14" s="1292"/>
      <c r="F14" s="1292"/>
      <c r="G14" s="1292"/>
      <c r="H14" s="1292"/>
      <c r="I14" s="1292"/>
      <c r="J14" s="1292"/>
      <c r="K14" s="1292"/>
      <c r="L14" s="1292"/>
      <c r="M14" s="1293"/>
      <c r="N14" s="66" t="s">
        <v>192</v>
      </c>
      <c r="O14" s="69"/>
      <c r="P14" s="1294"/>
      <c r="Q14" s="1294"/>
      <c r="R14" s="1294"/>
      <c r="S14" s="1294"/>
      <c r="T14" s="1294"/>
      <c r="U14" s="1294"/>
      <c r="V14" s="1294"/>
      <c r="W14" s="1294"/>
      <c r="X14" s="65" t="s">
        <v>38</v>
      </c>
      <c r="Y14" s="70"/>
    </row>
    <row r="15" spans="1:25" ht="15.95" customHeight="1">
      <c r="B15" s="137" t="s">
        <v>45</v>
      </c>
      <c r="C15" s="1"/>
      <c r="D15" s="1"/>
      <c r="E15" s="1"/>
      <c r="F15" s="1"/>
      <c r="G15" s="1"/>
      <c r="H15" s="1"/>
      <c r="I15" s="1"/>
      <c r="J15" s="1"/>
      <c r="K15" s="1"/>
      <c r="L15" s="1"/>
      <c r="M15" s="1"/>
      <c r="N15" s="1"/>
      <c r="O15" s="1"/>
      <c r="P15" s="1"/>
      <c r="Q15" s="1"/>
      <c r="R15" s="1"/>
      <c r="S15" s="1"/>
      <c r="T15" s="1"/>
      <c r="U15" s="1"/>
      <c r="V15" s="1"/>
      <c r="W15" s="1"/>
      <c r="X15" s="1"/>
    </row>
    <row r="16" spans="1:25" ht="13.5" customHeight="1">
      <c r="A16" s="176"/>
      <c r="C16" s="176"/>
      <c r="D16" s="176"/>
      <c r="E16" s="176"/>
      <c r="F16" s="176"/>
      <c r="G16" s="176"/>
      <c r="H16" s="176"/>
      <c r="I16" s="176"/>
      <c r="J16" s="176"/>
      <c r="K16" s="176"/>
      <c r="L16" s="176"/>
      <c r="M16" s="176"/>
      <c r="N16" s="200"/>
      <c r="O16" s="200"/>
      <c r="P16" s="200"/>
      <c r="Q16" s="200"/>
      <c r="R16" s="200"/>
      <c r="S16" s="200"/>
      <c r="T16" s="200"/>
      <c r="U16" s="200"/>
      <c r="V16" s="200"/>
      <c r="W16" s="200"/>
      <c r="X16" s="200"/>
    </row>
    <row r="17" spans="1:25" ht="15.95" customHeight="1">
      <c r="A17" s="2" t="s">
        <v>11</v>
      </c>
      <c r="Y17" s="95"/>
    </row>
    <row r="18" spans="1:25" ht="15.95" customHeight="1">
      <c r="B18" s="2" t="s">
        <v>12</v>
      </c>
      <c r="Y18" s="71"/>
    </row>
    <row r="19" spans="1:25" ht="15.95" customHeight="1">
      <c r="B19" s="191" t="s">
        <v>13</v>
      </c>
      <c r="C19" s="192"/>
      <c r="D19" s="192"/>
      <c r="E19" s="192"/>
      <c r="F19" s="195"/>
      <c r="G19" s="72" t="s">
        <v>193</v>
      </c>
      <c r="H19" s="1298"/>
      <c r="I19" s="1298"/>
      <c r="J19" s="1298"/>
      <c r="K19" s="73" t="s">
        <v>38</v>
      </c>
      <c r="L19" s="197"/>
      <c r="M19" s="74" t="s">
        <v>14</v>
      </c>
      <c r="N19" s="75"/>
      <c r="O19" s="76"/>
      <c r="P19" s="173" t="s">
        <v>194</v>
      </c>
      <c r="Q19" s="174"/>
      <c r="R19" s="1076">
        <f>ROUND(H19/12,0)</f>
        <v>0</v>
      </c>
      <c r="S19" s="1076"/>
      <c r="T19" s="1076"/>
      <c r="U19" s="73" t="s">
        <v>38</v>
      </c>
      <c r="V19" s="197"/>
      <c r="W19" s="20"/>
      <c r="X19" s="12"/>
      <c r="Y19" s="71"/>
    </row>
    <row r="20" spans="1:25" ht="15.95" customHeight="1">
      <c r="B20" s="1274" t="s">
        <v>15</v>
      </c>
      <c r="C20" s="1274"/>
      <c r="D20" s="1274"/>
      <c r="E20" s="1274"/>
      <c r="F20" s="1274"/>
      <c r="G20" s="1274"/>
      <c r="H20" s="1274"/>
      <c r="I20" s="1274"/>
      <c r="J20" s="1274"/>
      <c r="K20" s="1274"/>
      <c r="L20" s="1274"/>
      <c r="M20" s="1274"/>
      <c r="N20" s="1274"/>
      <c r="O20" s="1274"/>
      <c r="P20" s="1274"/>
      <c r="Q20" s="1274"/>
      <c r="R20" s="1274"/>
      <c r="S20" s="1274"/>
      <c r="T20" s="1274"/>
      <c r="U20" s="1274"/>
      <c r="V20" s="1274"/>
      <c r="W20" s="1274"/>
      <c r="X20" s="1274"/>
      <c r="Y20" s="71"/>
    </row>
    <row r="21" spans="1:25" ht="13.5" customHeight="1">
      <c r="Y21" s="71"/>
    </row>
    <row r="22" spans="1:25" ht="15.95" customHeight="1">
      <c r="A22" s="2" t="s">
        <v>16</v>
      </c>
      <c r="P22" s="1275" t="s">
        <v>17</v>
      </c>
      <c r="Q22" s="1276"/>
      <c r="R22" s="1276"/>
      <c r="S22" s="1277"/>
      <c r="T22" s="1281" t="s">
        <v>195</v>
      </c>
      <c r="U22" s="1283"/>
      <c r="V22" s="1284"/>
      <c r="W22" s="1284"/>
      <c r="X22" s="1309" t="s">
        <v>27</v>
      </c>
      <c r="Y22" s="71"/>
    </row>
    <row r="23" spans="1:25" ht="15.95" customHeight="1">
      <c r="P23" s="1278"/>
      <c r="Q23" s="1279"/>
      <c r="R23" s="1279"/>
      <c r="S23" s="1280"/>
      <c r="T23" s="1282"/>
      <c r="U23" s="1285"/>
      <c r="V23" s="1285"/>
      <c r="W23" s="1285"/>
      <c r="X23" s="1310"/>
      <c r="Y23" s="71"/>
    </row>
    <row r="24" spans="1:25" ht="13.5" customHeight="1">
      <c r="P24" s="77"/>
      <c r="Q24" s="77"/>
      <c r="R24" s="77"/>
      <c r="S24" s="77"/>
      <c r="T24" s="198"/>
      <c r="U24" s="198"/>
      <c r="V24" s="198"/>
      <c r="W24" s="198"/>
      <c r="X24" s="198"/>
      <c r="Y24" s="71"/>
    </row>
    <row r="25" spans="1:25" ht="15.95" customHeight="1">
      <c r="A25" s="2" t="s">
        <v>40</v>
      </c>
      <c r="N25" s="1295" t="s">
        <v>43</v>
      </c>
      <c r="O25" s="1296"/>
      <c r="P25" s="1296"/>
      <c r="Q25" s="1296"/>
      <c r="R25" s="1296"/>
      <c r="S25" s="1296"/>
      <c r="T25" s="1296"/>
      <c r="U25" s="1075"/>
      <c r="V25" s="1076"/>
      <c r="W25" s="1076"/>
      <c r="X25" s="175" t="s">
        <v>38</v>
      </c>
      <c r="Y25" s="71"/>
    </row>
    <row r="26" spans="1:25" ht="13.5" customHeight="1">
      <c r="P26" s="77"/>
      <c r="Q26" s="77"/>
      <c r="R26" s="77"/>
      <c r="S26" s="77"/>
      <c r="T26" s="198"/>
      <c r="U26" s="198"/>
      <c r="V26" s="198"/>
      <c r="W26" s="198"/>
      <c r="X26" s="198"/>
      <c r="Y26" s="71"/>
    </row>
    <row r="27" spans="1:25" ht="13.5" customHeight="1">
      <c r="P27" s="77"/>
      <c r="Q27" s="77"/>
      <c r="R27" s="77"/>
      <c r="S27" s="77"/>
      <c r="T27" s="198"/>
      <c r="U27" s="198"/>
      <c r="V27" s="198"/>
      <c r="W27" s="198"/>
      <c r="X27" s="198"/>
      <c r="Y27" s="71"/>
    </row>
    <row r="28" spans="1:25" ht="15.95" customHeight="1">
      <c r="A28" s="2" t="s">
        <v>18</v>
      </c>
    </row>
    <row r="29" spans="1:25" ht="13.5" customHeight="1"/>
    <row r="30" spans="1:25" ht="8.25" customHeight="1">
      <c r="B30" s="78"/>
      <c r="C30" s="79"/>
      <c r="D30" s="79"/>
      <c r="E30" s="79"/>
      <c r="F30" s="79"/>
      <c r="G30" s="79"/>
      <c r="H30" s="79"/>
      <c r="I30" s="79"/>
      <c r="J30" s="79"/>
      <c r="K30" s="79"/>
      <c r="L30" s="79"/>
      <c r="M30" s="79"/>
      <c r="N30" s="79"/>
      <c r="O30" s="79"/>
      <c r="P30" s="79"/>
      <c r="Q30" s="79"/>
      <c r="R30" s="79"/>
      <c r="S30" s="80"/>
      <c r="T30" s="78"/>
      <c r="U30" s="79"/>
      <c r="V30" s="79"/>
      <c r="W30" s="79"/>
      <c r="X30" s="80"/>
    </row>
    <row r="31" spans="1:25" ht="15.95" customHeight="1">
      <c r="B31" s="3"/>
      <c r="C31" s="1" t="s">
        <v>39</v>
      </c>
      <c r="D31" s="1"/>
      <c r="E31" s="1"/>
      <c r="F31" s="1"/>
      <c r="G31" s="1"/>
      <c r="H31" s="1"/>
      <c r="I31" s="1"/>
      <c r="J31" s="1"/>
      <c r="K31" s="1"/>
      <c r="L31" s="1"/>
      <c r="M31" s="1"/>
      <c r="N31" s="1"/>
      <c r="O31" s="1"/>
      <c r="P31" s="1"/>
      <c r="Q31" s="1"/>
      <c r="R31" s="1"/>
      <c r="S31" s="10"/>
      <c r="T31" s="3"/>
      <c r="U31" s="1"/>
      <c r="V31" s="1"/>
      <c r="W31" s="1"/>
      <c r="X31" s="10"/>
    </row>
    <row r="32" spans="1:25" ht="8.25" customHeight="1">
      <c r="B32" s="3"/>
      <c r="C32" s="1"/>
      <c r="D32" s="1"/>
      <c r="E32" s="1"/>
      <c r="F32" s="1"/>
      <c r="G32" s="1"/>
      <c r="H32" s="1"/>
      <c r="I32" s="1"/>
      <c r="J32" s="1"/>
      <c r="K32" s="1"/>
      <c r="L32" s="1"/>
      <c r="M32" s="1"/>
      <c r="N32" s="1"/>
      <c r="O32" s="1"/>
      <c r="P32" s="1"/>
      <c r="Q32" s="1"/>
      <c r="R32" s="1"/>
      <c r="S32" s="10"/>
      <c r="T32" s="3"/>
      <c r="U32" s="1"/>
      <c r="V32" s="1"/>
      <c r="W32" s="1"/>
      <c r="X32" s="10"/>
    </row>
    <row r="33" spans="1:24" s="84" customFormat="1" ht="15.95" customHeight="1">
      <c r="A33" s="81"/>
      <c r="B33" s="82"/>
      <c r="C33" s="12" t="s">
        <v>46</v>
      </c>
      <c r="D33" s="12"/>
      <c r="E33" s="12"/>
      <c r="F33" s="12"/>
      <c r="G33" s="12"/>
      <c r="H33" s="12"/>
      <c r="I33" s="12"/>
      <c r="J33" s="12"/>
      <c r="K33" s="12"/>
      <c r="L33" s="12"/>
      <c r="M33" s="12"/>
      <c r="N33" s="12"/>
      <c r="O33" s="12"/>
      <c r="P33" s="12"/>
      <c r="Q33" s="12"/>
      <c r="R33" s="12"/>
      <c r="S33" s="83"/>
      <c r="T33" s="82"/>
      <c r="U33" s="12"/>
      <c r="V33" s="12"/>
      <c r="W33" s="12"/>
      <c r="X33" s="83"/>
    </row>
    <row r="34" spans="1:24" s="84" customFormat="1" ht="15.95" customHeight="1">
      <c r="A34" s="81"/>
      <c r="B34" s="82"/>
      <c r="C34" s="12"/>
      <c r="D34" s="12" t="s">
        <v>196</v>
      </c>
      <c r="E34" s="12" t="s">
        <v>47</v>
      </c>
      <c r="F34" s="12"/>
      <c r="G34" s="12"/>
      <c r="H34" s="12"/>
      <c r="I34" s="12"/>
      <c r="J34" s="12"/>
      <c r="K34" s="12"/>
      <c r="L34" s="12"/>
      <c r="M34" s="12"/>
      <c r="N34" s="12"/>
      <c r="O34" s="12"/>
      <c r="P34" s="12"/>
      <c r="Q34" s="12"/>
      <c r="R34" s="12"/>
      <c r="S34" s="83"/>
      <c r="T34" s="82"/>
      <c r="U34" s="12"/>
      <c r="V34" s="12"/>
      <c r="W34" s="12"/>
      <c r="X34" s="83"/>
    </row>
    <row r="35" spans="1:24" s="84" customFormat="1" ht="15.95" customHeight="1">
      <c r="A35" s="81"/>
      <c r="B35" s="82"/>
      <c r="C35" s="12"/>
      <c r="D35" s="20" t="s">
        <v>197</v>
      </c>
      <c r="E35" s="1262">
        <v>54180</v>
      </c>
      <c r="F35" s="1262"/>
      <c r="G35" s="1262"/>
      <c r="H35" s="12" t="s">
        <v>29</v>
      </c>
      <c r="I35" s="12"/>
      <c r="J35" s="12"/>
      <c r="K35" s="21" t="s">
        <v>26</v>
      </c>
      <c r="L35" s="12"/>
      <c r="M35" s="1269" t="s">
        <v>19</v>
      </c>
      <c r="N35" s="1269"/>
      <c r="O35" s="1269"/>
      <c r="P35" s="1270">
        <f>O11</f>
        <v>0</v>
      </c>
      <c r="Q35" s="1270"/>
      <c r="R35" s="1270"/>
      <c r="S35" s="83" t="s">
        <v>27</v>
      </c>
      <c r="T35" s="85" t="s">
        <v>198</v>
      </c>
      <c r="U35" s="1271">
        <f>E35*P35</f>
        <v>0</v>
      </c>
      <c r="V35" s="1271"/>
      <c r="W35" s="1271"/>
      <c r="X35" s="83" t="s">
        <v>30</v>
      </c>
    </row>
    <row r="36" spans="1:24" s="84" customFormat="1" ht="15.75" customHeight="1">
      <c r="A36" s="81"/>
      <c r="B36" s="82"/>
      <c r="C36" s="12"/>
      <c r="D36" s="170" t="s">
        <v>48</v>
      </c>
      <c r="E36" s="190"/>
      <c r="F36" s="190"/>
      <c r="G36" s="190"/>
      <c r="H36" s="12"/>
      <c r="I36" s="12"/>
      <c r="J36" s="12"/>
      <c r="K36" s="21"/>
      <c r="L36" s="12"/>
      <c r="M36" s="22"/>
      <c r="N36" s="22"/>
      <c r="O36" s="22"/>
      <c r="P36" s="86"/>
      <c r="Q36" s="86"/>
      <c r="R36" s="86"/>
      <c r="S36" s="83"/>
      <c r="T36" s="85"/>
      <c r="U36" s="62"/>
      <c r="V36" s="62"/>
      <c r="W36" s="62"/>
      <c r="X36" s="83"/>
    </row>
    <row r="37" spans="1:24" s="84" customFormat="1" ht="15.75" customHeight="1">
      <c r="A37" s="81"/>
      <c r="B37" s="82"/>
      <c r="C37" s="12"/>
      <c r="D37" s="20" t="s">
        <v>197</v>
      </c>
      <c r="E37" s="1262">
        <v>54180</v>
      </c>
      <c r="F37" s="1262"/>
      <c r="G37" s="1262"/>
      <c r="H37" s="12" t="s">
        <v>29</v>
      </c>
      <c r="I37" s="12"/>
      <c r="J37" s="12"/>
      <c r="K37" s="21" t="s">
        <v>26</v>
      </c>
      <c r="L37" s="12"/>
      <c r="M37" s="1269" t="s">
        <v>50</v>
      </c>
      <c r="N37" s="1269"/>
      <c r="O37" s="1269"/>
      <c r="P37" s="1270">
        <f>O12</f>
        <v>0</v>
      </c>
      <c r="Q37" s="1270"/>
      <c r="R37" s="1270"/>
      <c r="S37" s="83" t="s">
        <v>27</v>
      </c>
      <c r="T37" s="85" t="s">
        <v>198</v>
      </c>
      <c r="U37" s="1271">
        <f>E37*P37</f>
        <v>0</v>
      </c>
      <c r="V37" s="1271"/>
      <c r="W37" s="1271"/>
      <c r="X37" s="83" t="s">
        <v>30</v>
      </c>
    </row>
    <row r="38" spans="1:24" ht="15.75" customHeight="1">
      <c r="B38" s="3"/>
      <c r="C38" s="1"/>
      <c r="D38" s="168"/>
      <c r="E38" s="202"/>
      <c r="F38" s="202"/>
      <c r="G38" s="202"/>
      <c r="H38" s="1"/>
      <c r="I38" s="1"/>
      <c r="J38" s="1"/>
      <c r="K38" s="198"/>
      <c r="L38" s="1"/>
      <c r="M38" s="199"/>
      <c r="N38" s="199"/>
      <c r="O38" s="199"/>
      <c r="P38" s="87"/>
      <c r="Q38" s="87"/>
      <c r="R38" s="87"/>
      <c r="S38" s="10"/>
      <c r="T38" s="9"/>
      <c r="U38" s="189"/>
      <c r="V38" s="189"/>
      <c r="W38" s="189"/>
      <c r="X38" s="10"/>
    </row>
    <row r="39" spans="1:24" ht="15.95" customHeight="1">
      <c r="B39" s="3"/>
      <c r="C39" s="200" t="s">
        <v>20</v>
      </c>
      <c r="D39" s="1"/>
      <c r="E39" s="1"/>
      <c r="F39" s="1"/>
      <c r="G39" s="1"/>
      <c r="H39" s="1"/>
      <c r="I39" s="1"/>
      <c r="J39" s="1"/>
      <c r="K39" s="1"/>
      <c r="L39" s="1272"/>
      <c r="M39" s="1272"/>
      <c r="N39" s="1272"/>
      <c r="O39" s="1272"/>
      <c r="P39" s="168"/>
      <c r="Q39" s="168"/>
      <c r="R39" s="168"/>
      <c r="S39" s="10"/>
      <c r="T39" s="3"/>
      <c r="U39" s="1"/>
      <c r="V39" s="1"/>
      <c r="W39" s="1"/>
      <c r="X39" s="10"/>
    </row>
    <row r="40" spans="1:24" ht="8.25" customHeight="1">
      <c r="B40" s="3"/>
      <c r="C40" s="200"/>
      <c r="D40" s="1"/>
      <c r="E40" s="1"/>
      <c r="F40" s="1"/>
      <c r="G40" s="1"/>
      <c r="H40" s="1"/>
      <c r="I40" s="1"/>
      <c r="J40" s="1"/>
      <c r="K40" s="1"/>
      <c r="L40" s="198"/>
      <c r="M40" s="198"/>
      <c r="N40" s="198"/>
      <c r="O40" s="198"/>
      <c r="P40" s="168"/>
      <c r="Q40" s="168"/>
      <c r="R40" s="168"/>
      <c r="S40" s="10"/>
      <c r="T40" s="3"/>
      <c r="U40" s="1"/>
      <c r="V40" s="1"/>
      <c r="W40" s="1"/>
      <c r="X40" s="10"/>
    </row>
    <row r="41" spans="1:24" ht="15.95" customHeight="1">
      <c r="B41" s="3"/>
      <c r="C41" s="1"/>
      <c r="D41" s="1" t="s">
        <v>199</v>
      </c>
      <c r="E41" s="1273" t="s">
        <v>32</v>
      </c>
      <c r="F41" s="1273"/>
      <c r="G41" s="1273"/>
      <c r="H41" s="1273"/>
      <c r="I41" s="1"/>
      <c r="J41" s="1"/>
      <c r="K41" s="1"/>
      <c r="L41" s="197"/>
      <c r="M41" s="779" t="s">
        <v>51</v>
      </c>
      <c r="N41" s="779"/>
      <c r="O41" s="779"/>
      <c r="P41" s="1267">
        <f>R19</f>
        <v>0</v>
      </c>
      <c r="Q41" s="1267"/>
      <c r="R41" s="1267"/>
      <c r="S41" s="10" t="s">
        <v>27</v>
      </c>
      <c r="T41" s="9" t="s">
        <v>198</v>
      </c>
      <c r="U41" s="1265"/>
      <c r="V41" s="1265"/>
      <c r="W41" s="1265"/>
      <c r="X41" s="10" t="s">
        <v>30</v>
      </c>
    </row>
    <row r="42" spans="1:24" ht="8.25" customHeight="1">
      <c r="B42" s="3"/>
      <c r="C42" s="1"/>
      <c r="D42" s="1"/>
      <c r="E42" s="199"/>
      <c r="F42" s="199"/>
      <c r="G42" s="199"/>
      <c r="H42" s="199"/>
      <c r="I42" s="1"/>
      <c r="J42" s="1"/>
      <c r="K42" s="1"/>
      <c r="L42" s="197"/>
      <c r="M42" s="170"/>
      <c r="N42" s="170"/>
      <c r="O42" s="170"/>
      <c r="P42" s="88"/>
      <c r="Q42" s="88"/>
      <c r="R42" s="88"/>
      <c r="S42" s="10"/>
      <c r="T42" s="9"/>
      <c r="U42" s="189"/>
      <c r="V42" s="189"/>
      <c r="W42" s="189"/>
      <c r="X42" s="10"/>
    </row>
    <row r="43" spans="1:24" ht="15.95" customHeight="1">
      <c r="B43" s="3"/>
      <c r="C43" s="1"/>
      <c r="D43" s="1" t="s">
        <v>200</v>
      </c>
      <c r="E43" s="1268" t="s">
        <v>21</v>
      </c>
      <c r="F43" s="1268"/>
      <c r="G43" s="1268"/>
      <c r="H43" s="1268"/>
      <c r="I43" s="200"/>
      <c r="J43" s="1"/>
      <c r="K43" s="1"/>
      <c r="L43" s="1"/>
      <c r="M43" s="1"/>
      <c r="N43" s="1"/>
      <c r="O43" s="1"/>
      <c r="P43" s="168"/>
      <c r="Q43" s="168"/>
      <c r="R43" s="168"/>
      <c r="S43" s="10"/>
      <c r="T43" s="3"/>
      <c r="U43" s="1"/>
      <c r="V43" s="1"/>
      <c r="W43" s="1"/>
      <c r="X43" s="10"/>
    </row>
    <row r="44" spans="1:24" ht="15.95" customHeight="1">
      <c r="B44" s="3"/>
      <c r="C44" s="1"/>
      <c r="D44" s="168" t="s">
        <v>197</v>
      </c>
      <c r="E44" s="1262"/>
      <c r="F44" s="1262"/>
      <c r="G44" s="1262"/>
      <c r="H44" s="1" t="s">
        <v>29</v>
      </c>
      <c r="I44" s="1"/>
      <c r="J44" s="1"/>
      <c r="K44" s="198" t="s">
        <v>26</v>
      </c>
      <c r="L44" s="1"/>
      <c r="M44" s="1263" t="s">
        <v>52</v>
      </c>
      <c r="N44" s="1263"/>
      <c r="O44" s="1263"/>
      <c r="P44" s="1264">
        <f>H19</f>
        <v>0</v>
      </c>
      <c r="Q44" s="1264"/>
      <c r="R44" s="1264"/>
      <c r="S44" s="10" t="s">
        <v>27</v>
      </c>
      <c r="T44" s="9" t="s">
        <v>198</v>
      </c>
      <c r="U44" s="1265">
        <f>E44*P44</f>
        <v>0</v>
      </c>
      <c r="V44" s="1265"/>
      <c r="W44" s="1265"/>
      <c r="X44" s="10" t="s">
        <v>30</v>
      </c>
    </row>
    <row r="45" spans="1:24" ht="15.95" customHeight="1">
      <c r="B45" s="3"/>
      <c r="C45" s="1"/>
      <c r="D45" s="168"/>
      <c r="E45" s="1311" t="s">
        <v>412</v>
      </c>
      <c r="F45" s="1311"/>
      <c r="G45" s="1311"/>
      <c r="H45" s="1311"/>
      <c r="I45" s="1311"/>
      <c r="J45" s="1311"/>
      <c r="K45" s="1311"/>
      <c r="L45" s="1311"/>
      <c r="M45" s="1311"/>
      <c r="N45" s="1311"/>
      <c r="O45" s="1311"/>
      <c r="P45" s="87"/>
      <c r="Q45" s="87"/>
      <c r="R45" s="87"/>
      <c r="S45" s="10"/>
      <c r="T45" s="9"/>
      <c r="U45" s="189"/>
      <c r="V45" s="189"/>
      <c r="W45" s="189"/>
      <c r="X45" s="10"/>
    </row>
    <row r="46" spans="1:24" ht="8.25" customHeight="1">
      <c r="B46" s="3"/>
      <c r="C46" s="1"/>
      <c r="D46" s="168"/>
      <c r="E46" s="202"/>
      <c r="F46" s="202"/>
      <c r="G46" s="202"/>
      <c r="H46" s="1"/>
      <c r="I46" s="1"/>
      <c r="J46" s="1"/>
      <c r="K46" s="198"/>
      <c r="L46" s="1"/>
      <c r="M46" s="199"/>
      <c r="N46" s="199"/>
      <c r="O46" s="199"/>
      <c r="P46" s="87"/>
      <c r="Q46" s="87"/>
      <c r="R46" s="87"/>
      <c r="S46" s="10"/>
      <c r="T46" s="9"/>
      <c r="U46" s="189"/>
      <c r="V46" s="189"/>
      <c r="W46" s="189"/>
      <c r="X46" s="10"/>
    </row>
    <row r="47" spans="1:24" ht="15.95" customHeight="1">
      <c r="B47" s="3"/>
      <c r="C47" s="200" t="s">
        <v>22</v>
      </c>
      <c r="D47" s="1"/>
      <c r="E47" s="1"/>
      <c r="F47" s="1"/>
      <c r="G47" s="1"/>
      <c r="H47" s="1"/>
      <c r="I47" s="1"/>
      <c r="J47" s="1"/>
      <c r="K47" s="1"/>
      <c r="L47" s="1"/>
      <c r="M47" s="1"/>
      <c r="N47" s="1"/>
      <c r="O47" s="1"/>
      <c r="P47" s="168"/>
      <c r="Q47" s="168"/>
      <c r="R47" s="168"/>
      <c r="S47" s="10"/>
      <c r="T47" s="9" t="s">
        <v>198</v>
      </c>
      <c r="U47" s="1265"/>
      <c r="V47" s="1265"/>
      <c r="W47" s="1265"/>
      <c r="X47" s="10" t="s">
        <v>30</v>
      </c>
    </row>
    <row r="48" spans="1:24" ht="8.25" customHeight="1">
      <c r="B48" s="3"/>
      <c r="C48" s="200"/>
      <c r="D48" s="1"/>
      <c r="E48" s="1"/>
      <c r="F48" s="1"/>
      <c r="G48" s="1"/>
      <c r="H48" s="1"/>
      <c r="I48" s="1"/>
      <c r="J48" s="1"/>
      <c r="K48" s="1"/>
      <c r="L48" s="1"/>
      <c r="M48" s="1"/>
      <c r="N48" s="1"/>
      <c r="O48" s="1"/>
      <c r="P48" s="168"/>
      <c r="Q48" s="168"/>
      <c r="R48" s="168"/>
      <c r="S48" s="10"/>
      <c r="T48" s="9"/>
      <c r="U48" s="189"/>
      <c r="V48" s="189"/>
      <c r="W48" s="189"/>
      <c r="X48" s="10"/>
    </row>
    <row r="49" spans="2:24" ht="15.95" customHeight="1">
      <c r="B49" s="3"/>
      <c r="C49" s="200" t="s">
        <v>23</v>
      </c>
      <c r="D49" s="1"/>
      <c r="E49" s="1"/>
      <c r="F49" s="1"/>
      <c r="G49" s="1"/>
      <c r="H49" s="1"/>
      <c r="I49" s="1"/>
      <c r="J49" s="1"/>
      <c r="K49" s="1"/>
      <c r="L49" s="1"/>
      <c r="M49" s="1"/>
      <c r="N49" s="1"/>
      <c r="O49" s="1"/>
      <c r="P49" s="168"/>
      <c r="Q49" s="168"/>
      <c r="R49" s="168"/>
      <c r="S49" s="10"/>
      <c r="T49" s="3"/>
      <c r="U49" s="1"/>
      <c r="V49" s="1"/>
      <c r="W49" s="1"/>
      <c r="X49" s="10"/>
    </row>
    <row r="50" spans="2:24" ht="15.95" customHeight="1">
      <c r="B50" s="3"/>
      <c r="C50" s="1"/>
      <c r="D50" s="168" t="s">
        <v>197</v>
      </c>
      <c r="E50" s="1266">
        <v>27640</v>
      </c>
      <c r="F50" s="1266"/>
      <c r="G50" s="1266"/>
      <c r="H50" s="1" t="s">
        <v>31</v>
      </c>
      <c r="I50" s="1"/>
      <c r="J50" s="1"/>
      <c r="K50" s="198" t="s">
        <v>26</v>
      </c>
      <c r="L50" s="1"/>
      <c r="M50" s="788" t="s">
        <v>53</v>
      </c>
      <c r="N50" s="788"/>
      <c r="O50" s="788"/>
      <c r="P50" s="1264">
        <f>U22</f>
        <v>0</v>
      </c>
      <c r="Q50" s="1264"/>
      <c r="R50" s="1264"/>
      <c r="S50" s="10" t="s">
        <v>27</v>
      </c>
      <c r="T50" s="9" t="s">
        <v>399</v>
      </c>
      <c r="U50" s="1265">
        <f>E50*P50</f>
        <v>0</v>
      </c>
      <c r="V50" s="1265"/>
      <c r="W50" s="1265"/>
      <c r="X50" s="10" t="s">
        <v>30</v>
      </c>
    </row>
    <row r="51" spans="2:24" ht="8.25" customHeight="1">
      <c r="B51" s="3"/>
      <c r="C51" s="1"/>
      <c r="D51" s="168"/>
      <c r="E51" s="202"/>
      <c r="F51" s="202"/>
      <c r="G51" s="202"/>
      <c r="H51" s="1"/>
      <c r="I51" s="1"/>
      <c r="J51" s="1"/>
      <c r="K51" s="198"/>
      <c r="L51" s="1"/>
      <c r="M51" s="171"/>
      <c r="N51" s="171"/>
      <c r="O51" s="171"/>
      <c r="P51" s="87"/>
      <c r="Q51" s="87"/>
      <c r="R51" s="87"/>
      <c r="S51" s="10"/>
      <c r="T51" s="9"/>
      <c r="U51" s="189"/>
      <c r="V51" s="189"/>
      <c r="W51" s="189"/>
      <c r="X51" s="10"/>
    </row>
    <row r="52" spans="2:24" ht="15.95" customHeight="1">
      <c r="B52" s="3"/>
      <c r="C52" s="1" t="s">
        <v>24</v>
      </c>
      <c r="D52" s="1"/>
      <c r="E52" s="1"/>
      <c r="F52" s="1"/>
      <c r="G52" s="1"/>
      <c r="H52" s="1"/>
      <c r="I52" s="1"/>
      <c r="J52" s="1"/>
      <c r="K52" s="1"/>
      <c r="L52" s="1"/>
      <c r="M52" s="1"/>
      <c r="N52" s="1"/>
      <c r="O52" s="1"/>
      <c r="P52" s="168"/>
      <c r="Q52" s="168"/>
      <c r="R52" s="168"/>
      <c r="S52" s="10"/>
      <c r="T52" s="3"/>
      <c r="U52" s="1"/>
      <c r="V52" s="1"/>
      <c r="W52" s="1"/>
      <c r="X52" s="10"/>
    </row>
    <row r="53" spans="2:24" ht="15.95" customHeight="1">
      <c r="B53" s="3"/>
      <c r="C53" s="1"/>
      <c r="D53" s="168" t="s">
        <v>395</v>
      </c>
      <c r="E53" s="1266">
        <v>4000</v>
      </c>
      <c r="F53" s="1266"/>
      <c r="G53" s="1266"/>
      <c r="H53" s="1" t="s">
        <v>29</v>
      </c>
      <c r="I53" s="1"/>
      <c r="J53" s="1"/>
      <c r="K53" s="198" t="s">
        <v>26</v>
      </c>
      <c r="L53" s="1"/>
      <c r="M53" s="1263" t="s">
        <v>54</v>
      </c>
      <c r="N53" s="1263"/>
      <c r="O53" s="1263"/>
      <c r="P53" s="1267">
        <f>O11+O12</f>
        <v>0</v>
      </c>
      <c r="Q53" s="1267"/>
      <c r="R53" s="1267"/>
      <c r="S53" s="10" t="s">
        <v>27</v>
      </c>
      <c r="T53" s="9" t="s">
        <v>399</v>
      </c>
      <c r="U53" s="1265">
        <f>E53*P53</f>
        <v>0</v>
      </c>
      <c r="V53" s="1265"/>
      <c r="W53" s="1265"/>
      <c r="X53" s="10" t="s">
        <v>30</v>
      </c>
    </row>
    <row r="54" spans="2:24" ht="8.25" customHeight="1">
      <c r="B54" s="3"/>
      <c r="C54" s="1"/>
      <c r="D54" s="168"/>
      <c r="E54" s="202"/>
      <c r="F54" s="202"/>
      <c r="G54" s="202"/>
      <c r="H54" s="1"/>
      <c r="I54" s="1"/>
      <c r="J54" s="1"/>
      <c r="K54" s="198"/>
      <c r="L54" s="1"/>
      <c r="M54" s="200"/>
      <c r="N54" s="200"/>
      <c r="O54" s="200"/>
      <c r="P54" s="88"/>
      <c r="Q54" s="88"/>
      <c r="R54" s="88"/>
      <c r="S54" s="10"/>
      <c r="T54" s="9"/>
      <c r="U54" s="189"/>
      <c r="V54" s="189"/>
      <c r="W54" s="189"/>
      <c r="X54" s="10"/>
    </row>
    <row r="55" spans="2:24" ht="15.95" customHeight="1">
      <c r="B55" s="3"/>
      <c r="C55" s="1" t="s">
        <v>41</v>
      </c>
      <c r="D55" s="1"/>
      <c r="E55" s="1"/>
      <c r="F55" s="1"/>
      <c r="G55" s="1"/>
      <c r="H55" s="1"/>
      <c r="I55" s="1"/>
      <c r="J55" s="1"/>
      <c r="K55" s="1"/>
      <c r="L55" s="1"/>
      <c r="M55" s="1"/>
      <c r="N55" s="1"/>
      <c r="O55" s="1"/>
      <c r="P55" s="168"/>
      <c r="Q55" s="168"/>
      <c r="R55" s="168"/>
      <c r="S55" s="10"/>
      <c r="T55" s="9" t="s">
        <v>399</v>
      </c>
      <c r="U55" s="1265"/>
      <c r="V55" s="1265"/>
      <c r="W55" s="1265"/>
      <c r="X55" s="10" t="s">
        <v>30</v>
      </c>
    </row>
    <row r="56" spans="2:24" ht="8.25" customHeight="1">
      <c r="B56" s="3"/>
      <c r="C56" s="1"/>
      <c r="D56" s="168"/>
      <c r="E56" s="202"/>
      <c r="F56" s="202"/>
      <c r="G56" s="202"/>
      <c r="H56" s="1"/>
      <c r="I56" s="1"/>
      <c r="J56" s="1"/>
      <c r="K56" s="198"/>
      <c r="L56" s="1"/>
      <c r="M56" s="200"/>
      <c r="N56" s="200"/>
      <c r="O56" s="200"/>
      <c r="P56" s="88"/>
      <c r="Q56" s="88"/>
      <c r="R56" s="88"/>
      <c r="S56" s="10"/>
      <c r="T56" s="9"/>
      <c r="U56" s="189"/>
      <c r="V56" s="189"/>
      <c r="W56" s="189"/>
      <c r="X56" s="10"/>
    </row>
    <row r="57" spans="2:24" ht="15.95" customHeight="1">
      <c r="B57" s="3"/>
      <c r="C57" s="187" t="s">
        <v>413</v>
      </c>
      <c r="D57" s="198"/>
      <c r="E57" s="199"/>
      <c r="F57" s="199"/>
      <c r="G57" s="199"/>
      <c r="H57" s="199"/>
      <c r="I57" s="199"/>
      <c r="J57" s="200"/>
      <c r="K57" s="200"/>
      <c r="L57" s="200"/>
      <c r="M57" s="202"/>
      <c r="N57" s="200"/>
      <c r="O57" s="202"/>
      <c r="P57" s="202"/>
      <c r="Q57" s="202"/>
      <c r="R57" s="202"/>
      <c r="S57" s="60"/>
      <c r="T57" s="9"/>
      <c r="U57" s="189"/>
      <c r="V57" s="189"/>
      <c r="W57" s="189"/>
      <c r="X57" s="60"/>
    </row>
    <row r="58" spans="2:24" ht="15.95" customHeight="1">
      <c r="B58" s="13"/>
      <c r="C58" s="187" t="s">
        <v>42</v>
      </c>
      <c r="D58" s="4"/>
      <c r="E58" s="5"/>
      <c r="F58" s="5"/>
      <c r="G58" s="5"/>
      <c r="H58" s="5"/>
      <c r="I58" s="5"/>
      <c r="J58" s="6"/>
      <c r="K58" s="6"/>
      <c r="L58" s="6"/>
      <c r="M58" s="7"/>
      <c r="N58" s="6"/>
      <c r="O58" s="7"/>
      <c r="P58" s="8"/>
      <c r="Q58" s="8"/>
      <c r="R58" s="8"/>
      <c r="S58" s="64"/>
      <c r="T58" s="61"/>
      <c r="U58" s="89"/>
      <c r="V58" s="89"/>
      <c r="W58" s="89"/>
      <c r="X58" s="64"/>
    </row>
    <row r="59" spans="2:24" ht="15.95" customHeight="1">
      <c r="B59" s="1258" t="s">
        <v>25</v>
      </c>
      <c r="C59" s="1259"/>
      <c r="D59" s="1259"/>
      <c r="E59" s="1259"/>
      <c r="F59" s="1259"/>
      <c r="G59" s="1259"/>
      <c r="H59" s="1259"/>
      <c r="I59" s="1259"/>
      <c r="J59" s="1259"/>
      <c r="K59" s="1259"/>
      <c r="L59" s="1259"/>
      <c r="M59" s="1259"/>
      <c r="N59" s="1259"/>
      <c r="O59" s="1259"/>
      <c r="P59" s="1259"/>
      <c r="Q59" s="1259"/>
      <c r="R59" s="1259"/>
      <c r="S59" s="1260"/>
      <c r="T59" s="201" t="s">
        <v>399</v>
      </c>
      <c r="U59" s="1261">
        <f>U35+U37+U41+U44+U47+U50+U53+U55</f>
        <v>0</v>
      </c>
      <c r="V59" s="1261"/>
      <c r="W59" s="1261"/>
      <c r="X59" s="16" t="s">
        <v>30</v>
      </c>
    </row>
    <row r="60" spans="2:24" ht="27.75" customHeight="1">
      <c r="B60" s="90"/>
      <c r="C60" s="90"/>
      <c r="D60" s="90"/>
      <c r="E60" s="90"/>
      <c r="F60" s="90"/>
      <c r="G60" s="90"/>
      <c r="H60" s="90"/>
      <c r="I60" s="90"/>
      <c r="J60" s="90"/>
      <c r="K60" s="90"/>
      <c r="L60" s="90"/>
      <c r="M60" s="90"/>
      <c r="N60" s="90"/>
      <c r="O60" s="90"/>
      <c r="P60" s="90"/>
      <c r="Q60" s="90"/>
      <c r="R60" s="90"/>
      <c r="S60" s="90"/>
      <c r="T60" s="90"/>
      <c r="U60" s="90"/>
      <c r="V60" s="90"/>
      <c r="W60" s="90"/>
      <c r="X60" s="90"/>
    </row>
    <row r="61" spans="2:24" ht="18.75" customHeight="1">
      <c r="B61" s="91"/>
      <c r="C61" s="91"/>
      <c r="D61" s="91"/>
      <c r="E61" s="91"/>
      <c r="F61" s="91"/>
      <c r="G61" s="91"/>
      <c r="H61" s="91"/>
      <c r="I61" s="91"/>
      <c r="J61" s="91"/>
      <c r="K61" s="91"/>
      <c r="L61" s="91"/>
      <c r="M61" s="91"/>
      <c r="N61" s="91"/>
      <c r="O61" s="91"/>
      <c r="P61" s="91"/>
      <c r="Q61" s="91"/>
      <c r="R61" s="91"/>
      <c r="S61" s="91"/>
      <c r="T61" s="91"/>
      <c r="U61" s="91"/>
      <c r="V61" s="91"/>
      <c r="W61" s="91"/>
      <c r="X61" s="91"/>
    </row>
    <row r="62" spans="2:24" ht="18.75" customHeight="1">
      <c r="B62" s="92"/>
      <c r="C62" s="92"/>
      <c r="D62" s="92"/>
      <c r="E62" s="92"/>
      <c r="F62" s="92"/>
      <c r="G62" s="92"/>
      <c r="H62" s="92"/>
      <c r="I62" s="92"/>
      <c r="J62" s="92"/>
      <c r="K62" s="92"/>
      <c r="L62" s="92"/>
      <c r="M62" s="92"/>
      <c r="N62" s="92"/>
      <c r="O62" s="92"/>
      <c r="P62" s="92"/>
      <c r="Q62" s="92"/>
      <c r="R62" s="92"/>
      <c r="S62" s="92"/>
      <c r="T62" s="92"/>
      <c r="U62" s="92"/>
      <c r="V62" s="92"/>
      <c r="W62" s="92"/>
      <c r="X62" s="92"/>
    </row>
    <row r="63" spans="2:24" ht="12" customHeight="1"/>
    <row r="64" spans="2:24" ht="18.75" customHeight="1"/>
    <row r="67" spans="25:25" ht="6.95" customHeight="1"/>
    <row r="68" spans="25:25" ht="6.95" customHeight="1"/>
    <row r="72" spans="25:25" ht="9.75" customHeight="1"/>
    <row r="74" spans="25:25" ht="13.5" customHeight="1"/>
    <row r="75" spans="25:25" ht="13.5" customHeight="1"/>
    <row r="76" spans="25:25" ht="13.5" customHeight="1">
      <c r="Y76" s="1"/>
    </row>
    <row r="77" spans="25:25" ht="13.5" customHeight="1">
      <c r="Y77" s="1"/>
    </row>
    <row r="78" spans="25:25">
      <c r="Y78" s="1"/>
    </row>
    <row r="79" spans="25:25" ht="13.5" customHeight="1">
      <c r="Y79" s="1"/>
    </row>
    <row r="85" ht="21" customHeight="1"/>
    <row r="86" ht="23.25" customHeight="1"/>
    <row r="87" ht="27" customHeight="1"/>
    <row r="88" ht="48" customHeight="1"/>
  </sheetData>
  <mergeCells count="51">
    <mergeCell ref="U55:W55"/>
    <mergeCell ref="B59:S59"/>
    <mergeCell ref="U59:W59"/>
    <mergeCell ref="E50:G50"/>
    <mergeCell ref="M50:O50"/>
    <mergeCell ref="P50:R50"/>
    <mergeCell ref="U50:W50"/>
    <mergeCell ref="E53:G53"/>
    <mergeCell ref="M53:O53"/>
    <mergeCell ref="P53:R53"/>
    <mergeCell ref="U53:W53"/>
    <mergeCell ref="U47:W47"/>
    <mergeCell ref="L39:O39"/>
    <mergeCell ref="E41:H41"/>
    <mergeCell ref="M41:O41"/>
    <mergeCell ref="P41:R41"/>
    <mergeCell ref="U41:W41"/>
    <mergeCell ref="E43:H43"/>
    <mergeCell ref="E44:G44"/>
    <mergeCell ref="M44:O44"/>
    <mergeCell ref="P44:R44"/>
    <mergeCell ref="U44:W44"/>
    <mergeCell ref="E45:O45"/>
    <mergeCell ref="E35:G35"/>
    <mergeCell ref="M35:O35"/>
    <mergeCell ref="P35:R35"/>
    <mergeCell ref="U35:W35"/>
    <mergeCell ref="E37:G37"/>
    <mergeCell ref="M37:O37"/>
    <mergeCell ref="P37:R37"/>
    <mergeCell ref="U37:W37"/>
    <mergeCell ref="N25:T25"/>
    <mergeCell ref="U25:W25"/>
    <mergeCell ref="O12:W12"/>
    <mergeCell ref="B13:M13"/>
    <mergeCell ref="O13:W13"/>
    <mergeCell ref="B14:M14"/>
    <mergeCell ref="P14:W14"/>
    <mergeCell ref="H19:J19"/>
    <mergeCell ref="R19:T19"/>
    <mergeCell ref="B20:X20"/>
    <mergeCell ref="P22:S23"/>
    <mergeCell ref="T22:T23"/>
    <mergeCell ref="U22:W23"/>
    <mergeCell ref="X22:X23"/>
    <mergeCell ref="A3:X3"/>
    <mergeCell ref="N6:X6"/>
    <mergeCell ref="B9:M10"/>
    <mergeCell ref="N9:X10"/>
    <mergeCell ref="B11:M11"/>
    <mergeCell ref="O11:W11"/>
  </mergeCells>
  <phoneticPr fontId="4"/>
  <printOptions horizontalCentered="1"/>
  <pageMargins left="0.51181102362204722" right="0.39370078740157483" top="0.59055118110236227" bottom="0.59055118110236227" header="0.51181102362204722" footer="0.51181102362204722"/>
  <pageSetup paperSize="9" scale="96" orientation="portrait" r:id="rId1"/>
  <headerFooter alignWithMargins="0"/>
  <rowBreaks count="1" manualBreakCount="1">
    <brk id="59"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
  <sheetViews>
    <sheetView workbookViewId="0">
      <selection activeCell="I18" sqref="I18"/>
    </sheetView>
  </sheetViews>
  <sheetFormatPr defaultRowHeight="13.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L40"/>
  <sheetViews>
    <sheetView tabSelected="1" view="pageBreakPreview" zoomScale="115" zoomScaleNormal="100" zoomScaleSheetLayoutView="115" workbookViewId="0">
      <selection activeCell="G9" sqref="G9:I9"/>
    </sheetView>
  </sheetViews>
  <sheetFormatPr defaultRowHeight="13.5"/>
  <cols>
    <col min="1" max="1" width="10" style="96" customWidth="1"/>
    <col min="2" max="2" width="3.625" style="96" customWidth="1"/>
    <col min="3" max="3" width="14.125" style="96" customWidth="1"/>
    <col min="4" max="10" width="9" style="96"/>
    <col min="11" max="11" width="13.5" style="96" customWidth="1"/>
    <col min="12" max="12" width="47.75" style="96" bestFit="1" customWidth="1"/>
    <col min="13" max="16384" width="9" style="96"/>
  </cols>
  <sheetData>
    <row r="1" spans="1:12" ht="15" thickBot="1">
      <c r="A1" s="138" t="s">
        <v>546</v>
      </c>
      <c r="B1" s="496"/>
      <c r="C1" s="138"/>
      <c r="D1" s="138"/>
      <c r="E1" s="138"/>
      <c r="F1" s="138"/>
      <c r="G1" s="138"/>
      <c r="H1" s="138"/>
      <c r="I1" s="138"/>
    </row>
    <row r="2" spans="1:12" ht="14.25" thickBot="1">
      <c r="A2" s="138"/>
      <c r="B2" s="138"/>
      <c r="C2" s="138"/>
      <c r="D2" s="138"/>
      <c r="E2" s="138"/>
      <c r="F2" s="138"/>
      <c r="G2" s="138"/>
      <c r="H2" s="138"/>
      <c r="I2" s="497" t="s">
        <v>418</v>
      </c>
      <c r="K2" s="388" t="s">
        <v>442</v>
      </c>
      <c r="L2" s="389" t="s">
        <v>438</v>
      </c>
    </row>
    <row r="3" spans="1:12">
      <c r="A3" s="138"/>
      <c r="B3" s="138"/>
      <c r="C3" s="138"/>
      <c r="D3" s="138"/>
      <c r="E3" s="138"/>
      <c r="F3" s="138"/>
      <c r="G3" s="138"/>
      <c r="H3" s="138"/>
      <c r="I3" s="497" t="s">
        <v>417</v>
      </c>
    </row>
    <row r="4" spans="1:12">
      <c r="A4" s="138"/>
      <c r="B4" s="138"/>
      <c r="C4" s="138"/>
      <c r="D4" s="138"/>
      <c r="E4" s="138"/>
      <c r="F4" s="138"/>
      <c r="G4" s="138"/>
      <c r="H4" s="138"/>
      <c r="I4" s="138"/>
    </row>
    <row r="5" spans="1:12">
      <c r="A5" s="498" t="str">
        <f>VLOOKUP($L$2,様式リスト!$B$3:$D$5,2,0)</f>
        <v>　地方厚生局長　　殿</v>
      </c>
      <c r="B5" s="498"/>
      <c r="C5" s="138"/>
      <c r="D5" s="138"/>
      <c r="E5" s="138"/>
      <c r="F5" s="138"/>
      <c r="G5" s="138"/>
      <c r="H5" s="138"/>
      <c r="I5" s="138"/>
    </row>
    <row r="6" spans="1:12">
      <c r="A6" s="138"/>
      <c r="B6" s="138"/>
      <c r="C6" s="138"/>
      <c r="D6" s="138"/>
      <c r="E6" s="138"/>
      <c r="F6" s="138"/>
      <c r="G6" s="138"/>
      <c r="H6" s="138"/>
      <c r="I6" s="138"/>
    </row>
    <row r="7" spans="1:12">
      <c r="A7" s="138"/>
      <c r="B7" s="138"/>
      <c r="C7" s="138"/>
      <c r="D7" s="138"/>
      <c r="E7" s="138"/>
      <c r="F7" s="138"/>
      <c r="G7" s="138"/>
      <c r="H7" s="138"/>
      <c r="I7" s="138"/>
    </row>
    <row r="8" spans="1:12">
      <c r="A8" s="138"/>
      <c r="B8" s="138"/>
      <c r="C8" s="138"/>
      <c r="D8" s="138"/>
      <c r="E8" s="138"/>
      <c r="F8" s="138" t="s">
        <v>416</v>
      </c>
      <c r="G8" s="744"/>
      <c r="H8" s="744"/>
      <c r="I8" s="744"/>
    </row>
    <row r="9" spans="1:12">
      <c r="A9" s="138"/>
      <c r="B9" s="138"/>
      <c r="C9" s="138"/>
      <c r="D9" s="138"/>
      <c r="E9" s="138"/>
      <c r="F9" s="138" t="s">
        <v>628</v>
      </c>
      <c r="G9" s="744"/>
      <c r="H9" s="744"/>
      <c r="I9" s="744"/>
    </row>
    <row r="10" spans="1:12">
      <c r="A10" s="138"/>
      <c r="B10" s="138"/>
      <c r="C10" s="138"/>
      <c r="D10" s="138"/>
      <c r="E10" s="138"/>
      <c r="F10" s="138"/>
      <c r="G10" s="138"/>
      <c r="H10" s="138"/>
      <c r="I10" s="138"/>
    </row>
    <row r="11" spans="1:12">
      <c r="A11" s="138"/>
      <c r="B11" s="138"/>
      <c r="C11" s="138"/>
      <c r="D11" s="138"/>
      <c r="E11" s="138"/>
      <c r="F11" s="138"/>
      <c r="G11" s="138"/>
      <c r="H11" s="138"/>
      <c r="I11" s="138"/>
    </row>
    <row r="12" spans="1:12">
      <c r="A12" s="138"/>
      <c r="B12" s="138"/>
      <c r="C12" s="138"/>
      <c r="D12" s="138"/>
      <c r="E12" s="138"/>
      <c r="F12" s="138"/>
      <c r="G12" s="138"/>
      <c r="H12" s="138"/>
      <c r="I12" s="138"/>
    </row>
    <row r="13" spans="1:12">
      <c r="A13" s="138"/>
      <c r="B13" s="138"/>
      <c r="C13" s="138"/>
      <c r="D13" s="138"/>
      <c r="E13" s="138"/>
      <c r="F13" s="138"/>
      <c r="G13" s="138"/>
      <c r="H13" s="138"/>
      <c r="I13" s="138"/>
    </row>
    <row r="14" spans="1:12">
      <c r="A14" s="138"/>
      <c r="B14" s="138"/>
      <c r="C14" s="138"/>
      <c r="D14" s="138"/>
      <c r="E14" s="138"/>
      <c r="F14" s="138"/>
      <c r="G14" s="138"/>
      <c r="H14" s="138"/>
      <c r="I14" s="138"/>
    </row>
    <row r="15" spans="1:12">
      <c r="A15" s="138"/>
      <c r="B15" s="138"/>
      <c r="C15" s="138"/>
      <c r="D15" s="138"/>
      <c r="E15" s="138"/>
      <c r="F15" s="138"/>
      <c r="G15" s="138"/>
      <c r="H15" s="138"/>
      <c r="I15" s="138"/>
    </row>
    <row r="16" spans="1:12">
      <c r="A16" s="498" t="s">
        <v>545</v>
      </c>
      <c r="B16" s="498"/>
      <c r="C16" s="740"/>
      <c r="D16" s="747" t="str">
        <f>VLOOKUP($L$2,様式リスト!$B$3:$D$5,3,0)</f>
        <v>年度臨床研修費等補助金の（変更）交付申請書</v>
      </c>
      <c r="E16" s="747"/>
      <c r="F16" s="747"/>
      <c r="G16" s="747"/>
      <c r="H16" s="747"/>
      <c r="I16" s="747"/>
    </row>
    <row r="17" spans="1:9">
      <c r="A17" s="138" t="s">
        <v>414</v>
      </c>
      <c r="B17" s="138"/>
      <c r="C17" s="138"/>
      <c r="D17" s="138"/>
      <c r="E17" s="138"/>
      <c r="F17" s="138"/>
      <c r="G17" s="138"/>
      <c r="H17" s="138"/>
      <c r="I17" s="138"/>
    </row>
    <row r="18" spans="1:9">
      <c r="A18" s="138"/>
      <c r="B18" s="138"/>
      <c r="C18" s="138"/>
      <c r="D18" s="138"/>
      <c r="E18" s="138"/>
      <c r="F18" s="138"/>
      <c r="G18" s="138"/>
      <c r="H18" s="138"/>
      <c r="I18" s="138"/>
    </row>
    <row r="19" spans="1:9">
      <c r="A19" s="138"/>
      <c r="B19" s="138"/>
      <c r="C19" s="138"/>
      <c r="D19" s="138"/>
      <c r="E19" s="138"/>
      <c r="F19" s="138"/>
      <c r="G19" s="138"/>
      <c r="H19" s="138"/>
      <c r="I19" s="138"/>
    </row>
    <row r="20" spans="1:9">
      <c r="A20" s="138"/>
      <c r="B20" s="138"/>
      <c r="C20" s="138"/>
      <c r="D20" s="138"/>
      <c r="E20" s="138"/>
      <c r="F20" s="138"/>
      <c r="G20" s="138"/>
      <c r="H20" s="138"/>
      <c r="I20" s="138"/>
    </row>
    <row r="21" spans="1:9">
      <c r="A21" s="138"/>
      <c r="B21" s="138"/>
      <c r="C21" s="138"/>
      <c r="D21" s="138"/>
      <c r="E21" s="138"/>
      <c r="F21" s="138"/>
      <c r="G21" s="138"/>
      <c r="H21" s="138"/>
      <c r="I21" s="138"/>
    </row>
    <row r="22" spans="1:9">
      <c r="A22" s="138"/>
      <c r="B22" s="138"/>
      <c r="C22" s="138"/>
      <c r="D22" s="138"/>
      <c r="E22" s="138"/>
      <c r="F22" s="138"/>
      <c r="G22" s="138"/>
      <c r="H22" s="138"/>
      <c r="I22" s="138"/>
    </row>
    <row r="23" spans="1:9">
      <c r="A23" s="746" t="s">
        <v>358</v>
      </c>
      <c r="B23" s="746"/>
      <c r="C23" s="746"/>
      <c r="D23" s="746"/>
      <c r="E23" s="746"/>
      <c r="F23" s="746"/>
      <c r="G23" s="746"/>
      <c r="H23" s="746"/>
      <c r="I23" s="746"/>
    </row>
    <row r="24" spans="1:9">
      <c r="A24" s="138"/>
      <c r="B24" s="138"/>
      <c r="C24" s="138"/>
      <c r="D24" s="138"/>
      <c r="E24" s="138"/>
      <c r="F24" s="138"/>
      <c r="G24" s="138"/>
      <c r="H24" s="138"/>
      <c r="I24" s="138"/>
    </row>
    <row r="25" spans="1:9">
      <c r="A25" s="138"/>
      <c r="B25" s="138"/>
      <c r="C25" s="138"/>
      <c r="D25" s="138"/>
      <c r="E25" s="138"/>
      <c r="F25" s="138"/>
      <c r="G25" s="138"/>
      <c r="H25" s="138"/>
      <c r="I25" s="138"/>
    </row>
    <row r="26" spans="1:9">
      <c r="A26" s="138"/>
      <c r="B26" s="138"/>
      <c r="C26" s="138"/>
      <c r="D26" s="138"/>
      <c r="E26" s="138"/>
      <c r="F26" s="138"/>
      <c r="G26" s="138"/>
      <c r="H26" s="138"/>
      <c r="I26" s="138"/>
    </row>
    <row r="27" spans="1:9">
      <c r="A27" s="138"/>
      <c r="B27" s="499">
        <v>1</v>
      </c>
      <c r="C27" s="138" t="s">
        <v>445</v>
      </c>
      <c r="D27" s="138" t="s">
        <v>444</v>
      </c>
      <c r="E27" s="745"/>
      <c r="F27" s="745"/>
      <c r="G27" s="138" t="s">
        <v>443</v>
      </c>
      <c r="H27" s="138"/>
      <c r="I27" s="138"/>
    </row>
    <row r="28" spans="1:9">
      <c r="A28" s="138"/>
      <c r="B28" s="138"/>
      <c r="C28" s="138"/>
      <c r="D28" s="138"/>
      <c r="E28" s="138"/>
      <c r="F28" s="138"/>
      <c r="G28" s="138"/>
      <c r="H28" s="138"/>
      <c r="I28" s="138"/>
    </row>
    <row r="29" spans="1:9">
      <c r="A29" s="138"/>
      <c r="B29" s="138" t="s">
        <v>489</v>
      </c>
      <c r="C29" s="138"/>
      <c r="D29" s="138"/>
      <c r="E29" s="138"/>
      <c r="F29" s="138"/>
      <c r="G29" s="138"/>
      <c r="H29" s="138"/>
      <c r="I29" s="138"/>
    </row>
    <row r="30" spans="1:9">
      <c r="A30" s="138"/>
      <c r="B30" s="138"/>
      <c r="C30" s="138"/>
      <c r="D30" s="138"/>
      <c r="E30" s="138"/>
      <c r="F30" s="138"/>
      <c r="G30" s="138"/>
      <c r="H30" s="138"/>
      <c r="I30" s="138"/>
    </row>
    <row r="31" spans="1:9">
      <c r="A31" s="138"/>
      <c r="B31" s="138" t="s">
        <v>488</v>
      </c>
      <c r="C31" s="138"/>
      <c r="D31" s="138"/>
      <c r="E31" s="138"/>
      <c r="F31" s="138"/>
      <c r="G31" s="138"/>
      <c r="H31" s="138"/>
      <c r="I31" s="138"/>
    </row>
    <row r="32" spans="1:9">
      <c r="A32" s="138"/>
      <c r="B32" s="138"/>
      <c r="C32" s="138"/>
      <c r="D32" s="138"/>
      <c r="E32" s="138"/>
      <c r="F32" s="138"/>
      <c r="G32" s="138"/>
      <c r="H32" s="138"/>
      <c r="I32" s="138"/>
    </row>
    <row r="33" spans="1:9">
      <c r="A33" s="138"/>
      <c r="B33" s="138" t="s">
        <v>487</v>
      </c>
      <c r="C33" s="138"/>
      <c r="D33" s="138"/>
      <c r="E33" s="138"/>
      <c r="F33" s="138"/>
      <c r="G33" s="138"/>
      <c r="H33" s="138"/>
      <c r="I33" s="138"/>
    </row>
    <row r="34" spans="1:9">
      <c r="A34" s="138"/>
      <c r="B34" s="138"/>
      <c r="C34" s="138"/>
      <c r="D34" s="138"/>
      <c r="E34" s="138"/>
      <c r="F34" s="138"/>
      <c r="G34" s="138"/>
      <c r="H34" s="138"/>
      <c r="I34" s="138"/>
    </row>
    <row r="35" spans="1:9">
      <c r="B35" s="727">
        <v>5</v>
      </c>
      <c r="C35" s="728" t="s">
        <v>696</v>
      </c>
      <c r="D35" s="728"/>
      <c r="E35" s="728"/>
      <c r="F35" s="728"/>
      <c r="G35" s="728"/>
      <c r="H35" s="728"/>
    </row>
    <row r="36" spans="1:9">
      <c r="B36" s="728"/>
      <c r="C36" s="729" t="s">
        <v>706</v>
      </c>
      <c r="D36" s="730"/>
      <c r="E36" s="743" t="s">
        <v>697</v>
      </c>
      <c r="F36" s="743"/>
      <c r="G36" s="731" t="s">
        <v>443</v>
      </c>
      <c r="H36" s="728" t="s">
        <v>698</v>
      </c>
    </row>
    <row r="37" spans="1:9">
      <c r="B37" s="728"/>
      <c r="C37" s="728"/>
      <c r="D37" s="728"/>
      <c r="E37" s="728"/>
      <c r="F37" s="728"/>
      <c r="G37" s="728"/>
      <c r="H37" s="728"/>
    </row>
    <row r="38" spans="1:9">
      <c r="A38" s="426"/>
      <c r="B38" s="728"/>
      <c r="C38" s="728" t="s">
        <v>705</v>
      </c>
      <c r="D38" s="730"/>
      <c r="E38" s="743" t="s">
        <v>697</v>
      </c>
      <c r="F38" s="743"/>
      <c r="G38" s="731" t="s">
        <v>443</v>
      </c>
      <c r="H38" s="728" t="s">
        <v>699</v>
      </c>
    </row>
    <row r="39" spans="1:9">
      <c r="B39" s="728"/>
      <c r="C39" s="728"/>
      <c r="D39" s="728"/>
      <c r="E39" s="728"/>
      <c r="F39" s="728"/>
      <c r="G39" s="728"/>
      <c r="H39" s="728"/>
    </row>
    <row r="40" spans="1:9">
      <c r="B40" s="728"/>
      <c r="C40" s="728" t="s">
        <v>707</v>
      </c>
      <c r="D40" s="730"/>
      <c r="E40" s="743" t="s">
        <v>697</v>
      </c>
      <c r="F40" s="743"/>
      <c r="G40" s="731" t="s">
        <v>443</v>
      </c>
      <c r="H40" s="728" t="s">
        <v>700</v>
      </c>
    </row>
  </sheetData>
  <mergeCells count="8">
    <mergeCell ref="E36:F36"/>
    <mergeCell ref="E38:F38"/>
    <mergeCell ref="E40:F40"/>
    <mergeCell ref="G8:I8"/>
    <mergeCell ref="G9:I9"/>
    <mergeCell ref="E27:F27"/>
    <mergeCell ref="A23:I23"/>
    <mergeCell ref="D16:I16"/>
  </mergeCells>
  <phoneticPr fontId="4"/>
  <conditionalFormatting sqref="E36 E38 E40">
    <cfRule type="containsBlanks" dxfId="85" priority="3">
      <formula>LEN(TRIM(E36))=0</formula>
    </cfRule>
  </conditionalFormatting>
  <conditionalFormatting sqref="E27">
    <cfRule type="containsBlanks" dxfId="84" priority="2">
      <formula>LEN(TRIM(E27))=0</formula>
    </cfRule>
  </conditionalFormatting>
  <conditionalFormatting sqref="G8:G9">
    <cfRule type="containsBlanks" dxfId="83" priority="1">
      <formula>LEN(TRIM(G8))=0</formula>
    </cfRule>
  </conditionalFormatting>
  <dataValidations count="1">
    <dataValidation type="list" allowBlank="1" showInputMessage="1" showErrorMessage="1" sqref="L2" xr:uid="{00000000-0002-0000-0300-000000000000}">
      <formula1>#REF!</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F0"/>
    <pageSetUpPr fitToPage="1"/>
  </sheetPr>
  <dimension ref="A1:O94"/>
  <sheetViews>
    <sheetView view="pageBreakPreview" zoomScale="85" zoomScaleNormal="90" zoomScaleSheetLayoutView="85" workbookViewId="0">
      <selection activeCell="C1" sqref="C1"/>
    </sheetView>
  </sheetViews>
  <sheetFormatPr defaultRowHeight="13.5" outlineLevelCol="1"/>
  <cols>
    <col min="1" max="1" width="3.625" style="458" customWidth="1"/>
    <col min="2" max="9" width="22.5" style="458" customWidth="1"/>
    <col min="10" max="12" width="20.75" style="458" customWidth="1"/>
    <col min="13" max="13" width="5.625" style="458" customWidth="1" outlineLevel="1"/>
    <col min="14" max="15" width="9" style="458" customWidth="1" outlineLevel="1"/>
    <col min="16" max="261" width="9" style="458"/>
    <col min="262" max="262" width="15.75" style="458" customWidth="1"/>
    <col min="263" max="268" width="12.125" style="458" customWidth="1"/>
    <col min="269" max="269" width="11.875" style="458" customWidth="1"/>
    <col min="270" max="517" width="9" style="458"/>
    <col min="518" max="518" width="15.75" style="458" customWidth="1"/>
    <col min="519" max="524" width="12.125" style="458" customWidth="1"/>
    <col min="525" max="525" width="11.875" style="458" customWidth="1"/>
    <col min="526" max="773" width="9" style="458"/>
    <col min="774" max="774" width="15.75" style="458" customWidth="1"/>
    <col min="775" max="780" width="12.125" style="458" customWidth="1"/>
    <col min="781" max="781" width="11.875" style="458" customWidth="1"/>
    <col min="782" max="1029" width="9" style="458"/>
    <col min="1030" max="1030" width="15.75" style="458" customWidth="1"/>
    <col min="1031" max="1036" width="12.125" style="458" customWidth="1"/>
    <col min="1037" max="1037" width="11.875" style="458" customWidth="1"/>
    <col min="1038" max="1285" width="9" style="458"/>
    <col min="1286" max="1286" width="15.75" style="458" customWidth="1"/>
    <col min="1287" max="1292" width="12.125" style="458" customWidth="1"/>
    <col min="1293" max="1293" width="11.875" style="458" customWidth="1"/>
    <col min="1294" max="1541" width="9" style="458"/>
    <col min="1542" max="1542" width="15.75" style="458" customWidth="1"/>
    <col min="1543" max="1548" width="12.125" style="458" customWidth="1"/>
    <col min="1549" max="1549" width="11.875" style="458" customWidth="1"/>
    <col min="1550" max="1797" width="9" style="458"/>
    <col min="1798" max="1798" width="15.75" style="458" customWidth="1"/>
    <col min="1799" max="1804" width="12.125" style="458" customWidth="1"/>
    <col min="1805" max="1805" width="11.875" style="458" customWidth="1"/>
    <col min="1806" max="2053" width="9" style="458"/>
    <col min="2054" max="2054" width="15.75" style="458" customWidth="1"/>
    <col min="2055" max="2060" width="12.125" style="458" customWidth="1"/>
    <col min="2061" max="2061" width="11.875" style="458" customWidth="1"/>
    <col min="2062" max="2309" width="9" style="458"/>
    <col min="2310" max="2310" width="15.75" style="458" customWidth="1"/>
    <col min="2311" max="2316" width="12.125" style="458" customWidth="1"/>
    <col min="2317" max="2317" width="11.875" style="458" customWidth="1"/>
    <col min="2318" max="2565" width="9" style="458"/>
    <col min="2566" max="2566" width="15.75" style="458" customWidth="1"/>
    <col min="2567" max="2572" width="12.125" style="458" customWidth="1"/>
    <col min="2573" max="2573" width="11.875" style="458" customWidth="1"/>
    <col min="2574" max="2821" width="9" style="458"/>
    <col min="2822" max="2822" width="15.75" style="458" customWidth="1"/>
    <col min="2823" max="2828" width="12.125" style="458" customWidth="1"/>
    <col min="2829" max="2829" width="11.875" style="458" customWidth="1"/>
    <col min="2830" max="3077" width="9" style="458"/>
    <col min="3078" max="3078" width="15.75" style="458" customWidth="1"/>
    <col min="3079" max="3084" width="12.125" style="458" customWidth="1"/>
    <col min="3085" max="3085" width="11.875" style="458" customWidth="1"/>
    <col min="3086" max="3333" width="9" style="458"/>
    <col min="3334" max="3334" width="15.75" style="458" customWidth="1"/>
    <col min="3335" max="3340" width="12.125" style="458" customWidth="1"/>
    <col min="3341" max="3341" width="11.875" style="458" customWidth="1"/>
    <col min="3342" max="3589" width="9" style="458"/>
    <col min="3590" max="3590" width="15.75" style="458" customWidth="1"/>
    <col min="3591" max="3596" width="12.125" style="458" customWidth="1"/>
    <col min="3597" max="3597" width="11.875" style="458" customWidth="1"/>
    <col min="3598" max="3845" width="9" style="458"/>
    <col min="3846" max="3846" width="15.75" style="458" customWidth="1"/>
    <col min="3847" max="3852" width="12.125" style="458" customWidth="1"/>
    <col min="3853" max="3853" width="11.875" style="458" customWidth="1"/>
    <col min="3854" max="4101" width="9" style="458"/>
    <col min="4102" max="4102" width="15.75" style="458" customWidth="1"/>
    <col min="4103" max="4108" width="12.125" style="458" customWidth="1"/>
    <col min="4109" max="4109" width="11.875" style="458" customWidth="1"/>
    <col min="4110" max="4357" width="9" style="458"/>
    <col min="4358" max="4358" width="15.75" style="458" customWidth="1"/>
    <col min="4359" max="4364" width="12.125" style="458" customWidth="1"/>
    <col min="4365" max="4365" width="11.875" style="458" customWidth="1"/>
    <col min="4366" max="4613" width="9" style="458"/>
    <col min="4614" max="4614" width="15.75" style="458" customWidth="1"/>
    <col min="4615" max="4620" width="12.125" style="458" customWidth="1"/>
    <col min="4621" max="4621" width="11.875" style="458" customWidth="1"/>
    <col min="4622" max="4869" width="9" style="458"/>
    <col min="4870" max="4870" width="15.75" style="458" customWidth="1"/>
    <col min="4871" max="4876" width="12.125" style="458" customWidth="1"/>
    <col min="4877" max="4877" width="11.875" style="458" customWidth="1"/>
    <col min="4878" max="5125" width="9" style="458"/>
    <col min="5126" max="5126" width="15.75" style="458" customWidth="1"/>
    <col min="5127" max="5132" width="12.125" style="458" customWidth="1"/>
    <col min="5133" max="5133" width="11.875" style="458" customWidth="1"/>
    <col min="5134" max="5381" width="9" style="458"/>
    <col min="5382" max="5382" width="15.75" style="458" customWidth="1"/>
    <col min="5383" max="5388" width="12.125" style="458" customWidth="1"/>
    <col min="5389" max="5389" width="11.875" style="458" customWidth="1"/>
    <col min="5390" max="5637" width="9" style="458"/>
    <col min="5638" max="5638" width="15.75" style="458" customWidth="1"/>
    <col min="5639" max="5644" width="12.125" style="458" customWidth="1"/>
    <col min="5645" max="5645" width="11.875" style="458" customWidth="1"/>
    <col min="5646" max="5893" width="9" style="458"/>
    <col min="5894" max="5894" width="15.75" style="458" customWidth="1"/>
    <col min="5895" max="5900" width="12.125" style="458" customWidth="1"/>
    <col min="5901" max="5901" width="11.875" style="458" customWidth="1"/>
    <col min="5902" max="6149" width="9" style="458"/>
    <col min="6150" max="6150" width="15.75" style="458" customWidth="1"/>
    <col min="6151" max="6156" width="12.125" style="458" customWidth="1"/>
    <col min="6157" max="6157" width="11.875" style="458" customWidth="1"/>
    <col min="6158" max="6405" width="9" style="458"/>
    <col min="6406" max="6406" width="15.75" style="458" customWidth="1"/>
    <col min="6407" max="6412" width="12.125" style="458" customWidth="1"/>
    <col min="6413" max="6413" width="11.875" style="458" customWidth="1"/>
    <col min="6414" max="6661" width="9" style="458"/>
    <col min="6662" max="6662" width="15.75" style="458" customWidth="1"/>
    <col min="6663" max="6668" width="12.125" style="458" customWidth="1"/>
    <col min="6669" max="6669" width="11.875" style="458" customWidth="1"/>
    <col min="6670" max="6917" width="9" style="458"/>
    <col min="6918" max="6918" width="15.75" style="458" customWidth="1"/>
    <col min="6919" max="6924" width="12.125" style="458" customWidth="1"/>
    <col min="6925" max="6925" width="11.875" style="458" customWidth="1"/>
    <col min="6926" max="7173" width="9" style="458"/>
    <col min="7174" max="7174" width="15.75" style="458" customWidth="1"/>
    <col min="7175" max="7180" width="12.125" style="458" customWidth="1"/>
    <col min="7181" max="7181" width="11.875" style="458" customWidth="1"/>
    <col min="7182" max="7429" width="9" style="458"/>
    <col min="7430" max="7430" width="15.75" style="458" customWidth="1"/>
    <col min="7431" max="7436" width="12.125" style="458" customWidth="1"/>
    <col min="7437" max="7437" width="11.875" style="458" customWidth="1"/>
    <col min="7438" max="7685" width="9" style="458"/>
    <col min="7686" max="7686" width="15.75" style="458" customWidth="1"/>
    <col min="7687" max="7692" width="12.125" style="458" customWidth="1"/>
    <col min="7693" max="7693" width="11.875" style="458" customWidth="1"/>
    <col min="7694" max="7941" width="9" style="458"/>
    <col min="7942" max="7942" width="15.75" style="458" customWidth="1"/>
    <col min="7943" max="7948" width="12.125" style="458" customWidth="1"/>
    <col min="7949" max="7949" width="11.875" style="458" customWidth="1"/>
    <col min="7950" max="8197" width="9" style="458"/>
    <col min="8198" max="8198" width="15.75" style="458" customWidth="1"/>
    <col min="8199" max="8204" width="12.125" style="458" customWidth="1"/>
    <col min="8205" max="8205" width="11.875" style="458" customWidth="1"/>
    <col min="8206" max="8453" width="9" style="458"/>
    <col min="8454" max="8454" width="15.75" style="458" customWidth="1"/>
    <col min="8455" max="8460" width="12.125" style="458" customWidth="1"/>
    <col min="8461" max="8461" width="11.875" style="458" customWidth="1"/>
    <col min="8462" max="8709" width="9" style="458"/>
    <col min="8710" max="8710" width="15.75" style="458" customWidth="1"/>
    <col min="8711" max="8716" width="12.125" style="458" customWidth="1"/>
    <col min="8717" max="8717" width="11.875" style="458" customWidth="1"/>
    <col min="8718" max="8965" width="9" style="458"/>
    <col min="8966" max="8966" width="15.75" style="458" customWidth="1"/>
    <col min="8967" max="8972" width="12.125" style="458" customWidth="1"/>
    <col min="8973" max="8973" width="11.875" style="458" customWidth="1"/>
    <col min="8974" max="9221" width="9" style="458"/>
    <col min="9222" max="9222" width="15.75" style="458" customWidth="1"/>
    <col min="9223" max="9228" width="12.125" style="458" customWidth="1"/>
    <col min="9229" max="9229" width="11.875" style="458" customWidth="1"/>
    <col min="9230" max="9477" width="9" style="458"/>
    <col min="9478" max="9478" width="15.75" style="458" customWidth="1"/>
    <col min="9479" max="9484" width="12.125" style="458" customWidth="1"/>
    <col min="9485" max="9485" width="11.875" style="458" customWidth="1"/>
    <col min="9486" max="9733" width="9" style="458"/>
    <col min="9734" max="9734" width="15.75" style="458" customWidth="1"/>
    <col min="9735" max="9740" width="12.125" style="458" customWidth="1"/>
    <col min="9741" max="9741" width="11.875" style="458" customWidth="1"/>
    <col min="9742" max="9989" width="9" style="458"/>
    <col min="9990" max="9990" width="15.75" style="458" customWidth="1"/>
    <col min="9991" max="9996" width="12.125" style="458" customWidth="1"/>
    <col min="9997" max="9997" width="11.875" style="458" customWidth="1"/>
    <col min="9998" max="10245" width="9" style="458"/>
    <col min="10246" max="10246" width="15.75" style="458" customWidth="1"/>
    <col min="10247" max="10252" width="12.125" style="458" customWidth="1"/>
    <col min="10253" max="10253" width="11.875" style="458" customWidth="1"/>
    <col min="10254" max="10501" width="9" style="458"/>
    <col min="10502" max="10502" width="15.75" style="458" customWidth="1"/>
    <col min="10503" max="10508" width="12.125" style="458" customWidth="1"/>
    <col min="10509" max="10509" width="11.875" style="458" customWidth="1"/>
    <col min="10510" max="10757" width="9" style="458"/>
    <col min="10758" max="10758" width="15.75" style="458" customWidth="1"/>
    <col min="10759" max="10764" width="12.125" style="458" customWidth="1"/>
    <col min="10765" max="10765" width="11.875" style="458" customWidth="1"/>
    <col min="10766" max="11013" width="9" style="458"/>
    <col min="11014" max="11014" width="15.75" style="458" customWidth="1"/>
    <col min="11015" max="11020" width="12.125" style="458" customWidth="1"/>
    <col min="11021" max="11021" width="11.875" style="458" customWidth="1"/>
    <col min="11022" max="11269" width="9" style="458"/>
    <col min="11270" max="11270" width="15.75" style="458" customWidth="1"/>
    <col min="11271" max="11276" width="12.125" style="458" customWidth="1"/>
    <col min="11277" max="11277" width="11.875" style="458" customWidth="1"/>
    <col min="11278" max="11525" width="9" style="458"/>
    <col min="11526" max="11526" width="15.75" style="458" customWidth="1"/>
    <col min="11527" max="11532" width="12.125" style="458" customWidth="1"/>
    <col min="11533" max="11533" width="11.875" style="458" customWidth="1"/>
    <col min="11534" max="11781" width="9" style="458"/>
    <col min="11782" max="11782" width="15.75" style="458" customWidth="1"/>
    <col min="11783" max="11788" width="12.125" style="458" customWidth="1"/>
    <col min="11789" max="11789" width="11.875" style="458" customWidth="1"/>
    <col min="11790" max="12037" width="9" style="458"/>
    <col min="12038" max="12038" width="15.75" style="458" customWidth="1"/>
    <col min="12039" max="12044" width="12.125" style="458" customWidth="1"/>
    <col min="12045" max="12045" width="11.875" style="458" customWidth="1"/>
    <col min="12046" max="12293" width="9" style="458"/>
    <col min="12294" max="12294" width="15.75" style="458" customWidth="1"/>
    <col min="12295" max="12300" width="12.125" style="458" customWidth="1"/>
    <col min="12301" max="12301" width="11.875" style="458" customWidth="1"/>
    <col min="12302" max="12549" width="9" style="458"/>
    <col min="12550" max="12550" width="15.75" style="458" customWidth="1"/>
    <col min="12551" max="12556" width="12.125" style="458" customWidth="1"/>
    <col min="12557" max="12557" width="11.875" style="458" customWidth="1"/>
    <col min="12558" max="12805" width="9" style="458"/>
    <col min="12806" max="12806" width="15.75" style="458" customWidth="1"/>
    <col min="12807" max="12812" width="12.125" style="458" customWidth="1"/>
    <col min="12813" max="12813" width="11.875" style="458" customWidth="1"/>
    <col min="12814" max="13061" width="9" style="458"/>
    <col min="13062" max="13062" width="15.75" style="458" customWidth="1"/>
    <col min="13063" max="13068" width="12.125" style="458" customWidth="1"/>
    <col min="13069" max="13069" width="11.875" style="458" customWidth="1"/>
    <col min="13070" max="13317" width="9" style="458"/>
    <col min="13318" max="13318" width="15.75" style="458" customWidth="1"/>
    <col min="13319" max="13324" width="12.125" style="458" customWidth="1"/>
    <col min="13325" max="13325" width="11.875" style="458" customWidth="1"/>
    <col min="13326" max="13573" width="9" style="458"/>
    <col min="13574" max="13574" width="15.75" style="458" customWidth="1"/>
    <col min="13575" max="13580" width="12.125" style="458" customWidth="1"/>
    <col min="13581" max="13581" width="11.875" style="458" customWidth="1"/>
    <col min="13582" max="13829" width="9" style="458"/>
    <col min="13830" max="13830" width="15.75" style="458" customWidth="1"/>
    <col min="13831" max="13836" width="12.125" style="458" customWidth="1"/>
    <col min="13837" max="13837" width="11.875" style="458" customWidth="1"/>
    <col min="13838" max="14085" width="9" style="458"/>
    <col min="14086" max="14086" width="15.75" style="458" customWidth="1"/>
    <col min="14087" max="14092" width="12.125" style="458" customWidth="1"/>
    <col min="14093" max="14093" width="11.875" style="458" customWidth="1"/>
    <col min="14094" max="14341" width="9" style="458"/>
    <col min="14342" max="14342" width="15.75" style="458" customWidth="1"/>
    <col min="14343" max="14348" width="12.125" style="458" customWidth="1"/>
    <col min="14349" max="14349" width="11.875" style="458" customWidth="1"/>
    <col min="14350" max="14597" width="9" style="458"/>
    <col min="14598" max="14598" width="15.75" style="458" customWidth="1"/>
    <col min="14599" max="14604" width="12.125" style="458" customWidth="1"/>
    <col min="14605" max="14605" width="11.875" style="458" customWidth="1"/>
    <col min="14606" max="14853" width="9" style="458"/>
    <col min="14854" max="14854" width="15.75" style="458" customWidth="1"/>
    <col min="14855" max="14860" width="12.125" style="458" customWidth="1"/>
    <col min="14861" max="14861" width="11.875" style="458" customWidth="1"/>
    <col min="14862" max="15109" width="9" style="458"/>
    <col min="15110" max="15110" width="15.75" style="458" customWidth="1"/>
    <col min="15111" max="15116" width="12.125" style="458" customWidth="1"/>
    <col min="15117" max="15117" width="11.875" style="458" customWidth="1"/>
    <col min="15118" max="15365" width="9" style="458"/>
    <col min="15366" max="15366" width="15.75" style="458" customWidth="1"/>
    <col min="15367" max="15372" width="12.125" style="458" customWidth="1"/>
    <col min="15373" max="15373" width="11.875" style="458" customWidth="1"/>
    <col min="15374" max="15621" width="9" style="458"/>
    <col min="15622" max="15622" width="15.75" style="458" customWidth="1"/>
    <col min="15623" max="15628" width="12.125" style="458" customWidth="1"/>
    <col min="15629" max="15629" width="11.875" style="458" customWidth="1"/>
    <col min="15630" max="15877" width="9" style="458"/>
    <col min="15878" max="15878" width="15.75" style="458" customWidth="1"/>
    <col min="15879" max="15884" width="12.125" style="458" customWidth="1"/>
    <col min="15885" max="15885" width="11.875" style="458" customWidth="1"/>
    <col min="15886" max="16133" width="9" style="458"/>
    <col min="16134" max="16134" width="15.75" style="458" customWidth="1"/>
    <col min="16135" max="16140" width="12.125" style="458" customWidth="1"/>
    <col min="16141" max="16141" width="11.875" style="458" customWidth="1"/>
    <col min="16142" max="16384" width="9" style="458"/>
  </cols>
  <sheetData>
    <row r="1" spans="1:15" ht="16.5" customHeight="1">
      <c r="B1" s="456" t="s">
        <v>579</v>
      </c>
      <c r="C1" s="457"/>
    </row>
    <row r="2" spans="1:15" ht="13.5" customHeight="1"/>
    <row r="3" spans="1:15" ht="23.25" customHeight="1">
      <c r="B3" s="763" t="s">
        <v>474</v>
      </c>
      <c r="C3" s="763"/>
      <c r="D3" s="763"/>
      <c r="E3" s="763"/>
      <c r="F3" s="763"/>
      <c r="G3" s="763"/>
      <c r="H3" s="763"/>
      <c r="I3" s="763"/>
      <c r="J3" s="763"/>
      <c r="K3" s="763"/>
      <c r="L3" s="763"/>
    </row>
    <row r="4" spans="1:15" ht="13.5" customHeight="1">
      <c r="C4" s="459"/>
      <c r="D4" s="459"/>
      <c r="E4" s="459"/>
      <c r="F4" s="459"/>
      <c r="G4" s="459"/>
      <c r="H4" s="459"/>
      <c r="I4" s="459"/>
      <c r="J4" s="459"/>
      <c r="K4" s="459"/>
      <c r="L4" s="459"/>
    </row>
    <row r="5" spans="1:15" ht="23.25" customHeight="1">
      <c r="A5" s="475"/>
      <c r="B5" s="456" t="str">
        <f>CONCATENATE(1,"　",第2号様式!L2,"所要額")</f>
        <v>1　臨床研修事業所要額</v>
      </c>
      <c r="C5" s="456"/>
    </row>
    <row r="6" spans="1:15" ht="17.25" customHeight="1">
      <c r="B6" s="460"/>
      <c r="C6" s="758" t="s">
        <v>35</v>
      </c>
      <c r="D6" s="461" t="s">
        <v>58</v>
      </c>
      <c r="E6" s="754" t="s">
        <v>585</v>
      </c>
      <c r="F6" s="462" t="s">
        <v>36</v>
      </c>
      <c r="G6" s="758" t="s">
        <v>586</v>
      </c>
      <c r="H6" s="758" t="s">
        <v>59</v>
      </c>
      <c r="I6" s="758" t="s">
        <v>582</v>
      </c>
      <c r="J6" s="756" t="s">
        <v>428</v>
      </c>
      <c r="K6" s="758" t="s">
        <v>702</v>
      </c>
      <c r="L6" s="764" t="s">
        <v>703</v>
      </c>
      <c r="O6" s="458" t="str">
        <f>第2号様式!L2</f>
        <v>臨床研修事業</v>
      </c>
    </row>
    <row r="7" spans="1:15" ht="17.25" customHeight="1">
      <c r="B7" s="463" t="s">
        <v>588</v>
      </c>
      <c r="C7" s="759"/>
      <c r="D7" s="464" t="s">
        <v>60</v>
      </c>
      <c r="E7" s="755"/>
      <c r="F7" s="465" t="s">
        <v>37</v>
      </c>
      <c r="G7" s="759"/>
      <c r="H7" s="759"/>
      <c r="I7" s="759"/>
      <c r="J7" s="757"/>
      <c r="K7" s="759"/>
      <c r="L7" s="757"/>
    </row>
    <row r="8" spans="1:15" ht="17.25" customHeight="1">
      <c r="B8" s="466"/>
      <c r="C8" s="759"/>
      <c r="D8" s="464" t="s">
        <v>61</v>
      </c>
      <c r="E8" s="755"/>
      <c r="F8" s="465" t="s">
        <v>34</v>
      </c>
      <c r="G8" s="759"/>
      <c r="H8" s="759"/>
      <c r="I8" s="759"/>
      <c r="J8" s="757"/>
      <c r="K8" s="759"/>
      <c r="L8" s="757"/>
    </row>
    <row r="9" spans="1:15" ht="17.25" customHeight="1">
      <c r="B9" s="467"/>
      <c r="C9" s="468" t="s">
        <v>66</v>
      </c>
      <c r="D9" s="469" t="s">
        <v>420</v>
      </c>
      <c r="E9" s="469" t="s">
        <v>419</v>
      </c>
      <c r="F9" s="468" t="s">
        <v>56</v>
      </c>
      <c r="G9" s="468" t="s">
        <v>422</v>
      </c>
      <c r="H9" s="468" t="s">
        <v>421</v>
      </c>
      <c r="I9" s="468" t="s">
        <v>583</v>
      </c>
      <c r="J9" s="468" t="s">
        <v>213</v>
      </c>
      <c r="K9" s="468" t="s">
        <v>319</v>
      </c>
      <c r="L9" s="468" t="s">
        <v>321</v>
      </c>
    </row>
    <row r="10" spans="1:15" ht="16.5" customHeight="1">
      <c r="B10" s="470"/>
      <c r="C10" s="471" t="s">
        <v>33</v>
      </c>
      <c r="D10" s="471" t="s">
        <v>33</v>
      </c>
      <c r="E10" s="472" t="s">
        <v>33</v>
      </c>
      <c r="F10" s="471" t="s">
        <v>33</v>
      </c>
      <c r="G10" s="471" t="s">
        <v>602</v>
      </c>
      <c r="H10" s="471" t="s">
        <v>33</v>
      </c>
      <c r="I10" s="471" t="s">
        <v>584</v>
      </c>
      <c r="J10" s="471" t="s">
        <v>33</v>
      </c>
      <c r="K10" s="471" t="s">
        <v>55</v>
      </c>
      <c r="L10" s="471" t="s">
        <v>33</v>
      </c>
    </row>
    <row r="11" spans="1:15" ht="26.25" customHeight="1">
      <c r="B11" s="485" t="str">
        <f>IFERROR(VLOOKUP(第2号様式!$L$2,様式リスト!$B$3:$BZ$5,M11,0),"")</f>
        <v>教育指導経費</v>
      </c>
      <c r="C11" s="486"/>
      <c r="D11" s="487"/>
      <c r="E11" s="488" t="str">
        <f>IF(C11="","",C11-D11)</f>
        <v/>
      </c>
      <c r="F11" s="487">
        <f>F90</f>
        <v>0</v>
      </c>
      <c r="G11" s="487" t="str">
        <f>IF(F11="","",VLOOKUP(第2号様式!$L$2,様式リスト!$B$3:$CB$5,78,0))</f>
        <v>"手入力して下さい"</v>
      </c>
      <c r="H11" s="489">
        <f>IF(G11="","",MIN(F11:G11))</f>
        <v>0</v>
      </c>
      <c r="I11" s="489" t="str">
        <f>IF(E11="","",IF(OR($O$6=様式リスト!$B$10,$O$6=様式リスト!$B$11),MIN(E11,H11)*0.5,MIN(E11,H11)))</f>
        <v/>
      </c>
      <c r="J11" s="489" t="str">
        <f>IFERROR(ROUNDDOWN(I11,-3),"")</f>
        <v/>
      </c>
      <c r="K11" s="765"/>
      <c r="L11" s="765"/>
      <c r="M11" s="458">
        <v>76</v>
      </c>
    </row>
    <row r="12" spans="1:15" ht="26.25" customHeight="1">
      <c r="B12" s="490" t="str">
        <f>IFERROR(VLOOKUP(第2号様式!$L$2,様式リスト!$B$3:$BZ$5,M12,0),"")</f>
        <v>地域協議会経費</v>
      </c>
      <c r="C12" s="491"/>
      <c r="D12" s="492"/>
      <c r="E12" s="493" t="str">
        <f>IF(C12="","",C12-D12)</f>
        <v/>
      </c>
      <c r="F12" s="492"/>
      <c r="G12" s="492" t="str">
        <f>IF(F12="","",VLOOKUP(第2号様式!$L$2,様式リスト!$B$3:$CB$5,79,0))</f>
        <v/>
      </c>
      <c r="H12" s="494" t="str">
        <f>IF(G12="","",MIN(F12:G12))</f>
        <v/>
      </c>
      <c r="I12" s="494" t="str">
        <f>IF(E12="","",IF(OR($O$6=様式リスト!$B$10,$O$6=様式リスト!$B$11),MIN(E12,H12)*0.5,MIN(E12,H12)))</f>
        <v/>
      </c>
      <c r="J12" s="494" t="str">
        <f>IFERROR(ROUNDDOWN(I12,-3),"")</f>
        <v/>
      </c>
      <c r="K12" s="766"/>
      <c r="L12" s="766"/>
      <c r="M12" s="458">
        <v>77</v>
      </c>
    </row>
    <row r="13" spans="1:15" ht="24" customHeight="1">
      <c r="B13" s="473" t="s">
        <v>587</v>
      </c>
      <c r="C13" s="495" t="str">
        <f>IF(SUM(C11:C12)=0,"",SUM(C11:C12))</f>
        <v/>
      </c>
      <c r="D13" s="495" t="str">
        <f t="shared" ref="D13:I13" si="0">IF(SUM(D11:D12)=0,"",SUM(D11:D12))</f>
        <v/>
      </c>
      <c r="E13" s="495" t="str">
        <f t="shared" si="0"/>
        <v/>
      </c>
      <c r="F13" s="495" t="str">
        <f>IF(SUM(F11:F12)=0,"",SUM(F11:F12))</f>
        <v/>
      </c>
      <c r="G13" s="495" t="str">
        <f>IF(SUM(G11:G12)=0,"",SUM(G11:G12))</f>
        <v/>
      </c>
      <c r="H13" s="495" t="str">
        <f>IF(SUM(H11:H12)=0,"",SUM(H11:H12))</f>
        <v/>
      </c>
      <c r="I13" s="495" t="str">
        <f t="shared" si="0"/>
        <v/>
      </c>
      <c r="J13" s="495" t="str">
        <f>IF(SUM(J11:J12)=0,"",SUM(J11:J12))</f>
        <v/>
      </c>
      <c r="K13" s="495" t="str">
        <f>IF(SUM(K11:K11)=0,"",SUM(K11:K11))</f>
        <v/>
      </c>
      <c r="L13" s="495" t="str">
        <f>IF(SUM(L11:L11)=0,"",SUM(L11:L11))</f>
        <v/>
      </c>
    </row>
    <row r="14" spans="1:15" ht="16.5" customHeight="1">
      <c r="C14" s="474"/>
      <c r="D14" s="474"/>
      <c r="E14" s="475"/>
      <c r="F14" s="475"/>
      <c r="G14" s="475"/>
      <c r="H14" s="475"/>
      <c r="I14" s="475"/>
      <c r="J14" s="475"/>
      <c r="K14" s="475"/>
      <c r="L14" s="475"/>
    </row>
    <row r="15" spans="1:15" ht="23.25" customHeight="1">
      <c r="B15" s="456" t="s">
        <v>62</v>
      </c>
    </row>
    <row r="16" spans="1:15" ht="18" customHeight="1">
      <c r="B16" s="751" t="s">
        <v>63</v>
      </c>
      <c r="C16" s="752"/>
      <c r="D16" s="753"/>
      <c r="E16" s="751" t="s">
        <v>64</v>
      </c>
      <c r="F16" s="753"/>
      <c r="G16" s="751" t="s">
        <v>65</v>
      </c>
      <c r="H16" s="752"/>
      <c r="I16" s="752"/>
      <c r="J16" s="752"/>
      <c r="K16" s="752"/>
      <c r="L16" s="753"/>
    </row>
    <row r="17" spans="2:13" ht="18" customHeight="1">
      <c r="B17" s="760"/>
      <c r="C17" s="761"/>
      <c r="D17" s="762"/>
      <c r="E17" s="478"/>
      <c r="F17" s="479" t="s">
        <v>589</v>
      </c>
      <c r="G17" s="480"/>
      <c r="H17" s="476"/>
      <c r="I17" s="476"/>
      <c r="J17" s="476"/>
      <c r="K17" s="732"/>
      <c r="L17" s="733"/>
    </row>
    <row r="18" spans="2:13" ht="18" customHeight="1">
      <c r="B18" s="748" t="str">
        <f>IFERROR(VLOOKUP(第2号様式!$L$2,様式リスト!$B$3:$BZ$8,M18,0),"")</f>
        <v>（Ⅰ　教育指導経費）</v>
      </c>
      <c r="C18" s="749"/>
      <c r="D18" s="750"/>
      <c r="E18" s="478"/>
      <c r="F18" s="481"/>
      <c r="G18" s="480"/>
      <c r="H18" s="476"/>
      <c r="I18" s="476"/>
      <c r="J18" s="476"/>
      <c r="K18" s="476"/>
      <c r="L18" s="477"/>
      <c r="M18" s="458">
        <v>4</v>
      </c>
    </row>
    <row r="19" spans="2:13" ht="18" customHeight="1">
      <c r="B19" s="748" t="str">
        <f>IFERROR(VLOOKUP(第2号様式!$L$2,様式リスト!$B$3:$BZ$8,M19,0),"")</f>
        <v>１　研修管理委員会等経費</v>
      </c>
      <c r="C19" s="749"/>
      <c r="D19" s="750"/>
      <c r="E19" s="478"/>
      <c r="F19" s="481"/>
      <c r="G19" s="480"/>
      <c r="H19" s="476"/>
      <c r="I19" s="476"/>
      <c r="J19" s="476"/>
      <c r="K19" s="476"/>
      <c r="L19" s="477"/>
      <c r="M19" s="458">
        <v>5</v>
      </c>
    </row>
    <row r="20" spans="2:13" ht="18" customHeight="1">
      <c r="B20" s="748" t="str">
        <f>IFERROR(VLOOKUP(第2号様式!$L$2,様式リスト!$B$3:$BZ$8,M20,0),"")</f>
        <v>諸謝金</v>
      </c>
      <c r="C20" s="749"/>
      <c r="D20" s="750"/>
      <c r="E20" s="478"/>
      <c r="F20" s="481"/>
      <c r="G20" s="478"/>
      <c r="H20" s="476"/>
      <c r="I20" s="476"/>
      <c r="J20" s="476"/>
      <c r="K20" s="476"/>
      <c r="L20" s="477"/>
      <c r="M20" s="458">
        <v>6</v>
      </c>
    </row>
    <row r="21" spans="2:13" ht="18" customHeight="1">
      <c r="B21" s="748" t="str">
        <f>IFERROR(VLOOKUP(第2号様式!$L$2,様式リスト!$B$3:$BZ$8,M21,0),"")</f>
        <v>旅費</v>
      </c>
      <c r="C21" s="749"/>
      <c r="D21" s="750"/>
      <c r="E21" s="478"/>
      <c r="F21" s="481"/>
      <c r="G21" s="478"/>
      <c r="H21" s="476"/>
      <c r="I21" s="476"/>
      <c r="J21" s="476"/>
      <c r="K21" s="476"/>
      <c r="L21" s="477"/>
      <c r="M21" s="458">
        <v>7</v>
      </c>
    </row>
    <row r="22" spans="2:13" ht="18" customHeight="1">
      <c r="B22" s="748" t="str">
        <f>IFERROR(VLOOKUP(第2号様式!$L$2,様式リスト!$B$3:$BZ$8,M22,0),"")</f>
        <v>消耗品費</v>
      </c>
      <c r="C22" s="749"/>
      <c r="D22" s="750"/>
      <c r="E22" s="478"/>
      <c r="F22" s="481"/>
      <c r="G22" s="478"/>
      <c r="H22" s="476"/>
      <c r="I22" s="476"/>
      <c r="J22" s="476"/>
      <c r="K22" s="476"/>
      <c r="L22" s="477"/>
      <c r="M22" s="458">
        <v>8</v>
      </c>
    </row>
    <row r="23" spans="2:13" ht="18" customHeight="1">
      <c r="B23" s="748" t="str">
        <f>IFERROR(VLOOKUP(第2号様式!$L$2,様式リスト!$B$3:$BZ$8,M23,0),"")</f>
        <v>印刷製本費</v>
      </c>
      <c r="C23" s="749"/>
      <c r="D23" s="750"/>
      <c r="E23" s="478"/>
      <c r="F23" s="481"/>
      <c r="G23" s="478"/>
      <c r="H23" s="476"/>
      <c r="I23" s="476"/>
      <c r="J23" s="476"/>
      <c r="K23" s="476"/>
      <c r="L23" s="477"/>
      <c r="M23" s="458">
        <v>9</v>
      </c>
    </row>
    <row r="24" spans="2:13" ht="18" customHeight="1">
      <c r="B24" s="748" t="str">
        <f>IFERROR(VLOOKUP(第2号様式!$L$2,様式リスト!$B$3:$BZ$8,M24,0),"")</f>
        <v>通信運搬費</v>
      </c>
      <c r="C24" s="749"/>
      <c r="D24" s="750"/>
      <c r="E24" s="478"/>
      <c r="F24" s="481"/>
      <c r="G24" s="478"/>
      <c r="H24" s="476"/>
      <c r="I24" s="476"/>
      <c r="J24" s="476"/>
      <c r="K24" s="476"/>
      <c r="L24" s="477"/>
      <c r="M24" s="458">
        <v>10</v>
      </c>
    </row>
    <row r="25" spans="2:13" ht="18" customHeight="1">
      <c r="B25" s="748" t="str">
        <f>IFERROR(VLOOKUP(第2号様式!$L$2,様式リスト!$B$3:$BZ$8,M25,0),"")</f>
        <v>会議費</v>
      </c>
      <c r="C25" s="749"/>
      <c r="D25" s="750"/>
      <c r="E25" s="478"/>
      <c r="F25" s="481"/>
      <c r="G25" s="478"/>
      <c r="H25" s="476"/>
      <c r="I25" s="476"/>
      <c r="J25" s="476"/>
      <c r="K25" s="476"/>
      <c r="L25" s="477"/>
      <c r="M25" s="458">
        <v>11</v>
      </c>
    </row>
    <row r="26" spans="2:13" ht="18" customHeight="1">
      <c r="B26" s="748" t="str">
        <f>IFERROR(VLOOKUP(第2号様式!$L$2,様式リスト!$B$3:$BZ$8,M26,0),"")</f>
        <v xml:space="preserve"> </v>
      </c>
      <c r="C26" s="749"/>
      <c r="D26" s="750"/>
      <c r="E26" s="478"/>
      <c r="F26" s="481"/>
      <c r="G26" s="478"/>
      <c r="H26" s="476"/>
      <c r="I26" s="476"/>
      <c r="J26" s="476"/>
      <c r="K26" s="476"/>
      <c r="L26" s="477"/>
      <c r="M26" s="458">
        <v>12</v>
      </c>
    </row>
    <row r="27" spans="2:13" ht="18" customHeight="1">
      <c r="B27" s="748" t="str">
        <f>IFERROR(VLOOKUP(第2号様式!$L$2,様式リスト!$B$3:$BZ$8,M27,0),"")</f>
        <v>２　プログラム責任者人件費（プログラム管理に係るもの）</v>
      </c>
      <c r="C27" s="749"/>
      <c r="D27" s="750"/>
      <c r="E27" s="478"/>
      <c r="F27" s="481"/>
      <c r="G27" s="478"/>
      <c r="H27" s="476"/>
      <c r="I27" s="476"/>
      <c r="J27" s="476"/>
      <c r="K27" s="476"/>
      <c r="L27" s="477"/>
      <c r="M27" s="458">
        <v>13</v>
      </c>
    </row>
    <row r="28" spans="2:13" ht="18" customHeight="1">
      <c r="B28" s="748" t="str">
        <f>IFERROR(VLOOKUP(第2号様式!$L$2,様式リスト!$B$3:$BZ$8,M28,0),"")</f>
        <v>職員基本給</v>
      </c>
      <c r="C28" s="749"/>
      <c r="D28" s="750"/>
      <c r="E28" s="478"/>
      <c r="F28" s="481"/>
      <c r="G28" s="478"/>
      <c r="H28" s="476"/>
      <c r="I28" s="476"/>
      <c r="J28" s="476"/>
      <c r="K28" s="476"/>
      <c r="L28" s="477"/>
      <c r="M28" s="458">
        <v>14</v>
      </c>
    </row>
    <row r="29" spans="2:13" ht="18" customHeight="1">
      <c r="B29" s="748" t="str">
        <f>IFERROR(VLOOKUP(第2号様式!$L$2,様式リスト!$B$3:$BZ$8,M29,0),"")</f>
        <v>職員諸手当</v>
      </c>
      <c r="C29" s="749"/>
      <c r="D29" s="750"/>
      <c r="E29" s="478"/>
      <c r="F29" s="481"/>
      <c r="G29" s="478"/>
      <c r="H29" s="476"/>
      <c r="I29" s="476"/>
      <c r="J29" s="476"/>
      <c r="K29" s="476"/>
      <c r="L29" s="477"/>
      <c r="M29" s="458">
        <v>15</v>
      </c>
    </row>
    <row r="30" spans="2:13" ht="18" customHeight="1">
      <c r="B30" s="748" t="str">
        <f>IFERROR(VLOOKUP(第2号様式!$L$2,様式リスト!$B$3:$BZ$8,M30,0),"")</f>
        <v>　</v>
      </c>
      <c r="C30" s="749"/>
      <c r="D30" s="750"/>
      <c r="E30" s="478"/>
      <c r="F30" s="481"/>
      <c r="G30" s="478"/>
      <c r="H30" s="476"/>
      <c r="I30" s="476"/>
      <c r="J30" s="476"/>
      <c r="K30" s="476"/>
      <c r="L30" s="477"/>
      <c r="M30" s="458">
        <v>16</v>
      </c>
    </row>
    <row r="31" spans="2:13" ht="18" customHeight="1">
      <c r="B31" s="748" t="str">
        <f>IFERROR(VLOOKUP(第2号様式!$L$2,様式リスト!$B$3:$BZ$8,M31,0),"")</f>
        <v>３　指導医及びプログラム責任者の補助者雇上経費</v>
      </c>
      <c r="C31" s="749"/>
      <c r="D31" s="750"/>
      <c r="E31" s="478"/>
      <c r="F31" s="481"/>
      <c r="G31" s="478"/>
      <c r="H31" s="476"/>
      <c r="I31" s="476"/>
      <c r="J31" s="476"/>
      <c r="K31" s="476"/>
      <c r="L31" s="477"/>
      <c r="M31" s="458">
        <v>17</v>
      </c>
    </row>
    <row r="32" spans="2:13" ht="18" customHeight="1">
      <c r="B32" s="748" t="str">
        <f>IFERROR(VLOOKUP(第2号様式!$L$2,様式リスト!$B$3:$BZ$8,M32,0),"")</f>
        <v>職員諸手当（非常勤）</v>
      </c>
      <c r="C32" s="749"/>
      <c r="D32" s="750"/>
      <c r="E32" s="478"/>
      <c r="F32" s="481"/>
      <c r="G32" s="478"/>
      <c r="H32" s="476"/>
      <c r="I32" s="476"/>
      <c r="J32" s="476"/>
      <c r="K32" s="476"/>
      <c r="L32" s="477"/>
      <c r="M32" s="458">
        <v>18</v>
      </c>
    </row>
    <row r="33" spans="2:13" ht="18" customHeight="1">
      <c r="B33" s="748" t="str">
        <f>IFERROR(VLOOKUP(第2号様式!$L$2,様式リスト!$B$3:$BZ$8,M33,0),"")</f>
        <v>非常勤職員手当</v>
      </c>
      <c r="C33" s="749"/>
      <c r="D33" s="750"/>
      <c r="E33" s="478"/>
      <c r="F33" s="481"/>
      <c r="G33" s="478"/>
      <c r="H33" s="476"/>
      <c r="I33" s="476"/>
      <c r="J33" s="476"/>
      <c r="K33" s="476"/>
      <c r="L33" s="477"/>
      <c r="M33" s="458">
        <v>19</v>
      </c>
    </row>
    <row r="34" spans="2:13" ht="18" customHeight="1">
      <c r="B34" s="748" t="str">
        <f>IFERROR(VLOOKUP(第2号様式!$L$2,様式リスト!$B$3:$BZ$8,M34,0),"")</f>
        <v>　</v>
      </c>
      <c r="C34" s="749"/>
      <c r="D34" s="750"/>
      <c r="E34" s="478"/>
      <c r="F34" s="481"/>
      <c r="G34" s="478"/>
      <c r="H34" s="476"/>
      <c r="I34" s="476"/>
      <c r="J34" s="476"/>
      <c r="K34" s="476"/>
      <c r="L34" s="477"/>
      <c r="M34" s="458">
        <v>20</v>
      </c>
    </row>
    <row r="35" spans="2:13" ht="18" customHeight="1">
      <c r="B35" s="748" t="str">
        <f>IFERROR(VLOOKUP(第2号様式!$L$2,様式リスト!$B$3:$BZ$8,M35,0),"")</f>
        <v>４　通信運搬費</v>
      </c>
      <c r="C35" s="749"/>
      <c r="D35" s="750"/>
      <c r="E35" s="478"/>
      <c r="F35" s="481"/>
      <c r="G35" s="478"/>
      <c r="H35" s="476"/>
      <c r="I35" s="476"/>
      <c r="J35" s="476"/>
      <c r="K35" s="476"/>
      <c r="L35" s="477"/>
      <c r="M35" s="458">
        <v>21</v>
      </c>
    </row>
    <row r="36" spans="2:13" ht="18" customHeight="1">
      <c r="B36" s="748" t="str">
        <f>IFERROR(VLOOKUP(第2号様式!$L$2,様式リスト!$B$3:$BZ$8,M36,0),"")</f>
        <v>　</v>
      </c>
      <c r="C36" s="749"/>
      <c r="D36" s="750"/>
      <c r="E36" s="478"/>
      <c r="F36" s="481"/>
      <c r="G36" s="478"/>
      <c r="H36" s="476"/>
      <c r="I36" s="476"/>
      <c r="J36" s="476"/>
      <c r="K36" s="476"/>
      <c r="L36" s="477"/>
      <c r="M36" s="458">
        <v>22</v>
      </c>
    </row>
    <row r="37" spans="2:13" ht="18" customHeight="1">
      <c r="B37" s="748" t="str">
        <f>IFERROR(VLOOKUP(第2号様式!$L$2,様式リスト!$B$3:$BZ$8,M37,0),"")</f>
        <v>５　指導医、プログラム責任者（研修医指導分）にかかる経費</v>
      </c>
      <c r="C37" s="749"/>
      <c r="D37" s="750"/>
      <c r="E37" s="478"/>
      <c r="F37" s="481"/>
      <c r="G37" s="478"/>
      <c r="H37" s="476"/>
      <c r="I37" s="476"/>
      <c r="J37" s="476"/>
      <c r="K37" s="476"/>
      <c r="L37" s="477"/>
      <c r="M37" s="458">
        <v>23</v>
      </c>
    </row>
    <row r="38" spans="2:13" ht="18" customHeight="1">
      <c r="B38" s="748" t="str">
        <f>IFERROR(VLOOKUP(第2号様式!$L$2,様式リスト!$B$3:$BZ$8,M38,0),"")</f>
        <v>職員基本給</v>
      </c>
      <c r="C38" s="749"/>
      <c r="D38" s="750"/>
      <c r="E38" s="478"/>
      <c r="F38" s="481"/>
      <c r="G38" s="478"/>
      <c r="H38" s="476"/>
      <c r="I38" s="476"/>
      <c r="J38" s="476"/>
      <c r="K38" s="476"/>
      <c r="L38" s="477"/>
      <c r="M38" s="458">
        <v>24</v>
      </c>
    </row>
    <row r="39" spans="2:13" ht="18" customHeight="1">
      <c r="B39" s="748" t="str">
        <f>IFERROR(VLOOKUP(第2号様式!$L$2,様式リスト!$B$3:$BZ$8,M39,0),"")</f>
        <v>職員諸手当</v>
      </c>
      <c r="C39" s="749"/>
      <c r="D39" s="750"/>
      <c r="E39" s="478"/>
      <c r="F39" s="481"/>
      <c r="G39" s="478"/>
      <c r="H39" s="476"/>
      <c r="I39" s="476"/>
      <c r="J39" s="476"/>
      <c r="K39" s="476"/>
      <c r="L39" s="477"/>
      <c r="M39" s="458">
        <v>25</v>
      </c>
    </row>
    <row r="40" spans="2:13" ht="18" customHeight="1">
      <c r="B40" s="748" t="str">
        <f>IFERROR(VLOOKUP(第2号様式!$L$2,様式リスト!$B$3:$BZ$8,M40,0),"")</f>
        <v>非常勤職員手当</v>
      </c>
      <c r="C40" s="749"/>
      <c r="D40" s="750"/>
      <c r="E40" s="478"/>
      <c r="F40" s="481"/>
      <c r="G40" s="478"/>
      <c r="H40" s="476"/>
      <c r="I40" s="476"/>
      <c r="J40" s="476"/>
      <c r="K40" s="476"/>
      <c r="L40" s="477"/>
      <c r="M40" s="458">
        <v>26</v>
      </c>
    </row>
    <row r="41" spans="2:13" ht="18" customHeight="1">
      <c r="B41" s="748" t="str">
        <f>IFERROR(VLOOKUP(第2号様式!$L$2,様式リスト!$B$3:$BZ$8,M41,0),"")</f>
        <v>諸謝金</v>
      </c>
      <c r="C41" s="749"/>
      <c r="D41" s="750"/>
      <c r="E41" s="478"/>
      <c r="F41" s="481"/>
      <c r="G41" s="478"/>
      <c r="H41" s="476"/>
      <c r="I41" s="476"/>
      <c r="J41" s="476"/>
      <c r="K41" s="476"/>
      <c r="L41" s="477"/>
      <c r="M41" s="458">
        <v>27</v>
      </c>
    </row>
    <row r="42" spans="2:13" ht="18" customHeight="1">
      <c r="B42" s="748" t="str">
        <f>IFERROR(VLOOKUP(第2号様式!$L$2,様式リスト!$B$3:$BZ$8,M42,0),"")</f>
        <v>　</v>
      </c>
      <c r="C42" s="749"/>
      <c r="D42" s="750"/>
      <c r="E42" s="478"/>
      <c r="F42" s="481"/>
      <c r="G42" s="478"/>
      <c r="H42" s="476"/>
      <c r="I42" s="476"/>
      <c r="J42" s="476"/>
      <c r="K42" s="476"/>
      <c r="L42" s="477"/>
      <c r="M42" s="458">
        <v>28</v>
      </c>
    </row>
    <row r="43" spans="2:13" ht="18" customHeight="1">
      <c r="B43" s="748" t="str">
        <f>IFERROR(VLOOKUP(第2号様式!$L$2,様式リスト!$B$3:$BZ$8,M43,0),"")</f>
        <v>６　情報収集及び学会等出席経費</v>
      </c>
      <c r="C43" s="749"/>
      <c r="D43" s="750"/>
      <c r="E43" s="478"/>
      <c r="F43" s="481"/>
      <c r="G43" s="478"/>
      <c r="H43" s="476"/>
      <c r="I43" s="476"/>
      <c r="J43" s="476"/>
      <c r="K43" s="476"/>
      <c r="L43" s="477"/>
      <c r="M43" s="458">
        <v>29</v>
      </c>
    </row>
    <row r="44" spans="2:13" ht="18" customHeight="1">
      <c r="B44" s="748" t="str">
        <f>IFERROR(VLOOKUP(第2号様式!$L$2,様式リスト!$B$3:$BZ$8,M44,0),"")</f>
        <v>旅費</v>
      </c>
      <c r="C44" s="749"/>
      <c r="D44" s="750"/>
      <c r="E44" s="478"/>
      <c r="F44" s="481"/>
      <c r="G44" s="478"/>
      <c r="H44" s="476"/>
      <c r="I44" s="476"/>
      <c r="J44" s="476"/>
      <c r="K44" s="476"/>
      <c r="L44" s="477"/>
      <c r="M44" s="458">
        <v>30</v>
      </c>
    </row>
    <row r="45" spans="2:13" ht="18" customHeight="1">
      <c r="B45" s="748" t="str">
        <f>IFERROR(VLOOKUP(第2号様式!$L$2,様式リスト!$B$3:$BZ$8,M45,0),"")</f>
        <v>備品費（図書）</v>
      </c>
      <c r="C45" s="749"/>
      <c r="D45" s="750"/>
      <c r="E45" s="478"/>
      <c r="F45" s="481"/>
      <c r="G45" s="478"/>
      <c r="H45" s="476"/>
      <c r="I45" s="476"/>
      <c r="J45" s="476"/>
      <c r="K45" s="476"/>
      <c r="L45" s="477"/>
      <c r="M45" s="458">
        <v>31</v>
      </c>
    </row>
    <row r="46" spans="2:13" ht="18" customHeight="1">
      <c r="B46" s="748" t="str">
        <f>IFERROR(VLOOKUP(第2号様式!$L$2,様式リスト!$B$3:$BZ$8,M46,0),"")</f>
        <v>消耗品（教材等材料費を含む）</v>
      </c>
      <c r="C46" s="749"/>
      <c r="D46" s="750"/>
      <c r="E46" s="478"/>
      <c r="F46" s="481"/>
      <c r="G46" s="478"/>
      <c r="H46" s="476"/>
      <c r="I46" s="476"/>
      <c r="J46" s="476"/>
      <c r="K46" s="476"/>
      <c r="L46" s="477"/>
      <c r="M46" s="458">
        <v>32</v>
      </c>
    </row>
    <row r="47" spans="2:13" ht="18" customHeight="1">
      <c r="B47" s="748" t="str">
        <f>IFERROR(VLOOKUP(第2号様式!$L$2,様式リスト!$B$3:$BZ$8,M47,0),"")</f>
        <v>　</v>
      </c>
      <c r="C47" s="749"/>
      <c r="D47" s="750"/>
      <c r="E47" s="478"/>
      <c r="F47" s="481"/>
      <c r="G47" s="478"/>
      <c r="H47" s="476"/>
      <c r="I47" s="476"/>
      <c r="J47" s="476"/>
      <c r="K47" s="476"/>
      <c r="L47" s="477"/>
      <c r="M47" s="458">
        <v>33</v>
      </c>
    </row>
    <row r="48" spans="2:13" ht="18" customHeight="1">
      <c r="B48" s="748" t="str">
        <f>IFERROR(VLOOKUP(第2号様式!$L$2,様式リスト!$B$3:$BZ$8,M48,0),"")</f>
        <v>７　剖検経費</v>
      </c>
      <c r="C48" s="749"/>
      <c r="D48" s="750"/>
      <c r="E48" s="478"/>
      <c r="F48" s="481"/>
      <c r="G48" s="478"/>
      <c r="H48" s="476"/>
      <c r="I48" s="476"/>
      <c r="J48" s="476"/>
      <c r="K48" s="476"/>
      <c r="L48" s="477"/>
      <c r="M48" s="458">
        <v>34</v>
      </c>
    </row>
    <row r="49" spans="2:13" ht="18" customHeight="1">
      <c r="B49" s="748" t="str">
        <f>IFERROR(VLOOKUP(第2号様式!$L$2,様式リスト!$B$3:$BZ$8,M49,0),"")</f>
        <v>諸謝金（臨床研修病院のみ）</v>
      </c>
      <c r="C49" s="749"/>
      <c r="D49" s="750"/>
      <c r="E49" s="478"/>
      <c r="F49" s="481"/>
      <c r="G49" s="478"/>
      <c r="H49" s="476"/>
      <c r="I49" s="476"/>
      <c r="J49" s="476"/>
      <c r="K49" s="476"/>
      <c r="L49" s="477"/>
      <c r="M49" s="458">
        <v>35</v>
      </c>
    </row>
    <row r="50" spans="2:13" ht="18" customHeight="1">
      <c r="B50" s="748" t="str">
        <f>IFERROR(VLOOKUP(第2号様式!$L$2,様式リスト!$B$3:$BZ$8,M50,0),"")</f>
        <v>旅費（臨床研修病院のみ）</v>
      </c>
      <c r="C50" s="749"/>
      <c r="D50" s="750"/>
      <c r="E50" s="478"/>
      <c r="F50" s="481"/>
      <c r="G50" s="478"/>
      <c r="H50" s="476"/>
      <c r="I50" s="476"/>
      <c r="J50" s="476"/>
      <c r="K50" s="476"/>
      <c r="L50" s="477"/>
      <c r="M50" s="458">
        <v>36</v>
      </c>
    </row>
    <row r="51" spans="2:13" ht="18" customHeight="1">
      <c r="B51" s="748" t="str">
        <f>IFERROR(VLOOKUP(第2号様式!$L$2,様式リスト!$B$3:$BZ$8,M51,0),"")</f>
        <v>消耗品費</v>
      </c>
      <c r="C51" s="749"/>
      <c r="D51" s="750"/>
      <c r="E51" s="478"/>
      <c r="F51" s="481"/>
      <c r="G51" s="478"/>
      <c r="H51" s="476"/>
      <c r="I51" s="476"/>
      <c r="J51" s="476"/>
      <c r="K51" s="476"/>
      <c r="L51" s="477"/>
      <c r="M51" s="458">
        <v>37</v>
      </c>
    </row>
    <row r="52" spans="2:13" ht="18" customHeight="1">
      <c r="B52" s="748" t="str">
        <f>IFERROR(VLOOKUP(第2号様式!$L$2,様式リスト!$B$3:$BZ$8,M52,0),"")</f>
        <v>　</v>
      </c>
      <c r="C52" s="749"/>
      <c r="D52" s="750"/>
      <c r="E52" s="478"/>
      <c r="F52" s="481"/>
      <c r="G52" s="478"/>
      <c r="H52" s="476"/>
      <c r="I52" s="476"/>
      <c r="J52" s="476"/>
      <c r="K52" s="476"/>
      <c r="L52" s="477"/>
      <c r="M52" s="458">
        <v>38</v>
      </c>
    </row>
    <row r="53" spans="2:13" ht="18" customHeight="1">
      <c r="B53" s="748" t="str">
        <f>IFERROR(VLOOKUP(第2号様式!$L$2,様式リスト!$B$3:$BZ$8,M53,0),"")</f>
        <v>８へき地診療所等の研修経費</v>
      </c>
      <c r="C53" s="749"/>
      <c r="D53" s="750"/>
      <c r="E53" s="478"/>
      <c r="F53" s="481"/>
      <c r="G53" s="478"/>
      <c r="H53" s="476"/>
      <c r="I53" s="476"/>
      <c r="J53" s="476"/>
      <c r="K53" s="476"/>
      <c r="L53" s="477"/>
      <c r="M53" s="458">
        <v>39</v>
      </c>
    </row>
    <row r="54" spans="2:13" ht="18" customHeight="1">
      <c r="B54" s="748" t="str">
        <f>IFERROR(VLOOKUP(第2号様式!$L$2,様式リスト!$B$3:$BZ$8,M54,0),"")</f>
        <v>旅費</v>
      </c>
      <c r="C54" s="749"/>
      <c r="D54" s="750"/>
      <c r="E54" s="478"/>
      <c r="F54" s="481"/>
      <c r="G54" s="478"/>
      <c r="H54" s="476"/>
      <c r="I54" s="476"/>
      <c r="J54" s="476"/>
      <c r="K54" s="476"/>
      <c r="L54" s="477"/>
      <c r="M54" s="458">
        <v>40</v>
      </c>
    </row>
    <row r="55" spans="2:13" ht="18" customHeight="1">
      <c r="B55" s="748" t="str">
        <f>IFERROR(VLOOKUP(第2号様式!$L$2,様式リスト!$B$3:$BZ$8,M55,0),"")</f>
        <v>　</v>
      </c>
      <c r="C55" s="749"/>
      <c r="D55" s="750"/>
      <c r="E55" s="478"/>
      <c r="F55" s="481"/>
      <c r="G55" s="478"/>
      <c r="H55" s="476"/>
      <c r="I55" s="476"/>
      <c r="J55" s="476"/>
      <c r="K55" s="476"/>
      <c r="L55" s="477"/>
      <c r="M55" s="458">
        <v>41</v>
      </c>
    </row>
    <row r="56" spans="2:13" ht="18" customHeight="1">
      <c r="B56" s="748" t="str">
        <f>IFERROR(VLOOKUP(第2号様式!$L$2,様式リスト!$B$3:$BZ$8,M56,0),"")</f>
        <v>９　産婦人科宿日直研修事業費、小児科宿日直研修事業費</v>
      </c>
      <c r="C56" s="749"/>
      <c r="D56" s="750"/>
      <c r="E56" s="478"/>
      <c r="F56" s="481"/>
      <c r="G56" s="478"/>
      <c r="H56" s="476"/>
      <c r="I56" s="476"/>
      <c r="J56" s="476"/>
      <c r="K56" s="476"/>
      <c r="L56" s="477"/>
      <c r="M56" s="458">
        <v>42</v>
      </c>
    </row>
    <row r="57" spans="2:13" ht="18" customHeight="1">
      <c r="B57" s="748" t="str">
        <f>IFERROR(VLOOKUP(第2号様式!$L$2,様式リスト!$B$3:$BZ$8,M57,0),"")</f>
        <v>宿日直手当</v>
      </c>
      <c r="C57" s="749"/>
      <c r="D57" s="750"/>
      <c r="E57" s="478"/>
      <c r="F57" s="481"/>
      <c r="G57" s="478"/>
      <c r="H57" s="476"/>
      <c r="I57" s="476"/>
      <c r="J57" s="476"/>
      <c r="K57" s="476"/>
      <c r="L57" s="477"/>
      <c r="M57" s="458">
        <v>43</v>
      </c>
    </row>
    <row r="58" spans="2:13" ht="18" customHeight="1">
      <c r="B58" s="748" t="str">
        <f>IFERROR(VLOOKUP(第2号様式!$L$2,様式リスト!$B$3:$BZ$8,M58,0),"")</f>
        <v>（１）産婦人科</v>
      </c>
      <c r="C58" s="749"/>
      <c r="D58" s="750"/>
      <c r="E58" s="478"/>
      <c r="F58" s="481"/>
      <c r="G58" s="478"/>
      <c r="H58" s="476"/>
      <c r="I58" s="476"/>
      <c r="J58" s="476"/>
      <c r="K58" s="476"/>
      <c r="L58" s="477"/>
      <c r="M58" s="458">
        <v>44</v>
      </c>
    </row>
    <row r="59" spans="2:13" ht="18" customHeight="1">
      <c r="B59" s="748" t="str">
        <f>IFERROR(VLOOKUP(第2号様式!$L$2,様式リスト!$B$3:$BZ$8,M59,0),"")</f>
        <v>（２）小児科</v>
      </c>
      <c r="C59" s="749"/>
      <c r="D59" s="750"/>
      <c r="E59" s="478"/>
      <c r="F59" s="481"/>
      <c r="G59" s="478"/>
      <c r="H59" s="476"/>
      <c r="I59" s="476"/>
      <c r="J59" s="476"/>
      <c r="K59" s="476"/>
      <c r="L59" s="477"/>
      <c r="M59" s="458">
        <v>45</v>
      </c>
    </row>
    <row r="60" spans="2:13" ht="18" customHeight="1">
      <c r="B60" s="748" t="str">
        <f>IFERROR(VLOOKUP(第2号様式!$L$2,様式リスト!$B$3:$BZ$8,M60,0),"")</f>
        <v>【オンコール手当】</v>
      </c>
      <c r="C60" s="749"/>
      <c r="D60" s="750"/>
      <c r="E60" s="478"/>
      <c r="F60" s="481"/>
      <c r="G60" s="478"/>
      <c r="H60" s="476"/>
      <c r="I60" s="476"/>
      <c r="J60" s="476"/>
      <c r="K60" s="476"/>
      <c r="L60" s="477"/>
      <c r="M60" s="458">
        <v>46</v>
      </c>
    </row>
    <row r="61" spans="2:13" ht="18" customHeight="1">
      <c r="B61" s="748" t="str">
        <f>IFERROR(VLOOKUP(第2号様式!$L$2,様式リスト!$B$3:$BZ$8,M61,0),"")</f>
        <v>　</v>
      </c>
      <c r="C61" s="749"/>
      <c r="D61" s="750"/>
      <c r="E61" s="478"/>
      <c r="F61" s="481"/>
      <c r="G61" s="478"/>
      <c r="H61" s="476"/>
      <c r="I61" s="476"/>
      <c r="J61" s="476"/>
      <c r="K61" s="476"/>
      <c r="L61" s="477"/>
      <c r="M61" s="458">
        <v>47</v>
      </c>
    </row>
    <row r="62" spans="2:13" ht="18" customHeight="1">
      <c r="B62" s="748" t="str">
        <f>IFERROR(VLOOKUP(第2号様式!$L$2,様式リスト!$B$3:$BZ$8,M62,0),"")</f>
        <v>　</v>
      </c>
      <c r="C62" s="749"/>
      <c r="D62" s="750"/>
      <c r="E62" s="478"/>
      <c r="F62" s="481"/>
      <c r="G62" s="478"/>
      <c r="H62" s="476"/>
      <c r="I62" s="476"/>
      <c r="J62" s="476"/>
      <c r="K62" s="476"/>
      <c r="L62" s="477"/>
      <c r="M62" s="458">
        <v>48</v>
      </c>
    </row>
    <row r="63" spans="2:13" ht="18" customHeight="1">
      <c r="B63" s="748" t="str">
        <f>IFERROR(VLOOKUP(第2号様式!$L$2,様式リスト!$B$3:$BZ$8,M63,0),"")</f>
        <v>（Ⅱ　協議会開催経費）</v>
      </c>
      <c r="C63" s="749"/>
      <c r="D63" s="750"/>
      <c r="E63" s="478"/>
      <c r="F63" s="481"/>
      <c r="G63" s="478"/>
      <c r="H63" s="476"/>
      <c r="I63" s="476"/>
      <c r="J63" s="476"/>
      <c r="K63" s="476"/>
      <c r="L63" s="477"/>
      <c r="M63" s="458">
        <v>49</v>
      </c>
    </row>
    <row r="64" spans="2:13" ht="18" customHeight="1">
      <c r="B64" s="748" t="str">
        <f>IFERROR(VLOOKUP(第2号様式!$L$2,様式リスト!$B$3:$BZ$8,M64,0),"")</f>
        <v>職員諸手当（非常勤）</v>
      </c>
      <c r="C64" s="749"/>
      <c r="D64" s="750"/>
      <c r="E64" s="478"/>
      <c r="F64" s="481"/>
      <c r="G64" s="478"/>
      <c r="H64" s="476"/>
      <c r="I64" s="476"/>
      <c r="J64" s="476"/>
      <c r="K64" s="476"/>
      <c r="L64" s="477"/>
      <c r="M64" s="458">
        <v>50</v>
      </c>
    </row>
    <row r="65" spans="2:13" ht="18" customHeight="1">
      <c r="B65" s="748" t="str">
        <f>IFERROR(VLOOKUP(第2号様式!$L$2,様式リスト!$B$3:$BZ$8,M65,0),"")</f>
        <v>非常勤職員手当</v>
      </c>
      <c r="C65" s="749"/>
      <c r="D65" s="750"/>
      <c r="E65" s="478"/>
      <c r="F65" s="481"/>
      <c r="G65" s="478"/>
      <c r="H65" s="476"/>
      <c r="I65" s="476"/>
      <c r="J65" s="476"/>
      <c r="K65" s="476"/>
      <c r="L65" s="477"/>
      <c r="M65" s="458">
        <v>51</v>
      </c>
    </row>
    <row r="66" spans="2:13" ht="18" customHeight="1">
      <c r="B66" s="748" t="str">
        <f>IFERROR(VLOOKUP(第2号様式!$L$2,様式リスト!$B$3:$BZ$8,M66,0),"")</f>
        <v>（事務補助者雇上経費）</v>
      </c>
      <c r="C66" s="749"/>
      <c r="D66" s="750"/>
      <c r="E66" s="478"/>
      <c r="F66" s="481"/>
      <c r="G66" s="478"/>
      <c r="H66" s="476"/>
      <c r="I66" s="476"/>
      <c r="J66" s="476"/>
      <c r="K66" s="476"/>
      <c r="L66" s="477"/>
      <c r="M66" s="458">
        <v>52</v>
      </c>
    </row>
    <row r="67" spans="2:13" ht="18" customHeight="1">
      <c r="B67" s="748" t="str">
        <f>IFERROR(VLOOKUP(第2号様式!$L$2,様式リスト!$B$3:$BZ$8,M67,0),"")</f>
        <v>諸謝金</v>
      </c>
      <c r="C67" s="749"/>
      <c r="D67" s="750"/>
      <c r="E67" s="478"/>
      <c r="F67" s="481"/>
      <c r="G67" s="478"/>
      <c r="H67" s="476"/>
      <c r="I67" s="476"/>
      <c r="J67" s="476"/>
      <c r="K67" s="476"/>
      <c r="L67" s="477"/>
      <c r="M67" s="458">
        <v>53</v>
      </c>
    </row>
    <row r="68" spans="2:13" ht="18" customHeight="1">
      <c r="B68" s="748" t="str">
        <f>IFERROR(VLOOKUP(第2号様式!$L$2,様式リスト!$B$3:$BZ$8,M68,0),"")</f>
        <v>旅費</v>
      </c>
      <c r="C68" s="749"/>
      <c r="D68" s="750"/>
      <c r="E68" s="478"/>
      <c r="F68" s="481"/>
      <c r="G68" s="478"/>
      <c r="H68" s="476"/>
      <c r="I68" s="476"/>
      <c r="J68" s="476"/>
      <c r="K68" s="476"/>
      <c r="L68" s="477"/>
      <c r="M68" s="458">
        <v>54</v>
      </c>
    </row>
    <row r="69" spans="2:13" ht="18" customHeight="1">
      <c r="B69" s="748" t="str">
        <f>IFERROR(VLOOKUP(第2号様式!$L$2,様式リスト!$B$3:$BZ$8,M69,0),"")</f>
        <v>会議費</v>
      </c>
      <c r="C69" s="749"/>
      <c r="D69" s="750"/>
      <c r="E69" s="478"/>
      <c r="F69" s="481"/>
      <c r="G69" s="478"/>
      <c r="H69" s="476"/>
      <c r="I69" s="476"/>
      <c r="J69" s="476"/>
      <c r="K69" s="476"/>
      <c r="L69" s="477"/>
      <c r="M69" s="458">
        <v>55</v>
      </c>
    </row>
    <row r="70" spans="2:13" ht="18" customHeight="1">
      <c r="B70" s="748" t="str">
        <f>IFERROR(VLOOKUP(第2号様式!$L$2,様式リスト!$B$3:$BZ$8,M70,0),"")</f>
        <v>　</v>
      </c>
      <c r="C70" s="749"/>
      <c r="D70" s="750"/>
      <c r="E70" s="478"/>
      <c r="F70" s="481"/>
      <c r="G70" s="478"/>
      <c r="H70" s="476"/>
      <c r="I70" s="476"/>
      <c r="J70" s="476"/>
      <c r="K70" s="476"/>
      <c r="L70" s="477"/>
      <c r="M70" s="458">
        <v>56</v>
      </c>
    </row>
    <row r="71" spans="2:13" ht="18" customHeight="1">
      <c r="B71" s="748" t="str">
        <f>IFERROR(VLOOKUP(第2号様式!$L$2,様式リスト!$B$3:$BZ$8,M71,0),"")</f>
        <v>　</v>
      </c>
      <c r="C71" s="749"/>
      <c r="D71" s="750"/>
      <c r="E71" s="478"/>
      <c r="F71" s="481"/>
      <c r="G71" s="478"/>
      <c r="H71" s="476"/>
      <c r="I71" s="476"/>
      <c r="J71" s="476"/>
      <c r="K71" s="476"/>
      <c r="L71" s="477"/>
      <c r="M71" s="458">
        <v>57</v>
      </c>
    </row>
    <row r="72" spans="2:13" ht="18" customHeight="1">
      <c r="B72" s="748" t="str">
        <f>IFERROR(VLOOKUP(第2号様式!$L$2,様式リスト!$B$3:$BZ$8,M72,0),"")</f>
        <v>　</v>
      </c>
      <c r="C72" s="749"/>
      <c r="D72" s="750"/>
      <c r="E72" s="478"/>
      <c r="F72" s="481"/>
      <c r="G72" s="478"/>
      <c r="H72" s="476"/>
      <c r="I72" s="476"/>
      <c r="J72" s="476"/>
      <c r="K72" s="476"/>
      <c r="L72" s="477"/>
      <c r="M72" s="458">
        <v>58</v>
      </c>
    </row>
    <row r="73" spans="2:13" ht="18" customHeight="1">
      <c r="B73" s="748" t="str">
        <f>IFERROR(VLOOKUP(第2号様式!$L$2,様式リスト!$B$3:$BZ$8,M73,0),"")</f>
        <v>　</v>
      </c>
      <c r="C73" s="749"/>
      <c r="D73" s="750"/>
      <c r="E73" s="478"/>
      <c r="F73" s="481"/>
      <c r="G73" s="478"/>
      <c r="H73" s="476"/>
      <c r="I73" s="476"/>
      <c r="J73" s="476"/>
      <c r="K73" s="476"/>
      <c r="L73" s="477"/>
      <c r="M73" s="458">
        <v>59</v>
      </c>
    </row>
    <row r="74" spans="2:13" ht="18" customHeight="1">
      <c r="B74" s="748" t="str">
        <f>IFERROR(VLOOKUP(第2号様式!$L$2,様式リスト!$B$3:$BZ$8,M74,0),"")</f>
        <v>　</v>
      </c>
      <c r="C74" s="749"/>
      <c r="D74" s="750"/>
      <c r="E74" s="478"/>
      <c r="F74" s="481"/>
      <c r="G74" s="478"/>
      <c r="H74" s="476"/>
      <c r="I74" s="476"/>
      <c r="J74" s="476"/>
      <c r="K74" s="476"/>
      <c r="L74" s="477"/>
      <c r="M74" s="458">
        <v>60</v>
      </c>
    </row>
    <row r="75" spans="2:13" ht="18" customHeight="1">
      <c r="B75" s="748" t="str">
        <f>IFERROR(VLOOKUP(第2号様式!$L$2,様式リスト!$B$3:$BZ$8,M75,0),"")</f>
        <v>　</v>
      </c>
      <c r="C75" s="749"/>
      <c r="D75" s="750"/>
      <c r="E75" s="478"/>
      <c r="F75" s="481"/>
      <c r="G75" s="478"/>
      <c r="H75" s="476"/>
      <c r="I75" s="476"/>
      <c r="J75" s="476"/>
      <c r="K75" s="476"/>
      <c r="L75" s="477"/>
      <c r="M75" s="458">
        <v>61</v>
      </c>
    </row>
    <row r="76" spans="2:13" ht="18" customHeight="1">
      <c r="B76" s="748" t="str">
        <f>IFERROR(VLOOKUP(第2号様式!$L$2,様式リスト!$B$3:$BZ$8,M76,0),"")</f>
        <v>　</v>
      </c>
      <c r="C76" s="749"/>
      <c r="D76" s="750"/>
      <c r="E76" s="478"/>
      <c r="F76" s="481"/>
      <c r="G76" s="478"/>
      <c r="H76" s="476"/>
      <c r="I76" s="476"/>
      <c r="J76" s="476"/>
      <c r="K76" s="476"/>
      <c r="L76" s="477"/>
      <c r="M76" s="458">
        <v>62</v>
      </c>
    </row>
    <row r="77" spans="2:13" ht="18" customHeight="1">
      <c r="B77" s="748" t="str">
        <f>IFERROR(VLOOKUP(第2号様式!$L$2,様式リスト!$B$3:$BZ$8,M77,0),"")</f>
        <v>　</v>
      </c>
      <c r="C77" s="749"/>
      <c r="D77" s="750"/>
      <c r="E77" s="478"/>
      <c r="F77" s="481"/>
      <c r="G77" s="478"/>
      <c r="H77" s="476"/>
      <c r="I77" s="476"/>
      <c r="J77" s="476"/>
      <c r="K77" s="476"/>
      <c r="L77" s="477"/>
      <c r="M77" s="458">
        <v>63</v>
      </c>
    </row>
    <row r="78" spans="2:13" ht="18" customHeight="1">
      <c r="B78" s="748" t="str">
        <f>IFERROR(VLOOKUP(第2号様式!$L$2,様式リスト!$B$3:$BZ$8,M78,0),"")</f>
        <v>　</v>
      </c>
      <c r="C78" s="749"/>
      <c r="D78" s="750"/>
      <c r="E78" s="478"/>
      <c r="F78" s="481"/>
      <c r="G78" s="478"/>
      <c r="H78" s="476"/>
      <c r="I78" s="476"/>
      <c r="J78" s="476"/>
      <c r="K78" s="476"/>
      <c r="L78" s="477"/>
      <c r="M78" s="458">
        <v>64</v>
      </c>
    </row>
    <row r="79" spans="2:13" ht="18" customHeight="1">
      <c r="B79" s="748" t="str">
        <f>IFERROR(VLOOKUP(第2号様式!$L$2,様式リスト!$B$3:$BZ$8,M79,0),"")</f>
        <v>　</v>
      </c>
      <c r="C79" s="749"/>
      <c r="D79" s="750"/>
      <c r="E79" s="478"/>
      <c r="F79" s="481"/>
      <c r="G79" s="478"/>
      <c r="H79" s="476"/>
      <c r="I79" s="476"/>
      <c r="J79" s="476"/>
      <c r="K79" s="476"/>
      <c r="L79" s="477"/>
      <c r="M79" s="458">
        <v>65</v>
      </c>
    </row>
    <row r="80" spans="2:13" ht="18" customHeight="1">
      <c r="B80" s="748" t="str">
        <f>IFERROR(VLOOKUP(第2号様式!$L$2,様式リスト!$B$3:$BZ$8,M80,0),"")</f>
        <v>　</v>
      </c>
      <c r="C80" s="749"/>
      <c r="D80" s="750"/>
      <c r="E80" s="478"/>
      <c r="F80" s="481"/>
      <c r="G80" s="478"/>
      <c r="H80" s="476"/>
      <c r="I80" s="476"/>
      <c r="J80" s="476"/>
      <c r="K80" s="476"/>
      <c r="L80" s="477"/>
      <c r="M80" s="458">
        <v>66</v>
      </c>
    </row>
    <row r="81" spans="2:13" ht="18" customHeight="1">
      <c r="B81" s="748" t="str">
        <f>IFERROR(VLOOKUP(第2号様式!$L$2,様式リスト!$B$3:$BZ$8,M81,0),"")</f>
        <v>　</v>
      </c>
      <c r="C81" s="749"/>
      <c r="D81" s="750"/>
      <c r="E81" s="478"/>
      <c r="F81" s="481"/>
      <c r="G81" s="478"/>
      <c r="H81" s="476"/>
      <c r="I81" s="476"/>
      <c r="J81" s="476"/>
      <c r="K81" s="476"/>
      <c r="L81" s="477"/>
      <c r="M81" s="458">
        <v>67</v>
      </c>
    </row>
    <row r="82" spans="2:13" ht="18" customHeight="1">
      <c r="B82" s="748" t="str">
        <f>IFERROR(VLOOKUP(第2号様式!$L$2,様式リスト!$B$3:$BZ$8,M82,0),"")</f>
        <v>　</v>
      </c>
      <c r="C82" s="749"/>
      <c r="D82" s="750"/>
      <c r="E82" s="478"/>
      <c r="F82" s="481"/>
      <c r="G82" s="478"/>
      <c r="H82" s="476"/>
      <c r="I82" s="476"/>
      <c r="J82" s="476"/>
      <c r="K82" s="476"/>
      <c r="L82" s="477"/>
      <c r="M82" s="458">
        <v>68</v>
      </c>
    </row>
    <row r="83" spans="2:13" ht="18" customHeight="1">
      <c r="B83" s="748" t="str">
        <f>IFERROR(VLOOKUP(第2号様式!$L$2,様式リスト!$B$3:$BZ$8,M83,0),"")</f>
        <v>　</v>
      </c>
      <c r="C83" s="749"/>
      <c r="D83" s="750"/>
      <c r="E83" s="478"/>
      <c r="F83" s="481"/>
      <c r="G83" s="478"/>
      <c r="H83" s="476"/>
      <c r="I83" s="476"/>
      <c r="J83" s="476"/>
      <c r="K83" s="476"/>
      <c r="L83" s="477"/>
      <c r="M83" s="458">
        <v>69</v>
      </c>
    </row>
    <row r="84" spans="2:13" ht="18" customHeight="1">
      <c r="B84" s="748" t="str">
        <f>IFERROR(VLOOKUP(第2号様式!$L$2,様式リスト!$B$3:$BZ$8,M84,0),"")</f>
        <v>　</v>
      </c>
      <c r="C84" s="749"/>
      <c r="D84" s="750"/>
      <c r="E84" s="478"/>
      <c r="F84" s="481"/>
      <c r="G84" s="478"/>
      <c r="H84" s="476"/>
      <c r="I84" s="476"/>
      <c r="J84" s="476"/>
      <c r="K84" s="476"/>
      <c r="L84" s="477"/>
      <c r="M84" s="458">
        <v>70</v>
      </c>
    </row>
    <row r="85" spans="2:13" ht="18" customHeight="1">
      <c r="B85" s="748" t="str">
        <f>IFERROR(VLOOKUP(第2号様式!$L$2,様式リスト!$B$3:$BZ$8,M85,0),"")</f>
        <v xml:space="preserve"> </v>
      </c>
      <c r="C85" s="749"/>
      <c r="D85" s="750"/>
      <c r="E85" s="478"/>
      <c r="F85" s="481"/>
      <c r="G85" s="478"/>
      <c r="H85" s="476"/>
      <c r="I85" s="476"/>
      <c r="J85" s="476"/>
      <c r="K85" s="476"/>
      <c r="L85" s="477"/>
      <c r="M85" s="458">
        <v>71</v>
      </c>
    </row>
    <row r="86" spans="2:13" ht="18" customHeight="1">
      <c r="B86" s="748">
        <f>IFERROR(VLOOKUP(第2号様式!$L$2,様式リスト!$B$3:$BZ$8,M86,0),"")</f>
        <v>0</v>
      </c>
      <c r="C86" s="749"/>
      <c r="D86" s="750"/>
      <c r="E86" s="478"/>
      <c r="F86" s="481"/>
      <c r="G86" s="478"/>
      <c r="H86" s="476"/>
      <c r="I86" s="476"/>
      <c r="J86" s="476"/>
      <c r="K86" s="476"/>
      <c r="L86" s="477"/>
      <c r="M86" s="458">
        <v>72</v>
      </c>
    </row>
    <row r="87" spans="2:13" ht="18" customHeight="1">
      <c r="B87" s="748">
        <f>IFERROR(VLOOKUP(第2号様式!$L$2,様式リスト!$B$3:$BZ$8,M87,0),"")</f>
        <v>0</v>
      </c>
      <c r="C87" s="749"/>
      <c r="D87" s="750"/>
      <c r="E87" s="478"/>
      <c r="F87" s="481"/>
      <c r="G87" s="478"/>
      <c r="H87" s="476"/>
      <c r="I87" s="476"/>
      <c r="J87" s="476"/>
      <c r="K87" s="476"/>
      <c r="L87" s="477"/>
      <c r="M87" s="458">
        <v>73</v>
      </c>
    </row>
    <row r="88" spans="2:13" ht="18" customHeight="1">
      <c r="B88" s="748">
        <f>IFERROR(VLOOKUP(第2号様式!$L$2,様式リスト!$B$3:$BZ$8,M88,0),"")</f>
        <v>0</v>
      </c>
      <c r="C88" s="749"/>
      <c r="D88" s="750"/>
      <c r="E88" s="478"/>
      <c r="F88" s="481"/>
      <c r="G88" s="478"/>
      <c r="H88" s="476"/>
      <c r="I88" s="476"/>
      <c r="J88" s="476"/>
      <c r="K88" s="476"/>
      <c r="L88" s="477"/>
      <c r="M88" s="458">
        <v>74</v>
      </c>
    </row>
    <row r="89" spans="2:13" ht="18" customHeight="1">
      <c r="B89" s="748" t="str">
        <f>IFERROR(VLOOKUP(第2号様式!$L$2,様式リスト!$B$3:$BZ$8,M89,0),"")</f>
        <v xml:space="preserve"> </v>
      </c>
      <c r="C89" s="749"/>
      <c r="D89" s="750"/>
      <c r="E89" s="478"/>
      <c r="F89" s="481"/>
      <c r="G89" s="478"/>
      <c r="H89" s="476"/>
      <c r="I89" s="476"/>
      <c r="J89" s="476"/>
      <c r="K89" s="476"/>
      <c r="L89" s="477"/>
      <c r="M89" s="458">
        <v>75</v>
      </c>
    </row>
    <row r="90" spans="2:13" ht="23.25" customHeight="1">
      <c r="B90" s="751" t="s">
        <v>556</v>
      </c>
      <c r="C90" s="752"/>
      <c r="D90" s="753"/>
      <c r="E90" s="482"/>
      <c r="F90" s="734">
        <f>SUM(F18:F89)</f>
        <v>0</v>
      </c>
      <c r="G90" s="482"/>
      <c r="H90" s="484"/>
      <c r="I90" s="484"/>
      <c r="J90" s="484"/>
      <c r="K90" s="484"/>
      <c r="L90" s="483"/>
    </row>
    <row r="91" spans="2:13" ht="19.5" customHeight="1"/>
    <row r="92" spans="2:13">
      <c r="B92" s="458" t="s">
        <v>701</v>
      </c>
    </row>
    <row r="94" spans="2:13" ht="19.5" customHeight="1"/>
  </sheetData>
  <sheetProtection formatCells="0" formatColumns="0" formatRows="0" insertColumns="0" insertRows="0" insertHyperlinks="0" deleteColumns="0" deleteRows="0" sort="0" autoFilter="0" pivotTables="0"/>
  <mergeCells count="88">
    <mergeCell ref="B3:L3"/>
    <mergeCell ref="K6:K8"/>
    <mergeCell ref="L6:L8"/>
    <mergeCell ref="K11:K12"/>
    <mergeCell ref="L11:L12"/>
    <mergeCell ref="G16:L16"/>
    <mergeCell ref="B16:D16"/>
    <mergeCell ref="E16:F16"/>
    <mergeCell ref="B90:D90"/>
    <mergeCell ref="E6:E8"/>
    <mergeCell ref="J6:J8"/>
    <mergeCell ref="I6:I8"/>
    <mergeCell ref="C6:C8"/>
    <mergeCell ref="G6:G8"/>
    <mergeCell ref="H6:H8"/>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7:D87"/>
    <mergeCell ref="B88:D88"/>
    <mergeCell ref="B89:D89"/>
    <mergeCell ref="B82:D82"/>
    <mergeCell ref="B83:D83"/>
    <mergeCell ref="B84:D84"/>
    <mergeCell ref="B85:D85"/>
    <mergeCell ref="B86:D86"/>
  </mergeCells>
  <phoneticPr fontId="4"/>
  <printOptions horizontalCentered="1"/>
  <pageMargins left="0.62992125984251968" right="0.59055118110236227" top="0.59055118110236227" bottom="0.59055118110236227" header="0.51181102362204722" footer="0.51181102362204722"/>
  <pageSetup paperSize="9" scale="3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A48"/>
  <sheetViews>
    <sheetView view="pageBreakPreview"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6" width="3.625" style="2"/>
    <col min="27" max="27" width="0" style="2" hidden="1" customWidth="1"/>
    <col min="28"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2" width="3.625" style="2"/>
    <col min="283" max="283" width="0" style="2" hidden="1" customWidth="1"/>
    <col min="284"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8" width="3.625" style="2"/>
    <col min="539" max="539" width="0" style="2" hidden="1" customWidth="1"/>
    <col min="540"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4" width="3.625" style="2"/>
    <col min="795" max="795" width="0" style="2" hidden="1" customWidth="1"/>
    <col min="796"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0" width="3.625" style="2"/>
    <col min="1051" max="1051" width="0" style="2" hidden="1" customWidth="1"/>
    <col min="1052"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6" width="3.625" style="2"/>
    <col min="1307" max="1307" width="0" style="2" hidden="1" customWidth="1"/>
    <col min="1308"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2" width="3.625" style="2"/>
    <col min="1563" max="1563" width="0" style="2" hidden="1" customWidth="1"/>
    <col min="1564"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8" width="3.625" style="2"/>
    <col min="1819" max="1819" width="0" style="2" hidden="1" customWidth="1"/>
    <col min="1820"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4" width="3.625" style="2"/>
    <col min="2075" max="2075" width="0" style="2" hidden="1" customWidth="1"/>
    <col min="2076"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0" width="3.625" style="2"/>
    <col min="2331" max="2331" width="0" style="2" hidden="1" customWidth="1"/>
    <col min="2332"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6" width="3.625" style="2"/>
    <col min="2587" max="2587" width="0" style="2" hidden="1" customWidth="1"/>
    <col min="2588"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2" width="3.625" style="2"/>
    <col min="2843" max="2843" width="0" style="2" hidden="1" customWidth="1"/>
    <col min="2844"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8" width="3.625" style="2"/>
    <col min="3099" max="3099" width="0" style="2" hidden="1" customWidth="1"/>
    <col min="3100"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4" width="3.625" style="2"/>
    <col min="3355" max="3355" width="0" style="2" hidden="1" customWidth="1"/>
    <col min="3356"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0" width="3.625" style="2"/>
    <col min="3611" max="3611" width="0" style="2" hidden="1" customWidth="1"/>
    <col min="3612"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6" width="3.625" style="2"/>
    <col min="3867" max="3867" width="0" style="2" hidden="1" customWidth="1"/>
    <col min="3868"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2" width="3.625" style="2"/>
    <col min="4123" max="4123" width="0" style="2" hidden="1" customWidth="1"/>
    <col min="4124"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8" width="3.625" style="2"/>
    <col min="4379" max="4379" width="0" style="2" hidden="1" customWidth="1"/>
    <col min="4380"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4" width="3.625" style="2"/>
    <col min="4635" max="4635" width="0" style="2" hidden="1" customWidth="1"/>
    <col min="4636"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0" width="3.625" style="2"/>
    <col min="4891" max="4891" width="0" style="2" hidden="1" customWidth="1"/>
    <col min="4892"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6" width="3.625" style="2"/>
    <col min="5147" max="5147" width="0" style="2" hidden="1" customWidth="1"/>
    <col min="5148"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2" width="3.625" style="2"/>
    <col min="5403" max="5403" width="0" style="2" hidden="1" customWidth="1"/>
    <col min="5404"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8" width="3.625" style="2"/>
    <col min="5659" max="5659" width="0" style="2" hidden="1" customWidth="1"/>
    <col min="5660"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4" width="3.625" style="2"/>
    <col min="5915" max="5915" width="0" style="2" hidden="1" customWidth="1"/>
    <col min="5916"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0" width="3.625" style="2"/>
    <col min="6171" max="6171" width="0" style="2" hidden="1" customWidth="1"/>
    <col min="6172"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6" width="3.625" style="2"/>
    <col min="6427" max="6427" width="0" style="2" hidden="1" customWidth="1"/>
    <col min="6428"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2" width="3.625" style="2"/>
    <col min="6683" max="6683" width="0" style="2" hidden="1" customWidth="1"/>
    <col min="6684"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8" width="3.625" style="2"/>
    <col min="6939" max="6939" width="0" style="2" hidden="1" customWidth="1"/>
    <col min="6940"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4" width="3.625" style="2"/>
    <col min="7195" max="7195" width="0" style="2" hidden="1" customWidth="1"/>
    <col min="7196"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0" width="3.625" style="2"/>
    <col min="7451" max="7451" width="0" style="2" hidden="1" customWidth="1"/>
    <col min="7452"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6" width="3.625" style="2"/>
    <col min="7707" max="7707" width="0" style="2" hidden="1" customWidth="1"/>
    <col min="7708"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2" width="3.625" style="2"/>
    <col min="7963" max="7963" width="0" style="2" hidden="1" customWidth="1"/>
    <col min="7964"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8" width="3.625" style="2"/>
    <col min="8219" max="8219" width="0" style="2" hidden="1" customWidth="1"/>
    <col min="8220"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4" width="3.625" style="2"/>
    <col min="8475" max="8475" width="0" style="2" hidden="1" customWidth="1"/>
    <col min="8476"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0" width="3.625" style="2"/>
    <col min="8731" max="8731" width="0" style="2" hidden="1" customWidth="1"/>
    <col min="8732"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6" width="3.625" style="2"/>
    <col min="8987" max="8987" width="0" style="2" hidden="1" customWidth="1"/>
    <col min="8988"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2" width="3.625" style="2"/>
    <col min="9243" max="9243" width="0" style="2" hidden="1" customWidth="1"/>
    <col min="9244"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8" width="3.625" style="2"/>
    <col min="9499" max="9499" width="0" style="2" hidden="1" customWidth="1"/>
    <col min="9500"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4" width="3.625" style="2"/>
    <col min="9755" max="9755" width="0" style="2" hidden="1" customWidth="1"/>
    <col min="9756"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0" width="3.625" style="2"/>
    <col min="10011" max="10011" width="0" style="2" hidden="1" customWidth="1"/>
    <col min="10012"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6" width="3.625" style="2"/>
    <col min="10267" max="10267" width="0" style="2" hidden="1" customWidth="1"/>
    <col min="10268"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2" width="3.625" style="2"/>
    <col min="10523" max="10523" width="0" style="2" hidden="1" customWidth="1"/>
    <col min="10524"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8" width="3.625" style="2"/>
    <col min="10779" max="10779" width="0" style="2" hidden="1" customWidth="1"/>
    <col min="10780"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4" width="3.625" style="2"/>
    <col min="11035" max="11035" width="0" style="2" hidden="1" customWidth="1"/>
    <col min="11036"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0" width="3.625" style="2"/>
    <col min="11291" max="11291" width="0" style="2" hidden="1" customWidth="1"/>
    <col min="11292"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6" width="3.625" style="2"/>
    <col min="11547" max="11547" width="0" style="2" hidden="1" customWidth="1"/>
    <col min="11548"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2" width="3.625" style="2"/>
    <col min="11803" max="11803" width="0" style="2" hidden="1" customWidth="1"/>
    <col min="11804"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8" width="3.625" style="2"/>
    <col min="12059" max="12059" width="0" style="2" hidden="1" customWidth="1"/>
    <col min="12060"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4" width="3.625" style="2"/>
    <col min="12315" max="12315" width="0" style="2" hidden="1" customWidth="1"/>
    <col min="12316"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0" width="3.625" style="2"/>
    <col min="12571" max="12571" width="0" style="2" hidden="1" customWidth="1"/>
    <col min="12572"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6" width="3.625" style="2"/>
    <col min="12827" max="12827" width="0" style="2" hidden="1" customWidth="1"/>
    <col min="12828"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2" width="3.625" style="2"/>
    <col min="13083" max="13083" width="0" style="2" hidden="1" customWidth="1"/>
    <col min="13084"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8" width="3.625" style="2"/>
    <col min="13339" max="13339" width="0" style="2" hidden="1" customWidth="1"/>
    <col min="13340"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4" width="3.625" style="2"/>
    <col min="13595" max="13595" width="0" style="2" hidden="1" customWidth="1"/>
    <col min="13596"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0" width="3.625" style="2"/>
    <col min="13851" max="13851" width="0" style="2" hidden="1" customWidth="1"/>
    <col min="13852"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6" width="3.625" style="2"/>
    <col min="14107" max="14107" width="0" style="2" hidden="1" customWidth="1"/>
    <col min="14108"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2" width="3.625" style="2"/>
    <col min="14363" max="14363" width="0" style="2" hidden="1" customWidth="1"/>
    <col min="14364"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8" width="3.625" style="2"/>
    <col min="14619" max="14619" width="0" style="2" hidden="1" customWidth="1"/>
    <col min="14620"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4" width="3.625" style="2"/>
    <col min="14875" max="14875" width="0" style="2" hidden="1" customWidth="1"/>
    <col min="14876"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0" width="3.625" style="2"/>
    <col min="15131" max="15131" width="0" style="2" hidden="1" customWidth="1"/>
    <col min="15132"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6" width="3.625" style="2"/>
    <col min="15387" max="15387" width="0" style="2" hidden="1" customWidth="1"/>
    <col min="15388"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2" width="3.625" style="2"/>
    <col min="15643" max="15643" width="0" style="2" hidden="1" customWidth="1"/>
    <col min="15644"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8" width="3.625" style="2"/>
    <col min="15899" max="15899" width="0" style="2" hidden="1" customWidth="1"/>
    <col min="15900"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4" width="3.625" style="2"/>
    <col min="16155" max="16155" width="0" style="2" hidden="1" customWidth="1"/>
    <col min="16156" max="16384" width="3.625" style="2"/>
  </cols>
  <sheetData>
    <row r="1" spans="1:27" ht="18.75" customHeight="1">
      <c r="A1" s="1"/>
      <c r="B1" s="448"/>
      <c r="C1" s="1"/>
      <c r="D1" s="1"/>
      <c r="E1" s="1"/>
      <c r="F1" s="1"/>
      <c r="G1" s="1"/>
      <c r="H1" s="1"/>
      <c r="I1" s="1"/>
      <c r="J1" s="1"/>
      <c r="K1" s="1"/>
      <c r="L1" s="1"/>
      <c r="M1" s="1"/>
      <c r="N1" s="1"/>
      <c r="O1" s="1"/>
      <c r="P1" s="1"/>
      <c r="Q1" s="1"/>
      <c r="R1" s="1"/>
      <c r="S1" s="1"/>
      <c r="T1" s="1"/>
      <c r="U1" s="1"/>
      <c r="V1" s="1"/>
      <c r="W1" s="1"/>
      <c r="X1" s="1"/>
      <c r="Y1" s="1"/>
      <c r="AA1" s="2" t="s">
        <v>186</v>
      </c>
    </row>
    <row r="2" spans="1:27" ht="9" customHeight="1">
      <c r="A2" s="1"/>
      <c r="B2" s="1"/>
      <c r="C2" s="1"/>
      <c r="D2" s="1"/>
      <c r="E2" s="1"/>
      <c r="F2" s="1"/>
      <c r="G2" s="1"/>
      <c r="H2" s="1"/>
      <c r="I2" s="1"/>
      <c r="J2" s="1"/>
      <c r="K2" s="1"/>
      <c r="L2" s="1"/>
      <c r="M2" s="1"/>
      <c r="N2" s="1"/>
      <c r="O2" s="1"/>
      <c r="P2" s="1"/>
      <c r="Q2" s="1"/>
      <c r="R2" s="1"/>
      <c r="S2" s="1"/>
      <c r="T2" s="1"/>
      <c r="U2" s="1"/>
      <c r="V2" s="1"/>
      <c r="W2" s="1"/>
      <c r="X2" s="1"/>
      <c r="Y2" s="1"/>
    </row>
    <row r="3" spans="1:27" ht="18.75" customHeight="1">
      <c r="A3" s="782" t="s">
        <v>543</v>
      </c>
      <c r="B3" s="782"/>
      <c r="C3" s="782"/>
      <c r="D3" s="782"/>
      <c r="E3" s="782"/>
      <c r="F3" s="782"/>
      <c r="G3" s="782"/>
      <c r="H3" s="782"/>
      <c r="I3" s="782"/>
      <c r="J3" s="782"/>
      <c r="K3" s="782"/>
      <c r="L3" s="782"/>
      <c r="M3" s="782"/>
      <c r="N3" s="782"/>
      <c r="O3" s="782"/>
      <c r="P3" s="782"/>
      <c r="Q3" s="782"/>
      <c r="R3" s="782"/>
      <c r="S3" s="782"/>
      <c r="T3" s="782"/>
      <c r="U3" s="782"/>
      <c r="V3" s="782"/>
      <c r="W3" s="782"/>
      <c r="X3" s="782"/>
      <c r="Y3" s="782"/>
    </row>
    <row r="4" spans="1:27" ht="9" customHeight="1">
      <c r="A4" s="1"/>
      <c r="B4" s="1"/>
      <c r="C4" s="1"/>
      <c r="D4" s="1"/>
      <c r="E4" s="1"/>
      <c r="F4" s="1"/>
      <c r="G4" s="1"/>
      <c r="H4" s="1"/>
      <c r="I4" s="1"/>
      <c r="J4" s="1"/>
      <c r="K4" s="1"/>
      <c r="L4" s="1"/>
      <c r="M4" s="1"/>
      <c r="N4" s="1"/>
      <c r="O4" s="1"/>
      <c r="P4" s="1"/>
      <c r="Q4" s="1"/>
      <c r="R4" s="1"/>
      <c r="S4" s="1"/>
      <c r="T4" s="1"/>
      <c r="U4" s="1"/>
      <c r="V4" s="1"/>
      <c r="W4" s="1"/>
      <c r="X4" s="1"/>
      <c r="Y4" s="1"/>
    </row>
    <row r="5" spans="1:27" ht="18.75" customHeight="1">
      <c r="A5" s="1"/>
      <c r="B5" s="1"/>
      <c r="C5" s="1"/>
      <c r="D5" s="1"/>
      <c r="E5" s="1"/>
      <c r="F5" s="1"/>
      <c r="G5" s="1"/>
      <c r="H5" s="1"/>
      <c r="I5" s="1"/>
      <c r="J5" s="1"/>
      <c r="K5" s="1"/>
      <c r="L5" s="1"/>
      <c r="M5" s="1"/>
      <c r="N5" s="123" t="s">
        <v>167</v>
      </c>
      <c r="O5" s="1"/>
      <c r="P5" s="1"/>
      <c r="Q5" s="1"/>
      <c r="R5" s="1"/>
      <c r="S5" s="1"/>
      <c r="T5" s="1"/>
      <c r="U5" s="1"/>
      <c r="V5" s="1"/>
      <c r="W5" s="1"/>
      <c r="X5" s="1"/>
      <c r="Y5" s="1"/>
    </row>
    <row r="6" spans="1:27" ht="18.75" customHeight="1">
      <c r="A6" s="1"/>
      <c r="B6" s="1"/>
      <c r="C6" s="1"/>
      <c r="D6" s="1"/>
      <c r="E6" s="1"/>
      <c r="F6" s="1"/>
      <c r="G6" s="1"/>
      <c r="H6" s="1"/>
      <c r="I6" s="1"/>
      <c r="J6" s="1"/>
      <c r="K6" s="1"/>
      <c r="L6" s="1"/>
      <c r="M6" s="1"/>
      <c r="N6" s="783"/>
      <c r="O6" s="783"/>
      <c r="P6" s="783"/>
      <c r="Q6" s="783"/>
      <c r="R6" s="783"/>
      <c r="S6" s="783"/>
      <c r="T6" s="783"/>
      <c r="U6" s="783"/>
      <c r="V6" s="783"/>
      <c r="W6" s="783"/>
      <c r="X6" s="783"/>
      <c r="Y6" s="783"/>
    </row>
    <row r="7" spans="1:27" ht="18.75" customHeight="1">
      <c r="A7" s="1"/>
      <c r="B7" s="1"/>
      <c r="C7" s="1"/>
      <c r="D7" s="1"/>
      <c r="E7" s="1"/>
      <c r="F7" s="1"/>
      <c r="G7" s="1"/>
      <c r="H7" s="1"/>
      <c r="I7" s="1"/>
      <c r="J7" s="1"/>
      <c r="K7" s="1"/>
      <c r="L7" s="1"/>
      <c r="M7" s="1"/>
      <c r="N7" s="198"/>
      <c r="O7" s="198"/>
      <c r="P7" s="198"/>
      <c r="Q7" s="198"/>
      <c r="R7" s="198"/>
      <c r="S7" s="198"/>
      <c r="T7" s="198"/>
      <c r="U7" s="198"/>
      <c r="V7" s="198"/>
      <c r="W7" s="198"/>
      <c r="X7" s="198"/>
      <c r="Y7" s="198"/>
    </row>
    <row r="8" spans="1:27" s="81" customFormat="1" ht="15" customHeight="1">
      <c r="A8" s="2"/>
      <c r="B8" s="1"/>
      <c r="C8" s="785" t="s">
        <v>544</v>
      </c>
      <c r="D8" s="785"/>
      <c r="E8" s="785"/>
      <c r="F8" s="785"/>
      <c r="G8" s="785"/>
      <c r="H8" s="785"/>
      <c r="I8" s="785"/>
      <c r="J8" s="785"/>
      <c r="K8" s="425"/>
      <c r="L8" s="784"/>
      <c r="M8" s="784"/>
      <c r="N8" s="785" t="s">
        <v>169</v>
      </c>
      <c r="O8" s="785"/>
    </row>
    <row r="9" spans="1:27" s="81" customFormat="1" ht="30" customHeight="1">
      <c r="A9" s="2"/>
      <c r="B9" s="1"/>
      <c r="C9" s="780" t="s">
        <v>476</v>
      </c>
      <c r="D9" s="780"/>
      <c r="E9" s="780"/>
      <c r="F9" s="780"/>
      <c r="G9" s="780"/>
      <c r="H9" s="780"/>
      <c r="I9" s="780"/>
      <c r="J9" s="780"/>
      <c r="K9" s="780"/>
      <c r="L9" s="780"/>
      <c r="M9" s="780"/>
      <c r="N9" s="780"/>
      <c r="O9" s="780"/>
      <c r="P9" s="780"/>
      <c r="Q9" s="780"/>
      <c r="R9" s="780"/>
      <c r="S9" s="780"/>
      <c r="T9" s="780"/>
      <c r="U9" s="780"/>
      <c r="V9" s="780"/>
      <c r="W9" s="780"/>
      <c r="X9" s="780"/>
    </row>
    <row r="10" spans="1:27" s="81" customFormat="1" ht="15" customHeight="1">
      <c r="A10" s="2"/>
      <c r="B10" s="1"/>
      <c r="C10" s="1"/>
      <c r="D10" s="1"/>
      <c r="E10" s="1"/>
      <c r="F10" s="1"/>
      <c r="G10" s="1"/>
      <c r="H10" s="1"/>
      <c r="I10" s="1"/>
      <c r="J10" s="1"/>
      <c r="K10" s="1"/>
      <c r="L10" s="1"/>
      <c r="M10" s="1"/>
      <c r="N10" s="1"/>
      <c r="O10" s="1"/>
      <c r="P10" s="1"/>
      <c r="Q10" s="1"/>
      <c r="R10" s="1"/>
      <c r="S10" s="1"/>
      <c r="T10" s="1"/>
      <c r="U10" s="1"/>
      <c r="V10" s="1"/>
      <c r="W10" s="1"/>
      <c r="X10" s="1"/>
      <c r="Y10" s="1"/>
    </row>
    <row r="11" spans="1:27" s="81" customFormat="1" ht="15" customHeight="1">
      <c r="A11" s="2"/>
      <c r="B11" s="1"/>
      <c r="C11" s="1" t="s">
        <v>171</v>
      </c>
      <c r="D11" s="1"/>
      <c r="E11" s="1"/>
      <c r="F11" s="1"/>
      <c r="G11" s="1"/>
      <c r="H11" s="176"/>
      <c r="I11" s="176"/>
      <c r="J11" s="176"/>
      <c r="K11" s="176"/>
      <c r="L11" s="176"/>
      <c r="M11" s="176"/>
      <c r="N11" s="176"/>
      <c r="O11" s="176"/>
      <c r="P11" s="176"/>
      <c r="Q11" s="176"/>
      <c r="R11" s="176"/>
      <c r="S11" s="176"/>
      <c r="T11" s="168" t="s">
        <v>477</v>
      </c>
      <c r="U11" s="769">
        <f>IF(AND(L8&gt;=1,L8&lt;8),ROUNDDOWN(E16*P16,0),IF(AND(L8&gt;=8,L8&lt;15),ROUNDDOWN(E19*P19,0),IF(AND(L8&gt;=15,L8&lt;22),ROUNDDOWN(E22*P22,0),0)))</f>
        <v>0</v>
      </c>
      <c r="V11" s="769"/>
      <c r="W11" s="769"/>
      <c r="X11" s="769"/>
      <c r="Y11" s="1" t="s">
        <v>101</v>
      </c>
    </row>
    <row r="12" spans="1:27" s="81" customFormat="1" ht="18" customHeight="1">
      <c r="A12" s="2"/>
      <c r="B12" s="1"/>
      <c r="C12" s="1"/>
      <c r="D12" s="780" t="s">
        <v>478</v>
      </c>
      <c r="E12" s="780"/>
      <c r="F12" s="780"/>
      <c r="G12" s="780"/>
      <c r="H12" s="780"/>
      <c r="I12" s="780"/>
      <c r="J12" s="780"/>
      <c r="K12" s="780"/>
      <c r="L12" s="780"/>
      <c r="M12" s="780"/>
      <c r="N12" s="780"/>
      <c r="O12" s="780"/>
      <c r="P12" s="780"/>
      <c r="Q12" s="780"/>
      <c r="R12" s="780"/>
      <c r="S12" s="780"/>
      <c r="T12" s="780"/>
      <c r="U12" s="780"/>
      <c r="V12" s="780"/>
      <c r="W12" s="780"/>
      <c r="X12" s="780"/>
      <c r="Y12" s="780"/>
    </row>
    <row r="13" spans="1:27" s="81" customFormat="1" ht="18" customHeight="1">
      <c r="A13" s="2"/>
      <c r="B13" s="1"/>
      <c r="C13" s="1"/>
      <c r="D13" s="780"/>
      <c r="E13" s="780"/>
      <c r="F13" s="780"/>
      <c r="G13" s="780"/>
      <c r="H13" s="780"/>
      <c r="I13" s="780"/>
      <c r="J13" s="780"/>
      <c r="K13" s="780"/>
      <c r="L13" s="780"/>
      <c r="M13" s="780"/>
      <c r="N13" s="780"/>
      <c r="O13" s="780"/>
      <c r="P13" s="780"/>
      <c r="Q13" s="780"/>
      <c r="R13" s="780"/>
      <c r="S13" s="780"/>
      <c r="T13" s="780"/>
      <c r="U13" s="780"/>
      <c r="V13" s="780"/>
      <c r="W13" s="780"/>
      <c r="X13" s="780"/>
      <c r="Y13" s="780"/>
    </row>
    <row r="14" spans="1:27" s="81" customFormat="1" ht="9" customHeight="1">
      <c r="A14" s="2"/>
      <c r="B14" s="1"/>
      <c r="C14" s="1"/>
      <c r="D14" s="1"/>
      <c r="E14" s="1"/>
      <c r="F14" s="1"/>
      <c r="G14" s="1"/>
      <c r="H14" s="1"/>
      <c r="I14" s="198"/>
      <c r="J14" s="198"/>
      <c r="K14" s="1"/>
      <c r="L14" s="1"/>
      <c r="M14" s="1"/>
      <c r="N14" s="1"/>
      <c r="O14" s="1"/>
      <c r="P14" s="1"/>
      <c r="Q14" s="1"/>
      <c r="R14" s="1"/>
      <c r="S14" s="1"/>
      <c r="T14" s="20"/>
      <c r="U14" s="380"/>
      <c r="V14" s="380"/>
      <c r="W14" s="380"/>
      <c r="X14" s="380"/>
      <c r="Y14" s="12"/>
    </row>
    <row r="15" spans="1:27" s="81" customFormat="1" ht="18" customHeight="1">
      <c r="A15" s="2"/>
      <c r="B15" s="19"/>
      <c r="D15" s="786" t="s">
        <v>172</v>
      </c>
      <c r="E15" s="786"/>
      <c r="F15" s="786"/>
      <c r="G15" s="786"/>
      <c r="H15" s="786"/>
      <c r="I15" s="786"/>
      <c r="J15" s="786"/>
      <c r="K15" s="786"/>
      <c r="L15" s="786"/>
      <c r="M15" s="786"/>
      <c r="N15" s="786"/>
      <c r="O15" s="786"/>
      <c r="P15" s="786"/>
      <c r="Q15" s="786"/>
      <c r="R15" s="786"/>
      <c r="S15" s="786"/>
      <c r="T15" s="786"/>
      <c r="U15" s="63"/>
      <c r="V15" s="63"/>
      <c r="W15" s="63"/>
      <c r="X15" s="63"/>
      <c r="Y15" s="1"/>
    </row>
    <row r="16" spans="1:27" s="81" customFormat="1" ht="18" customHeight="1">
      <c r="A16" s="2"/>
      <c r="B16" s="774"/>
      <c r="C16" s="775"/>
      <c r="D16" s="168"/>
      <c r="E16" s="787">
        <v>5175</v>
      </c>
      <c r="F16" s="773"/>
      <c r="G16" s="773"/>
      <c r="H16" s="1" t="s">
        <v>28</v>
      </c>
      <c r="I16" s="1"/>
      <c r="J16" s="198" t="s">
        <v>26</v>
      </c>
      <c r="K16" s="198"/>
      <c r="L16" s="788" t="s">
        <v>173</v>
      </c>
      <c r="M16" s="788"/>
      <c r="N16" s="788"/>
      <c r="O16" s="788"/>
      <c r="P16" s="778"/>
      <c r="Q16" s="778"/>
      <c r="R16" s="785" t="s">
        <v>174</v>
      </c>
      <c r="S16" s="785"/>
      <c r="T16" s="168"/>
      <c r="U16" s="63"/>
      <c r="V16" s="63"/>
      <c r="W16" s="63"/>
      <c r="X16" s="63"/>
      <c r="Y16" s="1"/>
    </row>
    <row r="17" spans="1:25" s="81" customFormat="1" ht="9" customHeight="1">
      <c r="A17" s="2"/>
      <c r="B17" s="17"/>
      <c r="C17" s="17"/>
      <c r="D17" s="168"/>
      <c r="E17" s="169"/>
      <c r="F17" s="169"/>
      <c r="G17" s="169"/>
      <c r="H17" s="1"/>
      <c r="I17" s="1"/>
      <c r="J17" s="1"/>
      <c r="K17" s="198"/>
      <c r="L17" s="1"/>
      <c r="M17" s="199"/>
      <c r="N17" s="199"/>
      <c r="O17" s="199"/>
      <c r="P17" s="199"/>
      <c r="Q17" s="169"/>
      <c r="R17" s="169"/>
      <c r="S17" s="1"/>
      <c r="T17" s="168"/>
      <c r="U17" s="63"/>
      <c r="V17" s="63"/>
      <c r="W17" s="63"/>
      <c r="X17" s="63"/>
      <c r="Y17" s="1"/>
    </row>
    <row r="18" spans="1:25" s="81" customFormat="1" ht="18" customHeight="1">
      <c r="A18" s="2"/>
      <c r="B18" s="19"/>
      <c r="D18" s="786" t="s">
        <v>175</v>
      </c>
      <c r="E18" s="786"/>
      <c r="F18" s="786"/>
      <c r="G18" s="786"/>
      <c r="H18" s="786"/>
      <c r="I18" s="786"/>
      <c r="J18" s="786"/>
      <c r="K18" s="786"/>
      <c r="L18" s="786"/>
      <c r="M18" s="786"/>
      <c r="N18" s="786"/>
      <c r="O18" s="786"/>
      <c r="P18" s="786"/>
      <c r="Q18" s="786"/>
      <c r="R18" s="786"/>
      <c r="S18" s="786"/>
      <c r="T18" s="786"/>
      <c r="U18" s="63"/>
      <c r="V18" s="63"/>
      <c r="W18" s="63"/>
      <c r="X18" s="63"/>
      <c r="Y18" s="1"/>
    </row>
    <row r="19" spans="1:25" s="81" customFormat="1" ht="18" customHeight="1">
      <c r="A19" s="2"/>
      <c r="B19" s="774"/>
      <c r="C19" s="775"/>
      <c r="D19" s="20"/>
      <c r="E19" s="776">
        <v>5750</v>
      </c>
      <c r="F19" s="777"/>
      <c r="G19" s="777"/>
      <c r="H19" s="12" t="s">
        <v>28</v>
      </c>
      <c r="I19" s="12"/>
      <c r="J19" s="21" t="s">
        <v>26</v>
      </c>
      <c r="K19" s="21"/>
      <c r="L19" s="779" t="s">
        <v>173</v>
      </c>
      <c r="M19" s="779"/>
      <c r="N19" s="779"/>
      <c r="O19" s="779"/>
      <c r="P19" s="778"/>
      <c r="Q19" s="778"/>
      <c r="R19" s="778" t="s">
        <v>174</v>
      </c>
      <c r="S19" s="778"/>
      <c r="T19" s="20"/>
      <c r="U19" s="63"/>
      <c r="V19" s="63"/>
      <c r="W19" s="63"/>
      <c r="X19" s="63"/>
      <c r="Y19" s="1"/>
    </row>
    <row r="20" spans="1:25" s="81" customFormat="1" ht="14.25" customHeight="1">
      <c r="A20" s="2"/>
      <c r="B20" s="17"/>
      <c r="C20" s="17"/>
      <c r="D20" s="20"/>
      <c r="E20" s="26"/>
      <c r="F20" s="26"/>
      <c r="G20" s="26"/>
      <c r="H20" s="12"/>
      <c r="I20" s="12"/>
      <c r="J20" s="12"/>
      <c r="K20" s="21"/>
      <c r="L20" s="12"/>
      <c r="M20" s="22"/>
      <c r="N20" s="22"/>
      <c r="O20" s="22"/>
      <c r="P20" s="22"/>
      <c r="Q20" s="26"/>
      <c r="R20" s="26"/>
      <c r="S20" s="12"/>
      <c r="T20" s="20"/>
      <c r="U20" s="63"/>
      <c r="V20" s="63"/>
      <c r="W20" s="63"/>
      <c r="X20" s="63"/>
      <c r="Y20" s="1"/>
    </row>
    <row r="21" spans="1:25" s="81" customFormat="1" ht="26.25" customHeight="1">
      <c r="A21" s="2"/>
      <c r="B21" s="19"/>
      <c r="D21" s="781" t="s">
        <v>176</v>
      </c>
      <c r="E21" s="781"/>
      <c r="F21" s="781"/>
      <c r="G21" s="781"/>
      <c r="H21" s="781"/>
      <c r="I21" s="781"/>
      <c r="J21" s="781"/>
      <c r="K21" s="781"/>
      <c r="L21" s="781"/>
      <c r="M21" s="781"/>
      <c r="N21" s="781"/>
      <c r="O21" s="781"/>
      <c r="P21" s="781"/>
      <c r="Q21" s="781"/>
      <c r="R21" s="781"/>
      <c r="S21" s="781"/>
      <c r="T21" s="781"/>
      <c r="U21" s="63"/>
      <c r="V21" s="63"/>
      <c r="W21" s="63"/>
      <c r="X21" s="63"/>
      <c r="Y21" s="1"/>
    </row>
    <row r="22" spans="1:25" s="261" customFormat="1" ht="19.5" customHeight="1">
      <c r="A22" s="2"/>
      <c r="B22" s="774"/>
      <c r="C22" s="775"/>
      <c r="D22" s="20"/>
      <c r="E22" s="776">
        <v>6325</v>
      </c>
      <c r="F22" s="777"/>
      <c r="G22" s="777"/>
      <c r="H22" s="12" t="s">
        <v>28</v>
      </c>
      <c r="I22" s="12"/>
      <c r="J22" s="21" t="s">
        <v>26</v>
      </c>
      <c r="K22" s="21"/>
      <c r="L22" s="779" t="s">
        <v>173</v>
      </c>
      <c r="M22" s="779"/>
      <c r="N22" s="779"/>
      <c r="O22" s="779"/>
      <c r="P22" s="778"/>
      <c r="Q22" s="778"/>
      <c r="R22" s="778" t="s">
        <v>174</v>
      </c>
      <c r="S22" s="778"/>
      <c r="T22" s="20"/>
      <c r="U22" s="63"/>
      <c r="V22" s="63"/>
      <c r="W22" s="63"/>
      <c r="X22" s="63"/>
      <c r="Y22" s="1"/>
    </row>
    <row r="23" spans="1:25" s="261" customFormat="1" ht="19.5" customHeight="1">
      <c r="A23" s="2"/>
      <c r="B23" s="17"/>
      <c r="C23" s="17"/>
      <c r="D23" s="168"/>
      <c r="E23" s="169"/>
      <c r="F23" s="169"/>
      <c r="G23" s="169"/>
      <c r="H23" s="1"/>
      <c r="I23" s="1"/>
      <c r="J23" s="1"/>
      <c r="K23" s="198"/>
      <c r="L23" s="1"/>
      <c r="M23" s="199"/>
      <c r="N23" s="199"/>
      <c r="O23" s="199"/>
      <c r="P23" s="199"/>
      <c r="Q23" s="169"/>
      <c r="R23" s="169"/>
      <c r="S23" s="1"/>
      <c r="T23" s="168"/>
      <c r="U23" s="63"/>
      <c r="V23" s="63"/>
      <c r="W23" s="63"/>
      <c r="X23" s="63"/>
      <c r="Y23" s="1"/>
    </row>
    <row r="24" spans="1:25" s="261" customFormat="1" ht="13.5" customHeight="1">
      <c r="A24" s="2"/>
      <c r="B24" s="17"/>
      <c r="C24" s="17"/>
      <c r="D24" s="168"/>
      <c r="E24" s="169"/>
      <c r="F24" s="169"/>
      <c r="G24" s="169"/>
      <c r="H24" s="1"/>
      <c r="I24" s="1"/>
      <c r="J24" s="1"/>
      <c r="K24" s="198"/>
      <c r="L24" s="1"/>
      <c r="M24" s="199"/>
      <c r="N24" s="199"/>
      <c r="O24" s="199"/>
      <c r="P24" s="199"/>
      <c r="Q24" s="169"/>
      <c r="R24" s="169"/>
      <c r="S24" s="1"/>
      <c r="T24" s="168"/>
      <c r="U24" s="63"/>
      <c r="V24" s="63"/>
      <c r="W24" s="63"/>
      <c r="X24" s="63"/>
      <c r="Y24" s="1"/>
    </row>
    <row r="25" spans="1:25" s="81" customFormat="1">
      <c r="A25" s="11"/>
      <c r="B25" s="1"/>
      <c r="C25" s="200" t="s">
        <v>177</v>
      </c>
      <c r="D25" s="168"/>
      <c r="E25" s="63"/>
      <c r="F25" s="197"/>
      <c r="G25" s="197"/>
      <c r="H25" s="197"/>
      <c r="I25" s="197"/>
      <c r="J25" s="197"/>
      <c r="K25" s="197"/>
      <c r="L25" s="767" t="s">
        <v>178</v>
      </c>
      <c r="M25" s="767"/>
      <c r="N25" s="767"/>
      <c r="O25" s="767"/>
      <c r="P25" s="773">
        <v>298000</v>
      </c>
      <c r="Q25" s="773"/>
      <c r="R25" s="773"/>
      <c r="S25" s="200" t="s">
        <v>28</v>
      </c>
      <c r="T25" s="127" t="s">
        <v>479</v>
      </c>
      <c r="U25" s="769">
        <f>IF(D26="○",P25,0)</f>
        <v>0</v>
      </c>
      <c r="V25" s="769"/>
      <c r="W25" s="769"/>
      <c r="X25" s="769"/>
      <c r="Y25" s="97" t="s">
        <v>101</v>
      </c>
    </row>
    <row r="26" spans="1:25" s="261" customFormat="1" ht="19.5" customHeight="1">
      <c r="A26" s="11"/>
      <c r="B26" s="97"/>
      <c r="C26" s="18"/>
      <c r="D26" s="381"/>
      <c r="E26" s="770"/>
      <c r="F26" s="771"/>
      <c r="G26" s="771"/>
      <c r="H26" s="771"/>
      <c r="I26" s="771"/>
      <c r="J26" s="771"/>
      <c r="K26" s="771"/>
      <c r="L26" s="771"/>
      <c r="M26" s="771"/>
      <c r="N26" s="771"/>
      <c r="O26" s="771"/>
      <c r="P26" s="771"/>
      <c r="Q26" s="771"/>
      <c r="R26" s="771"/>
      <c r="S26" s="771"/>
      <c r="T26" s="127"/>
      <c r="U26" s="380"/>
      <c r="V26" s="380"/>
      <c r="W26" s="380"/>
      <c r="X26" s="380"/>
      <c r="Y26" s="97"/>
    </row>
    <row r="27" spans="1:25" s="261" customFormat="1">
      <c r="B27" s="23"/>
      <c r="C27" s="24"/>
      <c r="D27" s="789" t="s">
        <v>480</v>
      </c>
      <c r="E27" s="789"/>
      <c r="F27" s="789"/>
      <c r="G27" s="789"/>
      <c r="H27" s="789"/>
      <c r="I27" s="789"/>
      <c r="J27" s="789"/>
      <c r="K27" s="789"/>
      <c r="L27" s="789"/>
      <c r="M27" s="789"/>
      <c r="N27" s="789"/>
      <c r="O27" s="789"/>
      <c r="P27" s="789"/>
      <c r="Q27" s="789"/>
      <c r="R27" s="789"/>
      <c r="S27" s="789"/>
      <c r="T27" s="382"/>
      <c r="U27" s="380"/>
      <c r="V27" s="380"/>
      <c r="W27" s="380"/>
      <c r="X27" s="380"/>
      <c r="Y27" s="23"/>
    </row>
    <row r="28" spans="1:25" s="261" customFormat="1" ht="30" customHeight="1">
      <c r="A28" s="2"/>
      <c r="B28" s="17"/>
      <c r="C28" s="17"/>
      <c r="D28" s="168"/>
      <c r="E28" s="169"/>
      <c r="F28" s="169"/>
      <c r="G28" s="169"/>
      <c r="H28" s="1"/>
      <c r="I28" s="1"/>
      <c r="J28" s="1"/>
      <c r="K28" s="198"/>
      <c r="L28" s="1"/>
      <c r="M28" s="199"/>
      <c r="N28" s="199"/>
      <c r="O28" s="199"/>
      <c r="P28" s="199"/>
      <c r="Q28" s="169"/>
      <c r="R28" s="169"/>
      <c r="S28" s="1"/>
      <c r="T28" s="168"/>
      <c r="U28" s="63"/>
      <c r="V28" s="63"/>
      <c r="W28" s="63"/>
      <c r="X28" s="63"/>
      <c r="Y28" s="1"/>
    </row>
    <row r="29" spans="1:25" s="81" customFormat="1">
      <c r="A29" s="11"/>
      <c r="B29" s="1"/>
      <c r="C29" s="200" t="s">
        <v>179</v>
      </c>
      <c r="D29" s="168"/>
      <c r="E29" s="63"/>
      <c r="F29" s="197"/>
      <c r="G29" s="197"/>
      <c r="H29" s="197"/>
      <c r="I29" s="197"/>
      <c r="J29" s="197"/>
      <c r="K29" s="197"/>
      <c r="L29" s="200"/>
      <c r="M29" s="200"/>
      <c r="N29" s="767" t="s">
        <v>178</v>
      </c>
      <c r="O29" s="767"/>
      <c r="P29" s="773">
        <v>725500</v>
      </c>
      <c r="Q29" s="773"/>
      <c r="R29" s="773"/>
      <c r="S29" s="200" t="s">
        <v>28</v>
      </c>
      <c r="T29" s="127" t="s">
        <v>479</v>
      </c>
      <c r="U29" s="769">
        <f>IF(D30="○",P29,0)</f>
        <v>0</v>
      </c>
      <c r="V29" s="769"/>
      <c r="W29" s="769"/>
      <c r="X29" s="769"/>
      <c r="Y29" s="97" t="s">
        <v>101</v>
      </c>
    </row>
    <row r="30" spans="1:25" s="261" customFormat="1" ht="19.5" customHeight="1">
      <c r="A30" s="11"/>
      <c r="B30" s="97"/>
      <c r="C30" s="18"/>
      <c r="D30" s="381"/>
      <c r="E30" s="770"/>
      <c r="F30" s="771"/>
      <c r="G30" s="771"/>
      <c r="H30" s="771"/>
      <c r="I30" s="771"/>
      <c r="J30" s="771"/>
      <c r="K30" s="771"/>
      <c r="L30" s="771"/>
      <c r="M30" s="771"/>
      <c r="N30" s="771"/>
      <c r="O30" s="771"/>
      <c r="P30" s="771"/>
      <c r="Q30" s="771"/>
      <c r="R30" s="771"/>
      <c r="S30" s="771"/>
      <c r="T30" s="127"/>
      <c r="U30" s="380"/>
      <c r="V30" s="380"/>
      <c r="W30" s="380"/>
      <c r="X30" s="380"/>
      <c r="Y30" s="97"/>
    </row>
    <row r="31" spans="1:25" s="261" customFormat="1" ht="19.5" customHeight="1">
      <c r="B31" s="23"/>
      <c r="C31" s="24"/>
      <c r="D31" s="772" t="s">
        <v>481</v>
      </c>
      <c r="E31" s="772"/>
      <c r="F31" s="772"/>
      <c r="G31" s="772"/>
      <c r="H31" s="772"/>
      <c r="I31" s="772"/>
      <c r="J31" s="772"/>
      <c r="K31" s="772"/>
      <c r="L31" s="772"/>
      <c r="M31" s="772"/>
      <c r="N31" s="772"/>
      <c r="O31" s="772"/>
      <c r="P31" s="772"/>
      <c r="Q31" s="772"/>
      <c r="R31" s="772"/>
      <c r="S31" s="772"/>
      <c r="T31" s="382"/>
      <c r="U31" s="380"/>
      <c r="V31" s="380"/>
      <c r="W31" s="380"/>
      <c r="X31" s="380"/>
      <c r="Y31" s="23"/>
    </row>
    <row r="32" spans="1:25" s="261" customFormat="1" ht="24.75" customHeight="1">
      <c r="A32" s="2"/>
      <c r="B32" s="17"/>
      <c r="C32" s="17"/>
      <c r="D32" s="168"/>
      <c r="E32" s="169"/>
      <c r="F32" s="169"/>
      <c r="G32" s="169"/>
      <c r="H32" s="1"/>
      <c r="I32" s="1"/>
      <c r="J32" s="1"/>
      <c r="K32" s="198"/>
      <c r="L32" s="1"/>
      <c r="M32" s="199"/>
      <c r="N32" s="199"/>
      <c r="O32" s="199"/>
      <c r="P32" s="199"/>
      <c r="Q32" s="169"/>
      <c r="R32" s="169"/>
      <c r="S32" s="1"/>
      <c r="T32" s="168"/>
      <c r="U32" s="63"/>
      <c r="V32" s="63"/>
      <c r="W32" s="63"/>
      <c r="X32" s="63"/>
      <c r="Y32" s="1"/>
    </row>
    <row r="33" spans="1:25" s="81" customFormat="1">
      <c r="A33" s="11"/>
      <c r="B33" s="1"/>
      <c r="C33" s="200" t="s">
        <v>180</v>
      </c>
      <c r="D33" s="168"/>
      <c r="E33" s="63"/>
      <c r="F33" s="197"/>
      <c r="G33" s="197"/>
      <c r="H33" s="197"/>
      <c r="I33" s="197"/>
      <c r="J33" s="197"/>
      <c r="K33" s="197"/>
      <c r="L33" s="200"/>
      <c r="M33" s="200"/>
      <c r="N33" s="767" t="s">
        <v>178</v>
      </c>
      <c r="O33" s="767"/>
      <c r="P33" s="773">
        <v>104000</v>
      </c>
      <c r="Q33" s="773"/>
      <c r="R33" s="773"/>
      <c r="S33" s="200" t="s">
        <v>28</v>
      </c>
      <c r="T33" s="127" t="s">
        <v>479</v>
      </c>
      <c r="U33" s="769">
        <f>IF(D34="○",P33,0)</f>
        <v>0</v>
      </c>
      <c r="V33" s="769"/>
      <c r="W33" s="769"/>
      <c r="X33" s="769"/>
      <c r="Y33" s="97" t="s">
        <v>101</v>
      </c>
    </row>
    <row r="34" spans="1:25" s="261" customFormat="1" ht="19.5" customHeight="1">
      <c r="A34" s="11"/>
      <c r="B34" s="97"/>
      <c r="C34" s="18"/>
      <c r="D34" s="381"/>
      <c r="E34" s="770"/>
      <c r="F34" s="771"/>
      <c r="G34" s="771"/>
      <c r="H34" s="771"/>
      <c r="I34" s="771"/>
      <c r="J34" s="771"/>
      <c r="K34" s="771"/>
      <c r="L34" s="771"/>
      <c r="M34" s="771"/>
      <c r="N34" s="771"/>
      <c r="O34" s="771"/>
      <c r="P34" s="771"/>
      <c r="Q34" s="771"/>
      <c r="R34" s="771"/>
      <c r="S34" s="771"/>
      <c r="T34" s="127"/>
      <c r="U34" s="380"/>
      <c r="V34" s="380"/>
      <c r="W34" s="380"/>
      <c r="X34" s="380"/>
      <c r="Y34" s="97"/>
    </row>
    <row r="35" spans="1:25" s="261" customFormat="1" ht="19.5" customHeight="1">
      <c r="B35" s="23"/>
      <c r="C35" s="24"/>
      <c r="D35" s="772" t="s">
        <v>183</v>
      </c>
      <c r="E35" s="772"/>
      <c r="F35" s="772"/>
      <c r="G35" s="772"/>
      <c r="H35" s="772"/>
      <c r="I35" s="772"/>
      <c r="J35" s="772"/>
      <c r="K35" s="772"/>
      <c r="L35" s="772"/>
      <c r="M35" s="772"/>
      <c r="N35" s="772"/>
      <c r="O35" s="772"/>
      <c r="P35" s="772"/>
      <c r="Q35" s="772"/>
      <c r="R35" s="772"/>
      <c r="S35" s="772"/>
      <c r="T35" s="382"/>
      <c r="U35" s="380"/>
      <c r="V35" s="380"/>
      <c r="W35" s="380"/>
      <c r="X35" s="380"/>
      <c r="Y35" s="23"/>
    </row>
    <row r="36" spans="1:25" s="261" customFormat="1" ht="30" customHeight="1">
      <c r="A36" s="2"/>
      <c r="B36" s="17"/>
      <c r="C36" s="17"/>
      <c r="D36" s="168"/>
      <c r="E36" s="169"/>
      <c r="F36" s="169"/>
      <c r="G36" s="169"/>
      <c r="H36" s="1"/>
      <c r="I36" s="1"/>
      <c r="J36" s="1"/>
      <c r="K36" s="198"/>
      <c r="L36" s="1"/>
      <c r="M36" s="199"/>
      <c r="N36" s="199"/>
      <c r="O36" s="199"/>
      <c r="P36" s="199"/>
      <c r="Q36" s="169"/>
      <c r="R36" s="169"/>
      <c r="S36" s="1"/>
      <c r="T36" s="168"/>
      <c r="U36" s="63"/>
      <c r="V36" s="63"/>
      <c r="W36" s="63"/>
      <c r="X36" s="63"/>
      <c r="Y36" s="1"/>
    </row>
    <row r="37" spans="1:25" s="261" customFormat="1">
      <c r="A37" s="11"/>
      <c r="B37" s="1"/>
      <c r="C37" s="200" t="s">
        <v>181</v>
      </c>
      <c r="D37" s="168"/>
      <c r="E37" s="63"/>
      <c r="F37" s="197"/>
      <c r="G37" s="197"/>
      <c r="H37" s="197"/>
      <c r="I37" s="197"/>
      <c r="J37" s="197"/>
      <c r="K37" s="197"/>
      <c r="L37" s="200"/>
      <c r="M37" s="200"/>
      <c r="N37" s="767" t="s">
        <v>178</v>
      </c>
      <c r="O37" s="767"/>
      <c r="P37" s="773">
        <v>187000</v>
      </c>
      <c r="Q37" s="773"/>
      <c r="R37" s="773"/>
      <c r="S37" s="200" t="s">
        <v>28</v>
      </c>
      <c r="T37" s="127" t="s">
        <v>479</v>
      </c>
      <c r="U37" s="769">
        <f>IF(D38="○",P37,0)</f>
        <v>0</v>
      </c>
      <c r="V37" s="769"/>
      <c r="W37" s="769"/>
      <c r="X37" s="769"/>
      <c r="Y37" s="97" t="s">
        <v>101</v>
      </c>
    </row>
    <row r="38" spans="1:25" s="261" customFormat="1" ht="19.5" customHeight="1">
      <c r="A38" s="11"/>
      <c r="B38" s="97"/>
      <c r="C38" s="18"/>
      <c r="D38" s="381"/>
      <c r="E38" s="770"/>
      <c r="F38" s="771"/>
      <c r="G38" s="771"/>
      <c r="H38" s="771"/>
      <c r="I38" s="771"/>
      <c r="J38" s="771"/>
      <c r="K38" s="771"/>
      <c r="L38" s="771"/>
      <c r="M38" s="771"/>
      <c r="N38" s="771"/>
      <c r="O38" s="771"/>
      <c r="P38" s="771"/>
      <c r="Q38" s="771"/>
      <c r="R38" s="771"/>
      <c r="S38" s="771"/>
      <c r="T38" s="127"/>
      <c r="U38" s="380"/>
      <c r="V38" s="380"/>
      <c r="W38" s="380"/>
      <c r="X38" s="380"/>
      <c r="Y38" s="97"/>
    </row>
    <row r="39" spans="1:25" s="261" customFormat="1" ht="40.5" customHeight="1">
      <c r="B39" s="23"/>
      <c r="C39" s="24"/>
      <c r="D39" s="772" t="s">
        <v>184</v>
      </c>
      <c r="E39" s="772"/>
      <c r="F39" s="772"/>
      <c r="G39" s="772"/>
      <c r="H39" s="772"/>
      <c r="I39" s="772"/>
      <c r="J39" s="772"/>
      <c r="K39" s="772"/>
      <c r="L39" s="772"/>
      <c r="M39" s="772"/>
      <c r="N39" s="772"/>
      <c r="O39" s="772"/>
      <c r="P39" s="772"/>
      <c r="Q39" s="772"/>
      <c r="R39" s="772"/>
      <c r="S39" s="772"/>
      <c r="T39" s="382"/>
      <c r="U39" s="380"/>
      <c r="V39" s="380"/>
      <c r="W39" s="380"/>
      <c r="X39" s="380"/>
      <c r="Y39" s="23"/>
    </row>
    <row r="40" spans="1:25" s="81" customFormat="1">
      <c r="A40" s="11"/>
      <c r="B40" s="1"/>
      <c r="C40" s="200" t="s">
        <v>187</v>
      </c>
      <c r="D40" s="168"/>
      <c r="E40" s="63"/>
      <c r="F40" s="197"/>
      <c r="G40" s="197"/>
      <c r="H40" s="197"/>
      <c r="I40" s="197"/>
      <c r="J40" s="197"/>
      <c r="K40" s="197"/>
      <c r="L40" s="200"/>
      <c r="M40" s="200"/>
      <c r="N40" s="767" t="s">
        <v>188</v>
      </c>
      <c r="O40" s="767"/>
      <c r="P40" s="767"/>
      <c r="Q40" s="768">
        <v>11800</v>
      </c>
      <c r="R40" s="768"/>
      <c r="S40" s="200" t="s">
        <v>28</v>
      </c>
      <c r="T40" s="127" t="s">
        <v>479</v>
      </c>
      <c r="U40" s="769">
        <f>IF(D41="○",Q40*H41,0)</f>
        <v>0</v>
      </c>
      <c r="V40" s="769"/>
      <c r="W40" s="769"/>
      <c r="X40" s="769"/>
      <c r="Y40" s="97" t="s">
        <v>101</v>
      </c>
    </row>
    <row r="41" spans="1:25" ht="19.5" customHeight="1">
      <c r="A41" s="11"/>
      <c r="B41" s="97"/>
      <c r="C41" s="18"/>
      <c r="D41" s="381"/>
      <c r="E41" s="790" t="s">
        <v>189</v>
      </c>
      <c r="F41" s="791"/>
      <c r="G41" s="791"/>
      <c r="H41" s="792"/>
      <c r="I41" s="792"/>
      <c r="J41" s="17" t="s">
        <v>140</v>
      </c>
      <c r="K41" s="383"/>
      <c r="L41" s="383"/>
      <c r="M41" s="383"/>
      <c r="N41" s="383"/>
      <c r="O41" s="383"/>
      <c r="P41" s="383"/>
      <c r="Q41" s="383"/>
      <c r="R41" s="383"/>
      <c r="S41" s="383"/>
      <c r="T41" s="127"/>
      <c r="U41" s="380"/>
      <c r="V41" s="380"/>
      <c r="W41" s="380"/>
      <c r="X41" s="380"/>
      <c r="Y41" s="97"/>
    </row>
    <row r="42" spans="1:25" s="81" customFormat="1" ht="9" customHeight="1">
      <c r="A42" s="261"/>
      <c r="B42" s="23"/>
      <c r="C42" s="24"/>
      <c r="D42" s="772" t="s">
        <v>226</v>
      </c>
      <c r="E42" s="772"/>
      <c r="F42" s="772"/>
      <c r="G42" s="772"/>
      <c r="H42" s="772"/>
      <c r="I42" s="772"/>
      <c r="J42" s="772"/>
      <c r="K42" s="772"/>
      <c r="L42" s="772"/>
      <c r="M42" s="772"/>
      <c r="N42" s="772"/>
      <c r="O42" s="772"/>
      <c r="P42" s="772"/>
      <c r="Q42" s="772"/>
      <c r="R42" s="772"/>
      <c r="S42" s="772"/>
      <c r="T42" s="382"/>
      <c r="U42" s="380"/>
      <c r="V42" s="380"/>
      <c r="W42" s="380"/>
      <c r="X42" s="380"/>
      <c r="Y42" s="23"/>
    </row>
    <row r="43" spans="1:25" ht="15.75" customHeight="1">
      <c r="B43" s="384"/>
      <c r="C43" s="384"/>
      <c r="D43" s="168"/>
      <c r="E43" s="169"/>
      <c r="F43" s="169"/>
      <c r="G43" s="169"/>
      <c r="H43" s="1"/>
      <c r="I43" s="1"/>
      <c r="J43" s="1"/>
      <c r="K43" s="198"/>
      <c r="L43" s="1"/>
      <c r="M43" s="200"/>
      <c r="N43" s="200"/>
      <c r="O43" s="200"/>
      <c r="P43" s="200"/>
      <c r="Q43" s="385"/>
      <c r="R43" s="385"/>
      <c r="S43" s="1"/>
      <c r="T43" s="168"/>
      <c r="U43" s="63"/>
      <c r="V43" s="63"/>
      <c r="W43" s="63"/>
      <c r="X43" s="63"/>
      <c r="Y43" s="1"/>
    </row>
    <row r="44" spans="1:25">
      <c r="B44" s="25"/>
      <c r="C44" s="25"/>
      <c r="D44" s="25"/>
      <c r="E44" s="25"/>
      <c r="F44" s="25"/>
      <c r="G44" s="25"/>
      <c r="H44" s="25"/>
      <c r="I44" s="25"/>
      <c r="J44" s="25"/>
      <c r="K44" s="25"/>
      <c r="L44" s="25"/>
      <c r="M44" s="25"/>
      <c r="N44" s="25"/>
      <c r="O44" s="25"/>
      <c r="P44" s="793" t="s">
        <v>182</v>
      </c>
      <c r="Q44" s="793"/>
      <c r="R44" s="793"/>
      <c r="S44" s="793"/>
      <c r="T44" s="127" t="s">
        <v>482</v>
      </c>
      <c r="U44" s="794">
        <f>SUM(U11,U25,U29,U33,U37,U40)</f>
        <v>0</v>
      </c>
      <c r="V44" s="795"/>
      <c r="W44" s="795"/>
      <c r="X44" s="795"/>
      <c r="Y44" s="97" t="s">
        <v>101</v>
      </c>
    </row>
    <row r="45" spans="1:25" ht="11.25" customHeight="1">
      <c r="B45" s="17"/>
      <c r="C45" s="17"/>
      <c r="D45" s="168"/>
      <c r="E45" s="169"/>
      <c r="F45" s="169"/>
      <c r="G45" s="169"/>
      <c r="H45" s="1"/>
      <c r="I45" s="1"/>
      <c r="J45" s="1"/>
      <c r="K45" s="198"/>
      <c r="L45" s="1"/>
      <c r="M45" s="199"/>
      <c r="N45" s="199"/>
      <c r="O45" s="199"/>
      <c r="P45" s="199"/>
      <c r="Q45" s="169"/>
      <c r="R45" s="169"/>
      <c r="S45" s="1"/>
      <c r="T45" s="168"/>
      <c r="U45" s="63"/>
      <c r="V45" s="63"/>
      <c r="W45" s="63"/>
      <c r="X45" s="63"/>
      <c r="Y45" s="1"/>
    </row>
    <row r="46" spans="1:25">
      <c r="A46" s="81"/>
      <c r="B46" s="386" t="s">
        <v>131</v>
      </c>
      <c r="C46" s="387"/>
      <c r="D46" s="387"/>
      <c r="E46" s="387"/>
      <c r="F46" s="387"/>
      <c r="G46" s="387"/>
      <c r="H46" s="387"/>
      <c r="I46" s="387"/>
      <c r="J46" s="387"/>
      <c r="K46" s="387"/>
      <c r="L46" s="387"/>
      <c r="M46" s="387"/>
      <c r="N46" s="387"/>
      <c r="O46" s="387"/>
      <c r="P46" s="387"/>
      <c r="Q46" s="387"/>
      <c r="R46" s="387"/>
      <c r="S46" s="387"/>
      <c r="T46" s="387"/>
      <c r="U46" s="387"/>
      <c r="V46" s="387"/>
      <c r="W46" s="387"/>
      <c r="X46" s="387"/>
      <c r="Y46" s="387"/>
    </row>
    <row r="47" spans="1:25">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row>
    <row r="48" spans="1:25">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row>
  </sheetData>
  <dataConsolidate/>
  <mergeCells count="54">
    <mergeCell ref="E41:G41"/>
    <mergeCell ref="H41:I41"/>
    <mergeCell ref="D42:S42"/>
    <mergeCell ref="P44:S44"/>
    <mergeCell ref="U44:X44"/>
    <mergeCell ref="U25:X25"/>
    <mergeCell ref="L22:O22"/>
    <mergeCell ref="E26:S26"/>
    <mergeCell ref="D27:S27"/>
    <mergeCell ref="N29:O29"/>
    <mergeCell ref="P29:R29"/>
    <mergeCell ref="U29:X29"/>
    <mergeCell ref="C9:X9"/>
    <mergeCell ref="U11:X11"/>
    <mergeCell ref="D12:Y13"/>
    <mergeCell ref="D21:T21"/>
    <mergeCell ref="A3:Y3"/>
    <mergeCell ref="N6:Y6"/>
    <mergeCell ref="L8:M8"/>
    <mergeCell ref="C8:J8"/>
    <mergeCell ref="N8:O8"/>
    <mergeCell ref="D15:T15"/>
    <mergeCell ref="B16:C16"/>
    <mergeCell ref="E16:G16"/>
    <mergeCell ref="L16:O16"/>
    <mergeCell ref="P16:Q16"/>
    <mergeCell ref="R16:S16"/>
    <mergeCell ref="D18:T18"/>
    <mergeCell ref="B19:C19"/>
    <mergeCell ref="E19:G19"/>
    <mergeCell ref="L19:O19"/>
    <mergeCell ref="P19:Q19"/>
    <mergeCell ref="R19:S19"/>
    <mergeCell ref="B22:C22"/>
    <mergeCell ref="E22:G22"/>
    <mergeCell ref="E30:S30"/>
    <mergeCell ref="D31:S31"/>
    <mergeCell ref="N33:O33"/>
    <mergeCell ref="P33:R33"/>
    <mergeCell ref="P22:Q22"/>
    <mergeCell ref="R22:S22"/>
    <mergeCell ref="L25:O25"/>
    <mergeCell ref="P25:R25"/>
    <mergeCell ref="N40:P40"/>
    <mergeCell ref="Q40:R40"/>
    <mergeCell ref="U40:X40"/>
    <mergeCell ref="U33:X33"/>
    <mergeCell ref="E34:S34"/>
    <mergeCell ref="D35:S35"/>
    <mergeCell ref="D39:S39"/>
    <mergeCell ref="N37:O37"/>
    <mergeCell ref="P37:R37"/>
    <mergeCell ref="E38:S38"/>
    <mergeCell ref="U37:X37"/>
  </mergeCells>
  <phoneticPr fontId="4"/>
  <conditionalFormatting sqref="P16:Q16">
    <cfRule type="expression" dxfId="82" priority="3" stopIfTrue="1">
      <formula>AND($L$8&gt;=1,$L$8&lt;8)</formula>
    </cfRule>
  </conditionalFormatting>
  <conditionalFormatting sqref="P19:Q19">
    <cfRule type="expression" dxfId="81" priority="2" stopIfTrue="1">
      <formula>AND($L$8&gt;=8,$L$8&lt;15)</formula>
    </cfRule>
  </conditionalFormatting>
  <conditionalFormatting sqref="P22:Q22">
    <cfRule type="expression" dxfId="80" priority="1" stopIfTrue="1">
      <formula>AND($L$8&gt;=15,$L$8&lt;22)</formula>
    </cfRule>
  </conditionalFormatting>
  <dataValidations count="1">
    <dataValidation type="list" allowBlank="1" showInputMessage="1" showErrorMessage="1" sqref="WVL983078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WVL38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IZ3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SV38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ACR38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AMN38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AWJ38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BGF3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BQB38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BZX38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CJT38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CTP38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DL3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NH38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XD38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EGZ38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EQV38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FAR38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FKN38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FUJ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GEF38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GOB38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GXX38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HHT38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HRP3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IBL38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ILH38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IVD38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JEZ38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JOV3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JYR38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KIN38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KSJ38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LCF38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LMB38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LVX38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MFT3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MPP38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MZL38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NJH38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NTD38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OCZ3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OMV38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OWR38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PGN38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PQJ38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QAF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QKB38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QTX38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RDT38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RNP38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RXL38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SHH38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SRD3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TAZ38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TKV38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TUR38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UEN38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UOJ3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UYF38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VIB38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VRX38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WBT38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WLP3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D26 D65565 D131101 D196637 D262173 D327709 D393245 D458781 D524317 D589853 D655389 D720925 D786461 D851997 D917533 D983069 D30 D65569 D131105 D196641 D262177 D327713 D393249 D458785 D524321 D589857 D655393 D720929 D786465 D852001 D917537 D983073 D34 D65573 D131109 D196645 D262181 D327717 D393253 D458789 D524325 D589861 D655397 D720933 D786469 D852005 D917541 D983077 D38 D65577 D131113 D196649 D262185 D327721 D393257 D458793 D524329 D589865 D655401 D720937 D786473 D852009 D917545 D983081 D41" xr:uid="{00000000-0002-0000-0500-000000000000}">
      <formula1>$AA$1:$AA$2</formula1>
    </dataValidation>
  </dataValidations>
  <printOptions horizontalCentered="1"/>
  <pageMargins left="0.39370078740157483" right="0.31496062992125984" top="0.39370078740157483" bottom="0.19685039370078741"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
    <tabColor rgb="FF00B0F0"/>
    <pageSetUpPr fitToPage="1"/>
  </sheetPr>
  <dimension ref="A1:AA45"/>
  <sheetViews>
    <sheetView view="pageBreakPreview" zoomScale="85" zoomScaleNormal="55" zoomScaleSheetLayoutView="85" workbookViewId="0">
      <selection activeCell="A45" sqref="A45"/>
    </sheetView>
  </sheetViews>
  <sheetFormatPr defaultRowHeight="12"/>
  <cols>
    <col min="1" max="2" width="10.625" style="14" customWidth="1"/>
    <col min="3" max="3" width="9.375" style="14" customWidth="1"/>
    <col min="4" max="17" width="10.625" style="14" customWidth="1"/>
    <col min="18" max="19" width="10.625" style="366" customWidth="1"/>
    <col min="20" max="23" width="10.625" style="14" customWidth="1"/>
    <col min="24" max="27" width="6.625" style="14" customWidth="1"/>
    <col min="28" max="256" width="9" style="14"/>
    <col min="257" max="258" width="10.625" style="14" customWidth="1"/>
    <col min="259" max="259" width="9.375" style="14" customWidth="1"/>
    <col min="260" max="279" width="10.625" style="14" customWidth="1"/>
    <col min="280" max="283" width="6.625" style="14" customWidth="1"/>
    <col min="284" max="512" width="9" style="14"/>
    <col min="513" max="514" width="10.625" style="14" customWidth="1"/>
    <col min="515" max="515" width="9.375" style="14" customWidth="1"/>
    <col min="516" max="535" width="10.625" style="14" customWidth="1"/>
    <col min="536" max="539" width="6.625" style="14" customWidth="1"/>
    <col min="540" max="768" width="9" style="14"/>
    <col min="769" max="770" width="10.625" style="14" customWidth="1"/>
    <col min="771" max="771" width="9.375" style="14" customWidth="1"/>
    <col min="772" max="791" width="10.625" style="14" customWidth="1"/>
    <col min="792" max="795" width="6.625" style="14" customWidth="1"/>
    <col min="796" max="1024" width="9" style="14"/>
    <col min="1025" max="1026" width="10.625" style="14" customWidth="1"/>
    <col min="1027" max="1027" width="9.375" style="14" customWidth="1"/>
    <col min="1028" max="1047" width="10.625" style="14" customWidth="1"/>
    <col min="1048" max="1051" width="6.625" style="14" customWidth="1"/>
    <col min="1052" max="1280" width="9" style="14"/>
    <col min="1281" max="1282" width="10.625" style="14" customWidth="1"/>
    <col min="1283" max="1283" width="9.375" style="14" customWidth="1"/>
    <col min="1284" max="1303" width="10.625" style="14" customWidth="1"/>
    <col min="1304" max="1307" width="6.625" style="14" customWidth="1"/>
    <col min="1308" max="1536" width="9" style="14"/>
    <col min="1537" max="1538" width="10.625" style="14" customWidth="1"/>
    <col min="1539" max="1539" width="9.375" style="14" customWidth="1"/>
    <col min="1540" max="1559" width="10.625" style="14" customWidth="1"/>
    <col min="1560" max="1563" width="6.625" style="14" customWidth="1"/>
    <col min="1564" max="1792" width="9" style="14"/>
    <col min="1793" max="1794" width="10.625" style="14" customWidth="1"/>
    <col min="1795" max="1795" width="9.375" style="14" customWidth="1"/>
    <col min="1796" max="1815" width="10.625" style="14" customWidth="1"/>
    <col min="1816" max="1819" width="6.625" style="14" customWidth="1"/>
    <col min="1820" max="2048" width="9" style="14"/>
    <col min="2049" max="2050" width="10.625" style="14" customWidth="1"/>
    <col min="2051" max="2051" width="9.375" style="14" customWidth="1"/>
    <col min="2052" max="2071" width="10.625" style="14" customWidth="1"/>
    <col min="2072" max="2075" width="6.625" style="14" customWidth="1"/>
    <col min="2076" max="2304" width="9" style="14"/>
    <col min="2305" max="2306" width="10.625" style="14" customWidth="1"/>
    <col min="2307" max="2307" width="9.375" style="14" customWidth="1"/>
    <col min="2308" max="2327" width="10.625" style="14" customWidth="1"/>
    <col min="2328" max="2331" width="6.625" style="14" customWidth="1"/>
    <col min="2332" max="2560" width="9" style="14"/>
    <col min="2561" max="2562" width="10.625" style="14" customWidth="1"/>
    <col min="2563" max="2563" width="9.375" style="14" customWidth="1"/>
    <col min="2564" max="2583" width="10.625" style="14" customWidth="1"/>
    <col min="2584" max="2587" width="6.625" style="14" customWidth="1"/>
    <col min="2588" max="2816" width="9" style="14"/>
    <col min="2817" max="2818" width="10.625" style="14" customWidth="1"/>
    <col min="2819" max="2819" width="9.375" style="14" customWidth="1"/>
    <col min="2820" max="2839" width="10.625" style="14" customWidth="1"/>
    <col min="2840" max="2843" width="6.625" style="14" customWidth="1"/>
    <col min="2844" max="3072" width="9" style="14"/>
    <col min="3073" max="3074" width="10.625" style="14" customWidth="1"/>
    <col min="3075" max="3075" width="9.375" style="14" customWidth="1"/>
    <col min="3076" max="3095" width="10.625" style="14" customWidth="1"/>
    <col min="3096" max="3099" width="6.625" style="14" customWidth="1"/>
    <col min="3100" max="3328" width="9" style="14"/>
    <col min="3329" max="3330" width="10.625" style="14" customWidth="1"/>
    <col min="3331" max="3331" width="9.375" style="14" customWidth="1"/>
    <col min="3332" max="3351" width="10.625" style="14" customWidth="1"/>
    <col min="3352" max="3355" width="6.625" style="14" customWidth="1"/>
    <col min="3356" max="3584" width="9" style="14"/>
    <col min="3585" max="3586" width="10.625" style="14" customWidth="1"/>
    <col min="3587" max="3587" width="9.375" style="14" customWidth="1"/>
    <col min="3588" max="3607" width="10.625" style="14" customWidth="1"/>
    <col min="3608" max="3611" width="6.625" style="14" customWidth="1"/>
    <col min="3612" max="3840" width="9" style="14"/>
    <col min="3841" max="3842" width="10.625" style="14" customWidth="1"/>
    <col min="3843" max="3843" width="9.375" style="14" customWidth="1"/>
    <col min="3844" max="3863" width="10.625" style="14" customWidth="1"/>
    <col min="3864" max="3867" width="6.625" style="14" customWidth="1"/>
    <col min="3868" max="4096" width="9" style="14"/>
    <col min="4097" max="4098" width="10.625" style="14" customWidth="1"/>
    <col min="4099" max="4099" width="9.375" style="14" customWidth="1"/>
    <col min="4100" max="4119" width="10.625" style="14" customWidth="1"/>
    <col min="4120" max="4123" width="6.625" style="14" customWidth="1"/>
    <col min="4124" max="4352" width="9" style="14"/>
    <col min="4353" max="4354" width="10.625" style="14" customWidth="1"/>
    <col min="4355" max="4355" width="9.375" style="14" customWidth="1"/>
    <col min="4356" max="4375" width="10.625" style="14" customWidth="1"/>
    <col min="4376" max="4379" width="6.625" style="14" customWidth="1"/>
    <col min="4380" max="4608" width="9" style="14"/>
    <col min="4609" max="4610" width="10.625" style="14" customWidth="1"/>
    <col min="4611" max="4611" width="9.375" style="14" customWidth="1"/>
    <col min="4612" max="4631" width="10.625" style="14" customWidth="1"/>
    <col min="4632" max="4635" width="6.625" style="14" customWidth="1"/>
    <col min="4636" max="4864" width="9" style="14"/>
    <col min="4865" max="4866" width="10.625" style="14" customWidth="1"/>
    <col min="4867" max="4867" width="9.375" style="14" customWidth="1"/>
    <col min="4868" max="4887" width="10.625" style="14" customWidth="1"/>
    <col min="4888" max="4891" width="6.625" style="14" customWidth="1"/>
    <col min="4892" max="5120" width="9" style="14"/>
    <col min="5121" max="5122" width="10.625" style="14" customWidth="1"/>
    <col min="5123" max="5123" width="9.375" style="14" customWidth="1"/>
    <col min="5124" max="5143" width="10.625" style="14" customWidth="1"/>
    <col min="5144" max="5147" width="6.625" style="14" customWidth="1"/>
    <col min="5148" max="5376" width="9" style="14"/>
    <col min="5377" max="5378" width="10.625" style="14" customWidth="1"/>
    <col min="5379" max="5379" width="9.375" style="14" customWidth="1"/>
    <col min="5380" max="5399" width="10.625" style="14" customWidth="1"/>
    <col min="5400" max="5403" width="6.625" style="14" customWidth="1"/>
    <col min="5404" max="5632" width="9" style="14"/>
    <col min="5633" max="5634" width="10.625" style="14" customWidth="1"/>
    <col min="5635" max="5635" width="9.375" style="14" customWidth="1"/>
    <col min="5636" max="5655" width="10.625" style="14" customWidth="1"/>
    <col min="5656" max="5659" width="6.625" style="14" customWidth="1"/>
    <col min="5660" max="5888" width="9" style="14"/>
    <col min="5889" max="5890" width="10.625" style="14" customWidth="1"/>
    <col min="5891" max="5891" width="9.375" style="14" customWidth="1"/>
    <col min="5892" max="5911" width="10.625" style="14" customWidth="1"/>
    <col min="5912" max="5915" width="6.625" style="14" customWidth="1"/>
    <col min="5916" max="6144" width="9" style="14"/>
    <col min="6145" max="6146" width="10.625" style="14" customWidth="1"/>
    <col min="6147" max="6147" width="9.375" style="14" customWidth="1"/>
    <col min="6148" max="6167" width="10.625" style="14" customWidth="1"/>
    <col min="6168" max="6171" width="6.625" style="14" customWidth="1"/>
    <col min="6172" max="6400" width="9" style="14"/>
    <col min="6401" max="6402" width="10.625" style="14" customWidth="1"/>
    <col min="6403" max="6403" width="9.375" style="14" customWidth="1"/>
    <col min="6404" max="6423" width="10.625" style="14" customWidth="1"/>
    <col min="6424" max="6427" width="6.625" style="14" customWidth="1"/>
    <col min="6428" max="6656" width="9" style="14"/>
    <col min="6657" max="6658" width="10.625" style="14" customWidth="1"/>
    <col min="6659" max="6659" width="9.375" style="14" customWidth="1"/>
    <col min="6660" max="6679" width="10.625" style="14" customWidth="1"/>
    <col min="6680" max="6683" width="6.625" style="14" customWidth="1"/>
    <col min="6684" max="6912" width="9" style="14"/>
    <col min="6913" max="6914" width="10.625" style="14" customWidth="1"/>
    <col min="6915" max="6915" width="9.375" style="14" customWidth="1"/>
    <col min="6916" max="6935" width="10.625" style="14" customWidth="1"/>
    <col min="6936" max="6939" width="6.625" style="14" customWidth="1"/>
    <col min="6940" max="7168" width="9" style="14"/>
    <col min="7169" max="7170" width="10.625" style="14" customWidth="1"/>
    <col min="7171" max="7171" width="9.375" style="14" customWidth="1"/>
    <col min="7172" max="7191" width="10.625" style="14" customWidth="1"/>
    <col min="7192" max="7195" width="6.625" style="14" customWidth="1"/>
    <col min="7196" max="7424" width="9" style="14"/>
    <col min="7425" max="7426" width="10.625" style="14" customWidth="1"/>
    <col min="7427" max="7427" width="9.375" style="14" customWidth="1"/>
    <col min="7428" max="7447" width="10.625" style="14" customWidth="1"/>
    <col min="7448" max="7451" width="6.625" style="14" customWidth="1"/>
    <col min="7452" max="7680" width="9" style="14"/>
    <col min="7681" max="7682" width="10.625" style="14" customWidth="1"/>
    <col min="7683" max="7683" width="9.375" style="14" customWidth="1"/>
    <col min="7684" max="7703" width="10.625" style="14" customWidth="1"/>
    <col min="7704" max="7707" width="6.625" style="14" customWidth="1"/>
    <col min="7708" max="7936" width="9" style="14"/>
    <col min="7937" max="7938" width="10.625" style="14" customWidth="1"/>
    <col min="7939" max="7939" width="9.375" style="14" customWidth="1"/>
    <col min="7940" max="7959" width="10.625" style="14" customWidth="1"/>
    <col min="7960" max="7963" width="6.625" style="14" customWidth="1"/>
    <col min="7964" max="8192" width="9" style="14"/>
    <col min="8193" max="8194" width="10.625" style="14" customWidth="1"/>
    <col min="8195" max="8195" width="9.375" style="14" customWidth="1"/>
    <col min="8196" max="8215" width="10.625" style="14" customWidth="1"/>
    <col min="8216" max="8219" width="6.625" style="14" customWidth="1"/>
    <col min="8220" max="8448" width="9" style="14"/>
    <col min="8449" max="8450" width="10.625" style="14" customWidth="1"/>
    <col min="8451" max="8451" width="9.375" style="14" customWidth="1"/>
    <col min="8452" max="8471" width="10.625" style="14" customWidth="1"/>
    <col min="8472" max="8475" width="6.625" style="14" customWidth="1"/>
    <col min="8476" max="8704" width="9" style="14"/>
    <col min="8705" max="8706" width="10.625" style="14" customWidth="1"/>
    <col min="8707" max="8707" width="9.375" style="14" customWidth="1"/>
    <col min="8708" max="8727" width="10.625" style="14" customWidth="1"/>
    <col min="8728" max="8731" width="6.625" style="14" customWidth="1"/>
    <col min="8732" max="8960" width="9" style="14"/>
    <col min="8961" max="8962" width="10.625" style="14" customWidth="1"/>
    <col min="8963" max="8963" width="9.375" style="14" customWidth="1"/>
    <col min="8964" max="8983" width="10.625" style="14" customWidth="1"/>
    <col min="8984" max="8987" width="6.625" style="14" customWidth="1"/>
    <col min="8988" max="9216" width="9" style="14"/>
    <col min="9217" max="9218" width="10.625" style="14" customWidth="1"/>
    <col min="9219" max="9219" width="9.375" style="14" customWidth="1"/>
    <col min="9220" max="9239" width="10.625" style="14" customWidth="1"/>
    <col min="9240" max="9243" width="6.625" style="14" customWidth="1"/>
    <col min="9244" max="9472" width="9" style="14"/>
    <col min="9473" max="9474" width="10.625" style="14" customWidth="1"/>
    <col min="9475" max="9475" width="9.375" style="14" customWidth="1"/>
    <col min="9476" max="9495" width="10.625" style="14" customWidth="1"/>
    <col min="9496" max="9499" width="6.625" style="14" customWidth="1"/>
    <col min="9500" max="9728" width="9" style="14"/>
    <col min="9729" max="9730" width="10.625" style="14" customWidth="1"/>
    <col min="9731" max="9731" width="9.375" style="14" customWidth="1"/>
    <col min="9732" max="9751" width="10.625" style="14" customWidth="1"/>
    <col min="9752" max="9755" width="6.625" style="14" customWidth="1"/>
    <col min="9756" max="9984" width="9" style="14"/>
    <col min="9985" max="9986" width="10.625" style="14" customWidth="1"/>
    <col min="9987" max="9987" width="9.375" style="14" customWidth="1"/>
    <col min="9988" max="10007" width="10.625" style="14" customWidth="1"/>
    <col min="10008" max="10011" width="6.625" style="14" customWidth="1"/>
    <col min="10012" max="10240" width="9" style="14"/>
    <col min="10241" max="10242" width="10.625" style="14" customWidth="1"/>
    <col min="10243" max="10243" width="9.375" style="14" customWidth="1"/>
    <col min="10244" max="10263" width="10.625" style="14" customWidth="1"/>
    <col min="10264" max="10267" width="6.625" style="14" customWidth="1"/>
    <col min="10268" max="10496" width="9" style="14"/>
    <col min="10497" max="10498" width="10.625" style="14" customWidth="1"/>
    <col min="10499" max="10499" width="9.375" style="14" customWidth="1"/>
    <col min="10500" max="10519" width="10.625" style="14" customWidth="1"/>
    <col min="10520" max="10523" width="6.625" style="14" customWidth="1"/>
    <col min="10524" max="10752" width="9" style="14"/>
    <col min="10753" max="10754" width="10.625" style="14" customWidth="1"/>
    <col min="10755" max="10755" width="9.375" style="14" customWidth="1"/>
    <col min="10756" max="10775" width="10.625" style="14" customWidth="1"/>
    <col min="10776" max="10779" width="6.625" style="14" customWidth="1"/>
    <col min="10780" max="11008" width="9" style="14"/>
    <col min="11009" max="11010" width="10.625" style="14" customWidth="1"/>
    <col min="11011" max="11011" width="9.375" style="14" customWidth="1"/>
    <col min="11012" max="11031" width="10.625" style="14" customWidth="1"/>
    <col min="11032" max="11035" width="6.625" style="14" customWidth="1"/>
    <col min="11036" max="11264" width="9" style="14"/>
    <col min="11265" max="11266" width="10.625" style="14" customWidth="1"/>
    <col min="11267" max="11267" width="9.375" style="14" customWidth="1"/>
    <col min="11268" max="11287" width="10.625" style="14" customWidth="1"/>
    <col min="11288" max="11291" width="6.625" style="14" customWidth="1"/>
    <col min="11292" max="11520" width="9" style="14"/>
    <col min="11521" max="11522" width="10.625" style="14" customWidth="1"/>
    <col min="11523" max="11523" width="9.375" style="14" customWidth="1"/>
    <col min="11524" max="11543" width="10.625" style="14" customWidth="1"/>
    <col min="11544" max="11547" width="6.625" style="14" customWidth="1"/>
    <col min="11548" max="11776" width="9" style="14"/>
    <col min="11777" max="11778" width="10.625" style="14" customWidth="1"/>
    <col min="11779" max="11779" width="9.375" style="14" customWidth="1"/>
    <col min="11780" max="11799" width="10.625" style="14" customWidth="1"/>
    <col min="11800" max="11803" width="6.625" style="14" customWidth="1"/>
    <col min="11804" max="12032" width="9" style="14"/>
    <col min="12033" max="12034" width="10.625" style="14" customWidth="1"/>
    <col min="12035" max="12035" width="9.375" style="14" customWidth="1"/>
    <col min="12036" max="12055" width="10.625" style="14" customWidth="1"/>
    <col min="12056" max="12059" width="6.625" style="14" customWidth="1"/>
    <col min="12060" max="12288" width="9" style="14"/>
    <col min="12289" max="12290" width="10.625" style="14" customWidth="1"/>
    <col min="12291" max="12291" width="9.375" style="14" customWidth="1"/>
    <col min="12292" max="12311" width="10.625" style="14" customWidth="1"/>
    <col min="12312" max="12315" width="6.625" style="14" customWidth="1"/>
    <col min="12316" max="12544" width="9" style="14"/>
    <col min="12545" max="12546" width="10.625" style="14" customWidth="1"/>
    <col min="12547" max="12547" width="9.375" style="14" customWidth="1"/>
    <col min="12548" max="12567" width="10.625" style="14" customWidth="1"/>
    <col min="12568" max="12571" width="6.625" style="14" customWidth="1"/>
    <col min="12572" max="12800" width="9" style="14"/>
    <col min="12801" max="12802" width="10.625" style="14" customWidth="1"/>
    <col min="12803" max="12803" width="9.375" style="14" customWidth="1"/>
    <col min="12804" max="12823" width="10.625" style="14" customWidth="1"/>
    <col min="12824" max="12827" width="6.625" style="14" customWidth="1"/>
    <col min="12828" max="13056" width="9" style="14"/>
    <col min="13057" max="13058" width="10.625" style="14" customWidth="1"/>
    <col min="13059" max="13059" width="9.375" style="14" customWidth="1"/>
    <col min="13060" max="13079" width="10.625" style="14" customWidth="1"/>
    <col min="13080" max="13083" width="6.625" style="14" customWidth="1"/>
    <col min="13084" max="13312" width="9" style="14"/>
    <col min="13313" max="13314" width="10.625" style="14" customWidth="1"/>
    <col min="13315" max="13315" width="9.375" style="14" customWidth="1"/>
    <col min="13316" max="13335" width="10.625" style="14" customWidth="1"/>
    <col min="13336" max="13339" width="6.625" style="14" customWidth="1"/>
    <col min="13340" max="13568" width="9" style="14"/>
    <col min="13569" max="13570" width="10.625" style="14" customWidth="1"/>
    <col min="13571" max="13571" width="9.375" style="14" customWidth="1"/>
    <col min="13572" max="13591" width="10.625" style="14" customWidth="1"/>
    <col min="13592" max="13595" width="6.625" style="14" customWidth="1"/>
    <col min="13596" max="13824" width="9" style="14"/>
    <col min="13825" max="13826" width="10.625" style="14" customWidth="1"/>
    <col min="13827" max="13827" width="9.375" style="14" customWidth="1"/>
    <col min="13828" max="13847" width="10.625" style="14" customWidth="1"/>
    <col min="13848" max="13851" width="6.625" style="14" customWidth="1"/>
    <col min="13852" max="14080" width="9" style="14"/>
    <col min="14081" max="14082" width="10.625" style="14" customWidth="1"/>
    <col min="14083" max="14083" width="9.375" style="14" customWidth="1"/>
    <col min="14084" max="14103" width="10.625" style="14" customWidth="1"/>
    <col min="14104" max="14107" width="6.625" style="14" customWidth="1"/>
    <col min="14108" max="14336" width="9" style="14"/>
    <col min="14337" max="14338" width="10.625" style="14" customWidth="1"/>
    <col min="14339" max="14339" width="9.375" style="14" customWidth="1"/>
    <col min="14340" max="14359" width="10.625" style="14" customWidth="1"/>
    <col min="14360" max="14363" width="6.625" style="14" customWidth="1"/>
    <col min="14364" max="14592" width="9" style="14"/>
    <col min="14593" max="14594" width="10.625" style="14" customWidth="1"/>
    <col min="14595" max="14595" width="9.375" style="14" customWidth="1"/>
    <col min="14596" max="14615" width="10.625" style="14" customWidth="1"/>
    <col min="14616" max="14619" width="6.625" style="14" customWidth="1"/>
    <col min="14620" max="14848" width="9" style="14"/>
    <col min="14849" max="14850" width="10.625" style="14" customWidth="1"/>
    <col min="14851" max="14851" width="9.375" style="14" customWidth="1"/>
    <col min="14852" max="14871" width="10.625" style="14" customWidth="1"/>
    <col min="14872" max="14875" width="6.625" style="14" customWidth="1"/>
    <col min="14876" max="15104" width="9" style="14"/>
    <col min="15105" max="15106" width="10.625" style="14" customWidth="1"/>
    <col min="15107" max="15107" width="9.375" style="14" customWidth="1"/>
    <col min="15108" max="15127" width="10.625" style="14" customWidth="1"/>
    <col min="15128" max="15131" width="6.625" style="14" customWidth="1"/>
    <col min="15132" max="15360" width="9" style="14"/>
    <col min="15361" max="15362" width="10.625" style="14" customWidth="1"/>
    <col min="15363" max="15363" width="9.375" style="14" customWidth="1"/>
    <col min="15364" max="15383" width="10.625" style="14" customWidth="1"/>
    <col min="15384" max="15387" width="6.625" style="14" customWidth="1"/>
    <col min="15388" max="15616" width="9" style="14"/>
    <col min="15617" max="15618" width="10.625" style="14" customWidth="1"/>
    <col min="15619" max="15619" width="9.375" style="14" customWidth="1"/>
    <col min="15620" max="15639" width="10.625" style="14" customWidth="1"/>
    <col min="15640" max="15643" width="6.625" style="14" customWidth="1"/>
    <col min="15644" max="15872" width="9" style="14"/>
    <col min="15873" max="15874" width="10.625" style="14" customWidth="1"/>
    <col min="15875" max="15875" width="9.375" style="14" customWidth="1"/>
    <col min="15876" max="15895" width="10.625" style="14" customWidth="1"/>
    <col min="15896" max="15899" width="6.625" style="14" customWidth="1"/>
    <col min="15900" max="16128" width="9" style="14"/>
    <col min="16129" max="16130" width="10.625" style="14" customWidth="1"/>
    <col min="16131" max="16131" width="9.375" style="14" customWidth="1"/>
    <col min="16132" max="16151" width="10.625" style="14" customWidth="1"/>
    <col min="16152" max="16155" width="6.625" style="14" customWidth="1"/>
    <col min="16156" max="16384" width="9" style="14"/>
  </cols>
  <sheetData>
    <row r="1" spans="1:27" s="2" customFormat="1" ht="23.25" customHeight="1">
      <c r="A1" s="796" t="s">
        <v>604</v>
      </c>
      <c r="B1" s="797"/>
      <c r="C1" s="796"/>
      <c r="D1" s="796"/>
      <c r="E1" s="81"/>
      <c r="F1" s="81"/>
      <c r="G1" s="81"/>
      <c r="H1" s="81"/>
      <c r="I1" s="81"/>
      <c r="J1" s="81"/>
      <c r="K1" s="81"/>
      <c r="L1" s="81"/>
      <c r="M1" s="81"/>
      <c r="N1" s="81"/>
      <c r="O1" s="81"/>
      <c r="P1" s="81"/>
      <c r="Q1" s="81"/>
      <c r="R1" s="318"/>
      <c r="S1" s="318"/>
      <c r="T1" s="81"/>
      <c r="U1" s="81"/>
      <c r="V1" s="81"/>
      <c r="W1" s="81"/>
      <c r="X1" s="81"/>
      <c r="Y1" s="81"/>
      <c r="Z1" s="81"/>
      <c r="AA1" s="81"/>
    </row>
    <row r="2" spans="1:27" s="2" customFormat="1" ht="18.75">
      <c r="A2" s="420" t="s">
        <v>485</v>
      </c>
      <c r="B2" s="319"/>
      <c r="C2" s="319"/>
      <c r="D2" s="320"/>
      <c r="E2" s="320"/>
      <c r="F2" s="320"/>
      <c r="G2" s="320"/>
      <c r="H2" s="320"/>
      <c r="I2" s="320"/>
      <c r="J2" s="320"/>
      <c r="K2" s="320"/>
      <c r="L2" s="320"/>
      <c r="M2" s="320"/>
      <c r="N2" s="320"/>
      <c r="O2" s="320"/>
      <c r="P2" s="320"/>
      <c r="Q2" s="320"/>
      <c r="R2" s="321"/>
      <c r="S2" s="321"/>
      <c r="T2" s="320"/>
      <c r="U2" s="320"/>
      <c r="V2" s="320"/>
      <c r="W2" s="320"/>
      <c r="X2" s="81"/>
      <c r="Y2" s="81"/>
      <c r="Z2" s="81"/>
      <c r="AA2" s="81"/>
    </row>
    <row r="3" spans="1:27" s="2" customFormat="1" ht="23.25" customHeight="1">
      <c r="A3" s="322" t="s">
        <v>300</v>
      </c>
      <c r="B3" s="323"/>
      <c r="C3" s="323"/>
      <c r="D3" s="81"/>
      <c r="E3" s="81"/>
      <c r="F3" s="81"/>
      <c r="G3" s="81"/>
      <c r="H3" s="81"/>
      <c r="I3" s="81"/>
      <c r="J3" s="81"/>
      <c r="K3" s="81"/>
      <c r="L3" s="81"/>
      <c r="M3" s="81"/>
      <c r="N3" s="81"/>
      <c r="O3" s="81"/>
      <c r="P3" s="81"/>
      <c r="Q3" s="81"/>
      <c r="R3" s="318"/>
      <c r="S3" s="318"/>
      <c r="T3" s="81"/>
      <c r="U3" s="81"/>
      <c r="V3" s="81"/>
      <c r="W3" s="81"/>
      <c r="X3" s="81"/>
      <c r="Y3" s="81"/>
      <c r="Z3" s="81"/>
      <c r="AA3" s="81"/>
    </row>
    <row r="4" spans="1:27" ht="10.5" customHeight="1">
      <c r="B4" s="204"/>
      <c r="C4" s="204"/>
      <c r="D4" s="204"/>
      <c r="E4" s="204"/>
      <c r="F4" s="204"/>
      <c r="G4" s="204"/>
      <c r="H4" s="204"/>
      <c r="I4" s="204"/>
      <c r="J4" s="204"/>
      <c r="K4" s="204"/>
      <c r="L4" s="204"/>
      <c r="M4" s="204"/>
      <c r="N4" s="204"/>
      <c r="O4" s="204"/>
      <c r="P4" s="204"/>
      <c r="Q4" s="324"/>
      <c r="R4" s="325"/>
      <c r="S4" s="325"/>
      <c r="T4" s="326"/>
      <c r="U4" s="326"/>
      <c r="V4" s="326"/>
      <c r="W4" s="326"/>
      <c r="X4" s="326"/>
      <c r="Y4" s="326"/>
      <c r="Z4" s="326"/>
      <c r="AA4" s="326"/>
    </row>
    <row r="5" spans="1:27" ht="20.100000000000001" customHeight="1">
      <c r="A5" s="798" t="s">
        <v>300</v>
      </c>
      <c r="B5" s="799"/>
      <c r="C5" s="800"/>
      <c r="D5" s="807" t="s">
        <v>301</v>
      </c>
      <c r="E5" s="808"/>
      <c r="F5" s="811" t="s">
        <v>302</v>
      </c>
      <c r="G5" s="811"/>
      <c r="H5" s="811"/>
      <c r="I5" s="811"/>
      <c r="J5" s="811"/>
      <c r="K5" s="811"/>
      <c r="L5" s="811"/>
      <c r="M5" s="811"/>
      <c r="N5" s="204"/>
      <c r="O5" s="204"/>
      <c r="P5" s="204"/>
      <c r="Q5" s="324"/>
      <c r="R5" s="325"/>
      <c r="S5" s="325"/>
      <c r="T5" s="326"/>
      <c r="U5" s="326"/>
      <c r="V5" s="326"/>
      <c r="W5" s="326"/>
      <c r="X5" s="326"/>
      <c r="Y5" s="326"/>
      <c r="Z5" s="326"/>
      <c r="AA5" s="326"/>
    </row>
    <row r="6" spans="1:27" ht="20.100000000000001" customHeight="1">
      <c r="A6" s="801"/>
      <c r="B6" s="802"/>
      <c r="C6" s="803"/>
      <c r="D6" s="809"/>
      <c r="E6" s="810"/>
      <c r="F6" s="812" t="s">
        <v>132</v>
      </c>
      <c r="G6" s="812"/>
      <c r="H6" s="812"/>
      <c r="I6" s="812"/>
      <c r="J6" s="812" t="s">
        <v>133</v>
      </c>
      <c r="K6" s="812"/>
      <c r="L6" s="812"/>
      <c r="M6" s="812"/>
      <c r="N6" s="204"/>
      <c r="O6" s="204"/>
      <c r="P6" s="204"/>
      <c r="Q6" s="324"/>
      <c r="R6" s="325"/>
      <c r="S6" s="325"/>
      <c r="T6" s="326"/>
      <c r="U6" s="326"/>
      <c r="V6" s="326"/>
      <c r="W6" s="326"/>
      <c r="X6" s="326"/>
      <c r="Y6" s="326"/>
      <c r="Z6" s="326"/>
      <c r="AA6" s="326"/>
    </row>
    <row r="7" spans="1:27" ht="20.100000000000001" customHeight="1">
      <c r="A7" s="804"/>
      <c r="B7" s="805"/>
      <c r="C7" s="806"/>
      <c r="D7" s="327" t="s">
        <v>303</v>
      </c>
      <c r="E7" s="328" t="s">
        <v>304</v>
      </c>
      <c r="F7" s="329" t="s">
        <v>134</v>
      </c>
      <c r="G7" s="329" t="s">
        <v>135</v>
      </c>
      <c r="H7" s="329" t="s">
        <v>136</v>
      </c>
      <c r="I7" s="329" t="s">
        <v>305</v>
      </c>
      <c r="J7" s="329" t="s">
        <v>134</v>
      </c>
      <c r="K7" s="329" t="s">
        <v>135</v>
      </c>
      <c r="L7" s="329" t="s">
        <v>136</v>
      </c>
      <c r="M7" s="329" t="s">
        <v>305</v>
      </c>
      <c r="N7" s="204"/>
      <c r="O7" s="204"/>
      <c r="P7" s="204"/>
      <c r="Q7" s="324"/>
      <c r="R7" s="325"/>
      <c r="S7" s="325"/>
      <c r="T7" s="326"/>
      <c r="U7" s="326"/>
      <c r="V7" s="326"/>
      <c r="W7" s="326"/>
      <c r="X7" s="326"/>
      <c r="Y7" s="326"/>
      <c r="Z7" s="326"/>
      <c r="AA7" s="326"/>
    </row>
    <row r="8" spans="1:27" ht="24.95" customHeight="1">
      <c r="A8" s="820" t="s">
        <v>306</v>
      </c>
      <c r="B8" s="330" t="s">
        <v>137</v>
      </c>
      <c r="C8" s="331"/>
      <c r="D8" s="332"/>
      <c r="E8" s="333"/>
      <c r="F8" s="132" t="s">
        <v>307</v>
      </c>
      <c r="G8" s="132" t="s">
        <v>308</v>
      </c>
      <c r="H8" s="132" t="s">
        <v>309</v>
      </c>
      <c r="I8" s="132" t="s">
        <v>310</v>
      </c>
      <c r="J8" s="132" t="s">
        <v>311</v>
      </c>
      <c r="K8" s="132" t="s">
        <v>312</v>
      </c>
      <c r="L8" s="132" t="s">
        <v>313</v>
      </c>
      <c r="M8" s="132" t="s">
        <v>314</v>
      </c>
      <c r="N8" s="204"/>
      <c r="O8" s="204"/>
      <c r="P8" s="204"/>
      <c r="Q8" s="325"/>
      <c r="R8" s="325"/>
      <c r="S8" s="325"/>
      <c r="T8" s="326"/>
      <c r="U8" s="326"/>
      <c r="V8" s="326"/>
      <c r="W8" s="326"/>
      <c r="X8" s="326"/>
      <c r="Y8" s="326"/>
      <c r="Z8" s="326"/>
      <c r="AA8" s="326"/>
    </row>
    <row r="9" spans="1:27" ht="24.95" customHeight="1">
      <c r="A9" s="821"/>
      <c r="B9" s="330" t="s">
        <v>138</v>
      </c>
      <c r="C9" s="334"/>
      <c r="D9" s="335"/>
      <c r="E9" s="335"/>
      <c r="F9" s="336"/>
      <c r="G9" s="336"/>
      <c r="H9" s="336"/>
      <c r="I9" s="336"/>
      <c r="J9" s="336"/>
      <c r="K9" s="336"/>
      <c r="L9" s="336"/>
      <c r="M9" s="336"/>
      <c r="N9" s="203"/>
      <c r="O9" s="203"/>
      <c r="P9" s="203"/>
      <c r="Q9" s="203"/>
      <c r="R9" s="337"/>
      <c r="S9" s="338"/>
      <c r="T9" s="339"/>
      <c r="U9" s="339"/>
      <c r="V9" s="339"/>
      <c r="W9" s="339"/>
      <c r="X9" s="339"/>
      <c r="Y9" s="339"/>
      <c r="Z9" s="339"/>
      <c r="AA9" s="339"/>
    </row>
    <row r="10" spans="1:27" ht="24.95" customHeight="1">
      <c r="A10" s="187"/>
      <c r="B10" s="187"/>
      <c r="C10" s="196"/>
      <c r="D10" s="196"/>
      <c r="E10" s="187"/>
      <c r="F10" s="187"/>
      <c r="G10" s="187"/>
      <c r="H10" s="187"/>
      <c r="I10" s="187"/>
      <c r="J10" s="187"/>
      <c r="K10" s="187"/>
      <c r="L10" s="187"/>
      <c r="M10" s="187"/>
      <c r="N10" s="187"/>
      <c r="O10" s="187"/>
      <c r="P10" s="187"/>
      <c r="Q10" s="187"/>
      <c r="R10" s="340"/>
      <c r="S10" s="340"/>
      <c r="T10" s="341"/>
      <c r="U10" s="341"/>
      <c r="V10" s="341"/>
      <c r="W10" s="341"/>
      <c r="X10" s="341"/>
      <c r="Y10" s="341"/>
      <c r="Z10" s="341"/>
      <c r="AA10" s="341"/>
    </row>
    <row r="11" spans="1:27" ht="24.95" customHeight="1">
      <c r="A11" s="187"/>
      <c r="B11" s="187"/>
      <c r="C11" s="196"/>
      <c r="D11" s="822" t="s">
        <v>315</v>
      </c>
      <c r="E11" s="822"/>
      <c r="F11" s="822"/>
      <c r="G11" s="822"/>
      <c r="H11" s="822" t="s">
        <v>316</v>
      </c>
      <c r="I11" s="822"/>
      <c r="J11" s="822"/>
      <c r="K11" s="822"/>
      <c r="L11" s="187"/>
      <c r="M11" s="187"/>
      <c r="N11" s="187"/>
      <c r="O11" s="187"/>
      <c r="P11" s="187"/>
      <c r="Q11" s="187"/>
      <c r="R11" s="340"/>
      <c r="S11" s="340"/>
      <c r="T11" s="341"/>
      <c r="U11" s="341"/>
      <c r="V11" s="341"/>
      <c r="W11" s="341"/>
      <c r="X11" s="341"/>
      <c r="Y11" s="341"/>
      <c r="Z11" s="341"/>
      <c r="AA11" s="341"/>
    </row>
    <row r="12" spans="1:27" ht="24.95" customHeight="1">
      <c r="A12" s="823" t="s">
        <v>317</v>
      </c>
      <c r="B12" s="826" t="s">
        <v>540</v>
      </c>
      <c r="C12" s="827"/>
      <c r="D12" s="342" t="s">
        <v>56</v>
      </c>
      <c r="E12" s="828"/>
      <c r="F12" s="828"/>
      <c r="G12" s="343" t="s">
        <v>139</v>
      </c>
      <c r="H12" s="344" t="s">
        <v>318</v>
      </c>
      <c r="I12" s="828"/>
      <c r="J12" s="828"/>
      <c r="K12" s="343" t="s">
        <v>139</v>
      </c>
      <c r="L12" s="187"/>
      <c r="M12" s="187"/>
      <c r="N12" s="187"/>
      <c r="O12" s="187"/>
      <c r="P12" s="187"/>
      <c r="Q12" s="187"/>
      <c r="R12" s="340"/>
      <c r="S12" s="340"/>
      <c r="T12" s="345"/>
      <c r="U12" s="345"/>
      <c r="V12" s="345"/>
      <c r="W12" s="345"/>
      <c r="X12" s="345"/>
      <c r="Y12" s="345"/>
      <c r="Z12" s="345"/>
      <c r="AA12" s="345"/>
    </row>
    <row r="13" spans="1:27" ht="24.95" customHeight="1">
      <c r="A13" s="824"/>
      <c r="B13" s="823" t="s">
        <v>541</v>
      </c>
      <c r="C13" s="829"/>
      <c r="D13" s="831" t="s">
        <v>319</v>
      </c>
      <c r="E13" s="815" t="s">
        <v>320</v>
      </c>
      <c r="F13" s="815"/>
      <c r="G13" s="816"/>
      <c r="H13" s="813" t="s">
        <v>321</v>
      </c>
      <c r="I13" s="815" t="s">
        <v>322</v>
      </c>
      <c r="J13" s="815"/>
      <c r="K13" s="816"/>
      <c r="L13" s="346"/>
      <c r="M13" s="346"/>
      <c r="N13" s="346"/>
      <c r="O13" s="346"/>
      <c r="P13" s="346"/>
      <c r="Q13" s="347"/>
      <c r="R13" s="348"/>
      <c r="S13" s="348"/>
      <c r="T13" s="349"/>
      <c r="U13" s="349"/>
      <c r="V13" s="349"/>
      <c r="W13" s="349"/>
      <c r="X13" s="349"/>
      <c r="Y13" s="349"/>
      <c r="Z13" s="349"/>
      <c r="AA13" s="349"/>
    </row>
    <row r="14" spans="1:27" ht="24.95" customHeight="1">
      <c r="A14" s="825"/>
      <c r="B14" s="825"/>
      <c r="C14" s="830"/>
      <c r="D14" s="832"/>
      <c r="E14" s="817"/>
      <c r="F14" s="817"/>
      <c r="G14" s="350" t="s">
        <v>323</v>
      </c>
      <c r="H14" s="814"/>
      <c r="I14" s="817"/>
      <c r="J14" s="817"/>
      <c r="K14" s="350" t="s">
        <v>323</v>
      </c>
      <c r="L14" s="58"/>
      <c r="M14" s="58"/>
      <c r="N14" s="58"/>
      <c r="O14" s="58"/>
      <c r="P14" s="58"/>
      <c r="Q14" s="351"/>
      <c r="R14" s="352"/>
      <c r="S14" s="352"/>
      <c r="T14" s="353"/>
      <c r="U14" s="353"/>
      <c r="V14" s="353"/>
      <c r="W14" s="353"/>
      <c r="X14" s="353"/>
      <c r="Y14" s="353"/>
      <c r="Z14" s="818"/>
      <c r="AA14" s="818"/>
    </row>
    <row r="15" spans="1:27" ht="21.75" customHeight="1">
      <c r="A15" s="187"/>
      <c r="B15" s="196"/>
      <c r="C15" s="196"/>
      <c r="D15" s="58"/>
      <c r="E15" s="58"/>
      <c r="F15" s="819"/>
      <c r="G15" s="819"/>
      <c r="H15" s="58"/>
      <c r="I15" s="58"/>
      <c r="J15" s="819"/>
      <c r="K15" s="819"/>
      <c r="L15" s="58"/>
      <c r="M15" s="58"/>
      <c r="N15" s="58"/>
      <c r="O15" s="58"/>
      <c r="P15" s="58"/>
      <c r="Q15" s="351"/>
      <c r="R15" s="352"/>
      <c r="S15" s="352"/>
      <c r="T15" s="353"/>
      <c r="U15" s="353"/>
      <c r="V15" s="353"/>
      <c r="W15" s="353"/>
      <c r="X15" s="353"/>
      <c r="Y15" s="353"/>
      <c r="Z15" s="818"/>
      <c r="AA15" s="818"/>
    </row>
    <row r="16" spans="1:27" ht="24.95" customHeight="1">
      <c r="A16" s="354" t="s">
        <v>324</v>
      </c>
      <c r="B16" s="196"/>
      <c r="C16" s="196"/>
      <c r="D16" s="355"/>
      <c r="E16" s="58"/>
      <c r="F16" s="58"/>
      <c r="G16" s="58"/>
      <c r="H16" s="58"/>
      <c r="I16" s="58"/>
      <c r="J16" s="58"/>
      <c r="K16" s="58"/>
      <c r="L16" s="58"/>
      <c r="M16" s="58"/>
      <c r="N16" s="58"/>
      <c r="O16" s="58"/>
      <c r="P16" s="58"/>
      <c r="Q16" s="351"/>
      <c r="R16" s="352"/>
      <c r="S16" s="352"/>
      <c r="T16" s="353"/>
      <c r="U16" s="353"/>
      <c r="V16" s="353"/>
      <c r="W16" s="353"/>
      <c r="X16" s="353"/>
      <c r="Y16" s="353"/>
      <c r="Z16" s="353"/>
      <c r="AA16" s="353"/>
    </row>
    <row r="17" spans="1:27" ht="10.5" customHeight="1">
      <c r="A17" s="154"/>
      <c r="B17" s="196"/>
      <c r="C17" s="196"/>
      <c r="D17" s="355"/>
      <c r="E17" s="58"/>
      <c r="F17" s="58"/>
      <c r="G17" s="58"/>
      <c r="H17" s="58"/>
      <c r="I17" s="58"/>
      <c r="J17" s="58"/>
      <c r="K17" s="58"/>
      <c r="L17" s="58"/>
      <c r="M17" s="58"/>
      <c r="N17" s="58"/>
      <c r="O17" s="58"/>
      <c r="P17" s="58"/>
      <c r="Q17" s="351"/>
      <c r="R17" s="352"/>
      <c r="S17" s="352"/>
      <c r="T17" s="353"/>
      <c r="U17" s="353"/>
      <c r="V17" s="353"/>
      <c r="W17" s="353"/>
      <c r="X17" s="353"/>
      <c r="Y17" s="353"/>
      <c r="Z17" s="818"/>
      <c r="AA17" s="818"/>
    </row>
    <row r="18" spans="1:27" ht="20.100000000000001" customHeight="1">
      <c r="A18" s="842" t="s">
        <v>325</v>
      </c>
      <c r="B18" s="799"/>
      <c r="C18" s="800"/>
      <c r="D18" s="843" t="s">
        <v>301</v>
      </c>
      <c r="E18" s="843"/>
      <c r="F18" s="811" t="s">
        <v>302</v>
      </c>
      <c r="G18" s="811"/>
      <c r="H18" s="811"/>
      <c r="I18" s="811"/>
      <c r="J18" s="811"/>
      <c r="K18" s="811"/>
      <c r="L18" s="811"/>
      <c r="M18" s="811"/>
      <c r="N18" s="58"/>
      <c r="O18" s="58"/>
      <c r="P18" s="58"/>
      <c r="Q18" s="351"/>
      <c r="R18" s="352"/>
      <c r="S18" s="352"/>
      <c r="T18" s="353"/>
      <c r="U18" s="353"/>
      <c r="V18" s="353"/>
      <c r="W18" s="353"/>
      <c r="X18" s="353"/>
      <c r="Y18" s="353"/>
      <c r="Z18" s="818"/>
      <c r="AA18" s="818"/>
    </row>
    <row r="19" spans="1:27" ht="20.100000000000001" customHeight="1">
      <c r="A19" s="801"/>
      <c r="B19" s="802"/>
      <c r="C19" s="803"/>
      <c r="D19" s="843"/>
      <c r="E19" s="843"/>
      <c r="F19" s="812" t="s">
        <v>132</v>
      </c>
      <c r="G19" s="812"/>
      <c r="H19" s="812"/>
      <c r="I19" s="812"/>
      <c r="J19" s="812" t="s">
        <v>133</v>
      </c>
      <c r="K19" s="812"/>
      <c r="L19" s="812"/>
      <c r="M19" s="812"/>
      <c r="N19" s="58"/>
      <c r="O19" s="58"/>
      <c r="P19" s="58"/>
      <c r="Q19" s="351"/>
      <c r="R19" s="352"/>
      <c r="S19" s="353"/>
      <c r="U19" s="353"/>
      <c r="V19" s="353"/>
      <c r="W19" s="353"/>
      <c r="X19" s="353"/>
      <c r="Y19" s="353"/>
      <c r="Z19" s="818"/>
      <c r="AA19" s="818"/>
    </row>
    <row r="20" spans="1:27" ht="20.100000000000001" customHeight="1">
      <c r="A20" s="804"/>
      <c r="B20" s="805"/>
      <c r="C20" s="803"/>
      <c r="D20" s="328" t="s">
        <v>303</v>
      </c>
      <c r="E20" s="328" t="s">
        <v>304</v>
      </c>
      <c r="F20" s="329" t="s">
        <v>134</v>
      </c>
      <c r="G20" s="329" t="s">
        <v>135</v>
      </c>
      <c r="H20" s="329" t="s">
        <v>136</v>
      </c>
      <c r="I20" s="329" t="s">
        <v>305</v>
      </c>
      <c r="J20" s="329" t="s">
        <v>134</v>
      </c>
      <c r="K20" s="329" t="s">
        <v>135</v>
      </c>
      <c r="L20" s="329" t="s">
        <v>136</v>
      </c>
      <c r="M20" s="329" t="s">
        <v>305</v>
      </c>
      <c r="N20" s="58"/>
      <c r="O20" s="58"/>
      <c r="P20" s="58"/>
      <c r="Q20" s="351"/>
      <c r="R20" s="352"/>
      <c r="S20" s="353"/>
      <c r="U20" s="353"/>
      <c r="V20" s="353"/>
      <c r="W20" s="353"/>
      <c r="X20" s="353"/>
      <c r="Y20" s="353"/>
      <c r="Z20" s="818"/>
      <c r="AA20" s="818"/>
    </row>
    <row r="21" spans="1:27" s="203" customFormat="1" ht="24.95" customHeight="1">
      <c r="A21" s="820" t="s">
        <v>306</v>
      </c>
      <c r="B21" s="356" t="s">
        <v>137</v>
      </c>
      <c r="C21" s="360"/>
      <c r="D21" s="357"/>
      <c r="E21" s="421"/>
      <c r="F21" s="132" t="s">
        <v>307</v>
      </c>
      <c r="G21" s="132" t="s">
        <v>308</v>
      </c>
      <c r="H21" s="132" t="s">
        <v>309</v>
      </c>
      <c r="I21" s="132" t="s">
        <v>310</v>
      </c>
      <c r="J21" s="132" t="s">
        <v>311</v>
      </c>
      <c r="K21" s="132" t="s">
        <v>312</v>
      </c>
      <c r="L21" s="132" t="s">
        <v>313</v>
      </c>
      <c r="M21" s="132" t="s">
        <v>314</v>
      </c>
      <c r="N21" s="353"/>
      <c r="O21" s="359"/>
      <c r="P21" s="359"/>
      <c r="Q21" s="58"/>
      <c r="R21" s="352"/>
      <c r="S21" s="352"/>
      <c r="T21" s="59"/>
      <c r="U21" s="59"/>
      <c r="V21" s="59"/>
      <c r="W21" s="59"/>
      <c r="X21" s="59"/>
      <c r="Y21" s="59"/>
      <c r="Z21" s="59"/>
      <c r="AA21" s="59"/>
    </row>
    <row r="22" spans="1:27" s="203" customFormat="1" ht="24.95" customHeight="1">
      <c r="A22" s="833"/>
      <c r="B22" s="356" t="s">
        <v>138</v>
      </c>
      <c r="C22" s="422"/>
      <c r="D22" s="358"/>
      <c r="E22" s="421"/>
      <c r="F22" s="423"/>
      <c r="G22" s="423"/>
      <c r="H22" s="423"/>
      <c r="I22" s="423"/>
      <c r="J22" s="423"/>
      <c r="K22" s="423"/>
      <c r="L22" s="423"/>
      <c r="M22" s="423"/>
      <c r="N22" s="353"/>
      <c r="O22" s="359"/>
      <c r="P22" s="359"/>
      <c r="Q22" s="58"/>
      <c r="R22" s="352"/>
      <c r="S22" s="352"/>
      <c r="T22" s="362"/>
      <c r="U22" s="362"/>
      <c r="V22" s="362"/>
      <c r="W22" s="362"/>
      <c r="X22" s="362"/>
      <c r="Y22" s="362"/>
      <c r="Z22" s="362"/>
      <c r="AA22" s="362"/>
    </row>
    <row r="23" spans="1:27" ht="24.95" customHeight="1">
      <c r="A23" s="833"/>
      <c r="B23" s="834" t="s">
        <v>326</v>
      </c>
      <c r="C23" s="835"/>
      <c r="D23" s="820"/>
      <c r="E23" s="837"/>
      <c r="F23" s="132" t="s">
        <v>327</v>
      </c>
      <c r="G23" s="363" t="s">
        <v>328</v>
      </c>
      <c r="H23" s="132" t="s">
        <v>329</v>
      </c>
      <c r="I23" s="363" t="s">
        <v>330</v>
      </c>
      <c r="J23" s="132" t="s">
        <v>331</v>
      </c>
      <c r="K23" s="363" t="s">
        <v>332</v>
      </c>
      <c r="L23" s="132" t="s">
        <v>333</v>
      </c>
      <c r="M23" s="364" t="s">
        <v>334</v>
      </c>
      <c r="N23" s="365"/>
      <c r="O23" s="365"/>
      <c r="P23" s="365"/>
      <c r="Q23" s="15"/>
      <c r="T23" s="15"/>
      <c r="U23" s="15"/>
      <c r="V23" s="15"/>
      <c r="W23" s="15"/>
      <c r="X23" s="15"/>
      <c r="Y23" s="15"/>
      <c r="Z23" s="15"/>
      <c r="AA23" s="15"/>
    </row>
    <row r="24" spans="1:27" ht="26.25" customHeight="1">
      <c r="A24" s="821"/>
      <c r="B24" s="834"/>
      <c r="C24" s="836"/>
      <c r="D24" s="821"/>
      <c r="E24" s="838"/>
      <c r="F24" s="361"/>
      <c r="G24" s="361"/>
      <c r="H24" s="361"/>
      <c r="I24" s="361"/>
      <c r="J24" s="361"/>
      <c r="K24" s="361"/>
      <c r="L24" s="361"/>
      <c r="M24" s="361"/>
      <c r="R24" s="14"/>
      <c r="S24" s="14"/>
    </row>
    <row r="25" spans="1:27" ht="24.95" customHeight="1">
      <c r="A25" s="367"/>
      <c r="B25" s="367"/>
      <c r="C25" s="367"/>
      <c r="D25" s="367"/>
      <c r="E25" s="367"/>
      <c r="F25" s="367"/>
      <c r="G25" s="367"/>
      <c r="H25" s="367"/>
      <c r="I25" s="367"/>
      <c r="J25" s="367"/>
      <c r="K25" s="367"/>
      <c r="L25" s="367"/>
      <c r="R25" s="14"/>
      <c r="S25" s="14"/>
    </row>
    <row r="26" spans="1:27" ht="24.95" customHeight="1">
      <c r="A26" s="839" t="s">
        <v>335</v>
      </c>
      <c r="B26" s="840"/>
      <c r="C26" s="841"/>
      <c r="D26" s="822" t="s">
        <v>336</v>
      </c>
      <c r="E26" s="822"/>
      <c r="F26" s="822"/>
      <c r="G26" s="822"/>
      <c r="H26" s="822" t="s">
        <v>337</v>
      </c>
      <c r="I26" s="822"/>
      <c r="J26" s="822"/>
      <c r="K26" s="822"/>
      <c r="L26" s="367"/>
      <c r="M26" s="839" t="s">
        <v>338</v>
      </c>
      <c r="N26" s="840"/>
      <c r="O26" s="841"/>
      <c r="P26" s="822" t="s">
        <v>336</v>
      </c>
      <c r="Q26" s="822"/>
      <c r="R26" s="822"/>
      <c r="S26" s="822"/>
      <c r="T26" s="822" t="s">
        <v>337</v>
      </c>
      <c r="U26" s="822"/>
      <c r="V26" s="822"/>
      <c r="W26" s="822"/>
    </row>
    <row r="27" spans="1:27" ht="24.75" customHeight="1">
      <c r="A27" s="844" t="s">
        <v>339</v>
      </c>
      <c r="B27" s="826" t="s">
        <v>540</v>
      </c>
      <c r="C27" s="827"/>
      <c r="D27" s="342" t="s">
        <v>340</v>
      </c>
      <c r="E27" s="828"/>
      <c r="F27" s="828"/>
      <c r="G27" s="343" t="s">
        <v>139</v>
      </c>
      <c r="H27" s="344" t="s">
        <v>318</v>
      </c>
      <c r="I27" s="828"/>
      <c r="J27" s="828"/>
      <c r="K27" s="343" t="s">
        <v>139</v>
      </c>
      <c r="L27" s="367"/>
      <c r="M27" s="847" t="s">
        <v>325</v>
      </c>
      <c r="N27" s="850" t="s">
        <v>540</v>
      </c>
      <c r="O27" s="827"/>
      <c r="P27" s="342" t="s">
        <v>341</v>
      </c>
      <c r="Q27" s="828"/>
      <c r="R27" s="828"/>
      <c r="S27" s="343" t="s">
        <v>139</v>
      </c>
      <c r="T27" s="344" t="s">
        <v>342</v>
      </c>
      <c r="U27" s="828"/>
      <c r="V27" s="828"/>
      <c r="W27" s="343" t="s">
        <v>139</v>
      </c>
    </row>
    <row r="28" spans="1:27" ht="24.95" customHeight="1">
      <c r="A28" s="845"/>
      <c r="B28" s="823" t="s">
        <v>541</v>
      </c>
      <c r="C28" s="829"/>
      <c r="D28" s="831" t="s">
        <v>319</v>
      </c>
      <c r="E28" s="815" t="s">
        <v>320</v>
      </c>
      <c r="F28" s="815"/>
      <c r="G28" s="816"/>
      <c r="H28" s="813" t="s">
        <v>321</v>
      </c>
      <c r="I28" s="815" t="s">
        <v>322</v>
      </c>
      <c r="J28" s="815"/>
      <c r="K28" s="816"/>
      <c r="M28" s="848"/>
      <c r="N28" s="851" t="s">
        <v>541</v>
      </c>
      <c r="O28" s="829"/>
      <c r="P28" s="831" t="s">
        <v>343</v>
      </c>
      <c r="Q28" s="815" t="s">
        <v>344</v>
      </c>
      <c r="R28" s="815"/>
      <c r="S28" s="816"/>
      <c r="T28" s="813" t="s">
        <v>345</v>
      </c>
      <c r="U28" s="815" t="s">
        <v>346</v>
      </c>
      <c r="V28" s="815"/>
      <c r="W28" s="816"/>
    </row>
    <row r="29" spans="1:27" ht="24.95" customHeight="1">
      <c r="A29" s="846"/>
      <c r="B29" s="825"/>
      <c r="C29" s="830"/>
      <c r="D29" s="832"/>
      <c r="E29" s="817"/>
      <c r="F29" s="817"/>
      <c r="G29" s="350" t="s">
        <v>323</v>
      </c>
      <c r="H29" s="814"/>
      <c r="I29" s="817"/>
      <c r="J29" s="817"/>
      <c r="K29" s="350" t="s">
        <v>323</v>
      </c>
      <c r="M29" s="849"/>
      <c r="N29" s="852"/>
      <c r="O29" s="830"/>
      <c r="P29" s="832"/>
      <c r="Q29" s="817"/>
      <c r="R29" s="817"/>
      <c r="S29" s="350" t="s">
        <v>323</v>
      </c>
      <c r="T29" s="814"/>
      <c r="U29" s="817"/>
      <c r="V29" s="817"/>
      <c r="W29" s="350" t="s">
        <v>323</v>
      </c>
    </row>
    <row r="30" spans="1:27" ht="23.25" customHeight="1">
      <c r="B30" s="368"/>
      <c r="D30" s="365"/>
      <c r="E30" s="365"/>
      <c r="F30" s="365"/>
      <c r="G30" s="365"/>
      <c r="H30" s="365"/>
      <c r="I30" s="365"/>
      <c r="J30" s="365"/>
      <c r="P30" s="365"/>
      <c r="Q30" s="365"/>
      <c r="R30" s="369"/>
      <c r="S30" s="369"/>
      <c r="T30" s="365"/>
      <c r="U30" s="365"/>
      <c r="V30" s="365"/>
    </row>
    <row r="31" spans="1:27" ht="24.95" customHeight="1">
      <c r="A31" s="159" t="s">
        <v>347</v>
      </c>
      <c r="B31" s="368"/>
    </row>
    <row r="32" spans="1:27" ht="10.5" customHeight="1">
      <c r="A32" s="370"/>
    </row>
    <row r="33" spans="1:23" ht="24.95" customHeight="1">
      <c r="A33" s="798" t="s">
        <v>348</v>
      </c>
      <c r="B33" s="799"/>
      <c r="C33" s="800"/>
      <c r="D33" s="843" t="s">
        <v>301</v>
      </c>
      <c r="E33" s="843"/>
      <c r="F33" s="811" t="s">
        <v>302</v>
      </c>
      <c r="G33" s="811"/>
      <c r="H33" s="811"/>
      <c r="I33" s="811"/>
      <c r="J33" s="811"/>
      <c r="K33" s="811"/>
      <c r="L33" s="811"/>
      <c r="M33" s="811"/>
    </row>
    <row r="34" spans="1:23" ht="24.95" customHeight="1">
      <c r="A34" s="801"/>
      <c r="B34" s="802"/>
      <c r="C34" s="803"/>
      <c r="D34" s="843"/>
      <c r="E34" s="843"/>
      <c r="F34" s="812" t="s">
        <v>132</v>
      </c>
      <c r="G34" s="812"/>
      <c r="H34" s="812"/>
      <c r="I34" s="812"/>
      <c r="J34" s="812" t="s">
        <v>133</v>
      </c>
      <c r="K34" s="812"/>
      <c r="L34" s="812"/>
      <c r="M34" s="812"/>
    </row>
    <row r="35" spans="1:23" ht="24.95" customHeight="1">
      <c r="A35" s="804"/>
      <c r="B35" s="805"/>
      <c r="C35" s="806"/>
      <c r="D35" s="328" t="s">
        <v>303</v>
      </c>
      <c r="E35" s="328" t="s">
        <v>304</v>
      </c>
      <c r="F35" s="329" t="s">
        <v>134</v>
      </c>
      <c r="G35" s="329" t="s">
        <v>135</v>
      </c>
      <c r="H35" s="329" t="s">
        <v>136</v>
      </c>
      <c r="I35" s="329" t="s">
        <v>305</v>
      </c>
      <c r="J35" s="329" t="s">
        <v>134</v>
      </c>
      <c r="K35" s="329" t="s">
        <v>135</v>
      </c>
      <c r="L35" s="329" t="s">
        <v>136</v>
      </c>
      <c r="M35" s="329" t="s">
        <v>305</v>
      </c>
    </row>
    <row r="36" spans="1:23" ht="24.95" customHeight="1">
      <c r="A36" s="820" t="s">
        <v>306</v>
      </c>
      <c r="B36" s="330" t="s">
        <v>137</v>
      </c>
      <c r="C36" s="371">
        <f t="shared" ref="C36:E37" si="0">C8+C21</f>
        <v>0</v>
      </c>
      <c r="D36" s="372">
        <f t="shared" si="0"/>
        <v>0</v>
      </c>
      <c r="E36" s="373">
        <f t="shared" si="0"/>
        <v>0</v>
      </c>
      <c r="F36" s="133" t="s">
        <v>206</v>
      </c>
      <c r="G36" s="133" t="s">
        <v>207</v>
      </c>
      <c r="H36" s="133" t="s">
        <v>208</v>
      </c>
      <c r="I36" s="133" t="s">
        <v>209</v>
      </c>
      <c r="J36" s="133" t="s">
        <v>210</v>
      </c>
      <c r="K36" s="133" t="s">
        <v>211</v>
      </c>
      <c r="L36" s="133" t="s">
        <v>212</v>
      </c>
      <c r="M36" s="133" t="s">
        <v>213</v>
      </c>
    </row>
    <row r="37" spans="1:23" ht="24.95" customHeight="1">
      <c r="A37" s="833"/>
      <c r="B37" s="330" t="s">
        <v>138</v>
      </c>
      <c r="C37" s="374">
        <f t="shared" si="0"/>
        <v>0</v>
      </c>
      <c r="D37" s="375">
        <f t="shared" si="0"/>
        <v>0</v>
      </c>
      <c r="E37" s="376">
        <f t="shared" si="0"/>
        <v>0</v>
      </c>
      <c r="F37" s="424">
        <f>F9+F22</f>
        <v>0</v>
      </c>
      <c r="G37" s="424">
        <f t="shared" ref="G37:L37" si="1">G9+G22</f>
        <v>0</v>
      </c>
      <c r="H37" s="424">
        <f t="shared" si="1"/>
        <v>0</v>
      </c>
      <c r="I37" s="424">
        <f t="shared" si="1"/>
        <v>0</v>
      </c>
      <c r="J37" s="424">
        <f t="shared" si="1"/>
        <v>0</v>
      </c>
      <c r="K37" s="424">
        <f t="shared" si="1"/>
        <v>0</v>
      </c>
      <c r="L37" s="424">
        <f t="shared" si="1"/>
        <v>0</v>
      </c>
      <c r="M37" s="424">
        <f>M9+M22</f>
        <v>0</v>
      </c>
    </row>
    <row r="38" spans="1:23" ht="24.95" customHeight="1">
      <c r="A38" s="833"/>
      <c r="B38" s="853" t="s">
        <v>349</v>
      </c>
      <c r="C38" s="854">
        <f>C23</f>
        <v>0</v>
      </c>
      <c r="D38" s="854">
        <f>D23</f>
        <v>0</v>
      </c>
      <c r="E38" s="854">
        <f>E23</f>
        <v>0</v>
      </c>
      <c r="F38" s="134" t="s">
        <v>214</v>
      </c>
      <c r="G38" s="135" t="s">
        <v>215</v>
      </c>
      <c r="H38" s="134" t="s">
        <v>216</v>
      </c>
      <c r="I38" s="135" t="s">
        <v>217</v>
      </c>
      <c r="J38" s="134" t="s">
        <v>218</v>
      </c>
      <c r="K38" s="135" t="s">
        <v>219</v>
      </c>
      <c r="L38" s="134" t="s">
        <v>220</v>
      </c>
      <c r="M38" s="136" t="s">
        <v>221</v>
      </c>
    </row>
    <row r="39" spans="1:23" ht="24.95" customHeight="1">
      <c r="A39" s="821"/>
      <c r="B39" s="853"/>
      <c r="C39" s="855"/>
      <c r="D39" s="855"/>
      <c r="E39" s="855"/>
      <c r="F39" s="424">
        <f>F24</f>
        <v>0</v>
      </c>
      <c r="G39" s="424">
        <f t="shared" ref="G39:M39" si="2">G24</f>
        <v>0</v>
      </c>
      <c r="H39" s="424">
        <f t="shared" si="2"/>
        <v>0</v>
      </c>
      <c r="I39" s="424">
        <f t="shared" si="2"/>
        <v>0</v>
      </c>
      <c r="J39" s="424">
        <f t="shared" si="2"/>
        <v>0</v>
      </c>
      <c r="K39" s="424">
        <f t="shared" si="2"/>
        <v>0</v>
      </c>
      <c r="L39" s="424">
        <f t="shared" si="2"/>
        <v>0</v>
      </c>
      <c r="M39" s="424">
        <f t="shared" si="2"/>
        <v>0</v>
      </c>
    </row>
    <row r="40" spans="1:23" ht="24.95" customHeight="1"/>
    <row r="41" spans="1:23" ht="24.95" customHeight="1">
      <c r="A41" s="839" t="s">
        <v>335</v>
      </c>
      <c r="B41" s="840"/>
      <c r="C41" s="841"/>
      <c r="D41" s="822" t="s">
        <v>315</v>
      </c>
      <c r="E41" s="822"/>
      <c r="F41" s="822"/>
      <c r="G41" s="822"/>
      <c r="H41" s="822" t="s">
        <v>316</v>
      </c>
      <c r="I41" s="822"/>
      <c r="J41" s="822"/>
      <c r="K41" s="822"/>
      <c r="M41" s="839" t="s">
        <v>338</v>
      </c>
      <c r="N41" s="840"/>
      <c r="O41" s="841"/>
      <c r="P41" s="822" t="s">
        <v>315</v>
      </c>
      <c r="Q41" s="822"/>
      <c r="R41" s="822"/>
      <c r="S41" s="822"/>
      <c r="T41" s="822" t="s">
        <v>316</v>
      </c>
      <c r="U41" s="822"/>
      <c r="V41" s="822"/>
      <c r="W41" s="822"/>
    </row>
    <row r="42" spans="1:23" ht="24.75" customHeight="1">
      <c r="A42" s="856" t="s">
        <v>306</v>
      </c>
      <c r="B42" s="850" t="s">
        <v>540</v>
      </c>
      <c r="C42" s="827"/>
      <c r="D42" s="342" t="s">
        <v>56</v>
      </c>
      <c r="E42" s="859">
        <f>I37</f>
        <v>0</v>
      </c>
      <c r="F42" s="859"/>
      <c r="G42" s="377" t="s">
        <v>139</v>
      </c>
      <c r="H42" s="378" t="s">
        <v>318</v>
      </c>
      <c r="I42" s="859">
        <f>M37</f>
        <v>0</v>
      </c>
      <c r="J42" s="859"/>
      <c r="K42" s="377" t="s">
        <v>139</v>
      </c>
      <c r="M42" s="856" t="s">
        <v>306</v>
      </c>
      <c r="N42" s="850" t="s">
        <v>540</v>
      </c>
      <c r="O42" s="827"/>
      <c r="P42" s="342" t="s">
        <v>341</v>
      </c>
      <c r="Q42" s="859">
        <f>I39</f>
        <v>0</v>
      </c>
      <c r="R42" s="859"/>
      <c r="S42" s="377" t="s">
        <v>139</v>
      </c>
      <c r="T42" s="378" t="s">
        <v>342</v>
      </c>
      <c r="U42" s="859">
        <f>M39</f>
        <v>0</v>
      </c>
      <c r="V42" s="859"/>
      <c r="W42" s="377" t="s">
        <v>139</v>
      </c>
    </row>
    <row r="43" spans="1:23" ht="24.95" customHeight="1">
      <c r="A43" s="857"/>
      <c r="B43" s="851" t="s">
        <v>541</v>
      </c>
      <c r="C43" s="829"/>
      <c r="D43" s="864" t="s">
        <v>319</v>
      </c>
      <c r="E43" s="862" t="s">
        <v>320</v>
      </c>
      <c r="F43" s="862"/>
      <c r="G43" s="863"/>
      <c r="H43" s="860" t="s">
        <v>321</v>
      </c>
      <c r="I43" s="862" t="s">
        <v>322</v>
      </c>
      <c r="J43" s="862"/>
      <c r="K43" s="863"/>
      <c r="M43" s="857"/>
      <c r="N43" s="851" t="s">
        <v>541</v>
      </c>
      <c r="O43" s="829"/>
      <c r="P43" s="864" t="s">
        <v>343</v>
      </c>
      <c r="Q43" s="862" t="s">
        <v>344</v>
      </c>
      <c r="R43" s="862"/>
      <c r="S43" s="863"/>
      <c r="T43" s="860" t="s">
        <v>345</v>
      </c>
      <c r="U43" s="862" t="s">
        <v>346</v>
      </c>
      <c r="V43" s="862"/>
      <c r="W43" s="863"/>
    </row>
    <row r="44" spans="1:23" ht="24.95" customHeight="1">
      <c r="A44" s="858"/>
      <c r="B44" s="852"/>
      <c r="C44" s="830"/>
      <c r="D44" s="832"/>
      <c r="E44" s="817">
        <f>E14+E29</f>
        <v>0</v>
      </c>
      <c r="F44" s="817"/>
      <c r="G44" s="379" t="s">
        <v>323</v>
      </c>
      <c r="H44" s="861"/>
      <c r="I44" s="817">
        <f>I14+I29</f>
        <v>0</v>
      </c>
      <c r="J44" s="817"/>
      <c r="K44" s="379" t="s">
        <v>323</v>
      </c>
      <c r="M44" s="858"/>
      <c r="N44" s="852"/>
      <c r="O44" s="830"/>
      <c r="P44" s="832"/>
      <c r="Q44" s="817">
        <f>Q29</f>
        <v>0</v>
      </c>
      <c r="R44" s="817"/>
      <c r="S44" s="379" t="s">
        <v>350</v>
      </c>
      <c r="T44" s="861"/>
      <c r="U44" s="817">
        <f>U29</f>
        <v>0</v>
      </c>
      <c r="V44" s="817"/>
      <c r="W44" s="379" t="s">
        <v>351</v>
      </c>
    </row>
    <row r="45" spans="1:23" ht="24.95" customHeight="1">
      <c r="B45" s="368"/>
    </row>
  </sheetData>
  <mergeCells count="104">
    <mergeCell ref="T43:T44"/>
    <mergeCell ref="U43:W43"/>
    <mergeCell ref="E44:F44"/>
    <mergeCell ref="I44:J44"/>
    <mergeCell ref="Q44:R44"/>
    <mergeCell ref="U44:V44"/>
    <mergeCell ref="Q42:R42"/>
    <mergeCell ref="U42:V42"/>
    <mergeCell ref="B43:C44"/>
    <mergeCell ref="D43:D44"/>
    <mergeCell ref="E43:G43"/>
    <mergeCell ref="H43:H44"/>
    <mergeCell ref="I43:K43"/>
    <mergeCell ref="N43:O44"/>
    <mergeCell ref="P43:P44"/>
    <mergeCell ref="Q43:S43"/>
    <mergeCell ref="A42:A44"/>
    <mergeCell ref="B42:C42"/>
    <mergeCell ref="E42:F42"/>
    <mergeCell ref="I42:J42"/>
    <mergeCell ref="M42:M44"/>
    <mergeCell ref="N42:O42"/>
    <mergeCell ref="A41:C41"/>
    <mergeCell ref="D41:G41"/>
    <mergeCell ref="H41:K41"/>
    <mergeCell ref="M41:O41"/>
    <mergeCell ref="P41:S41"/>
    <mergeCell ref="T41:W41"/>
    <mergeCell ref="A33:C35"/>
    <mergeCell ref="D33:E34"/>
    <mergeCell ref="F33:M33"/>
    <mergeCell ref="F34:I34"/>
    <mergeCell ref="J34:M34"/>
    <mergeCell ref="A36:A39"/>
    <mergeCell ref="B38:B39"/>
    <mergeCell ref="C38:C39"/>
    <mergeCell ref="D38:D39"/>
    <mergeCell ref="E38:E39"/>
    <mergeCell ref="A27:A29"/>
    <mergeCell ref="B27:C27"/>
    <mergeCell ref="E27:F27"/>
    <mergeCell ref="I27:J27"/>
    <mergeCell ref="M27:M29"/>
    <mergeCell ref="N27:O27"/>
    <mergeCell ref="T28:T29"/>
    <mergeCell ref="U28:W28"/>
    <mergeCell ref="E29:F29"/>
    <mergeCell ref="I29:J29"/>
    <mergeCell ref="Q29:R29"/>
    <mergeCell ref="U29:V29"/>
    <mergeCell ref="Q27:R27"/>
    <mergeCell ref="U27:V27"/>
    <mergeCell ref="B28:C29"/>
    <mergeCell ref="D28:D29"/>
    <mergeCell ref="E28:G28"/>
    <mergeCell ref="H28:H29"/>
    <mergeCell ref="I28:K28"/>
    <mergeCell ref="N28:O29"/>
    <mergeCell ref="P28:P29"/>
    <mergeCell ref="Q28:S28"/>
    <mergeCell ref="A21:A24"/>
    <mergeCell ref="B23:B24"/>
    <mergeCell ref="C23:C24"/>
    <mergeCell ref="D23:D24"/>
    <mergeCell ref="E23:E24"/>
    <mergeCell ref="A26:C26"/>
    <mergeCell ref="D26:G26"/>
    <mergeCell ref="Z17:Z18"/>
    <mergeCell ref="AA17:AA18"/>
    <mergeCell ref="A18:C20"/>
    <mergeCell ref="D18:E19"/>
    <mergeCell ref="F18:M18"/>
    <mergeCell ref="F19:I19"/>
    <mergeCell ref="J19:M19"/>
    <mergeCell ref="Z19:Z20"/>
    <mergeCell ref="AA19:AA20"/>
    <mergeCell ref="H26:K26"/>
    <mergeCell ref="M26:O26"/>
    <mergeCell ref="P26:S26"/>
    <mergeCell ref="T26:W26"/>
    <mergeCell ref="Z14:Z15"/>
    <mergeCell ref="AA14:AA15"/>
    <mergeCell ref="F15:G15"/>
    <mergeCell ref="J15:K15"/>
    <mergeCell ref="A8:A9"/>
    <mergeCell ref="D11:G11"/>
    <mergeCell ref="H11:K11"/>
    <mergeCell ref="A12:A14"/>
    <mergeCell ref="B12:C12"/>
    <mergeCell ref="E12:F12"/>
    <mergeCell ref="I12:J12"/>
    <mergeCell ref="B13:C14"/>
    <mergeCell ref="D13:D14"/>
    <mergeCell ref="E13:G13"/>
    <mergeCell ref="A1:D1"/>
    <mergeCell ref="A5:C7"/>
    <mergeCell ref="D5:E6"/>
    <mergeCell ref="F5:M5"/>
    <mergeCell ref="F6:I6"/>
    <mergeCell ref="J6:M6"/>
    <mergeCell ref="H13:H14"/>
    <mergeCell ref="I13:K13"/>
    <mergeCell ref="E14:F14"/>
    <mergeCell ref="I14:J14"/>
  </mergeCells>
  <phoneticPr fontId="4"/>
  <dataValidations count="1">
    <dataValidation allowBlank="1" showInputMessage="1" showErrorMessage="1" prompt="下段の確認用のデータが同数でない場合は、元データを確認。" sqref="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I14:J14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xr:uid="{00000000-0002-0000-0600-000000000000}"/>
  </dataValidations>
  <pageMargins left="0.70866141732283472" right="0.70866141732283472" top="0.74803149606299213" bottom="0.55118110236220474"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E58"/>
  <sheetViews>
    <sheetView showZeros="0" view="pageBreakPreview" zoomScale="85" zoomScaleNormal="100" zoomScaleSheetLayoutView="85" workbookViewId="0">
      <selection activeCell="A24" sqref="A24"/>
    </sheetView>
  </sheetViews>
  <sheetFormatPr defaultRowHeight="15" customHeight="1"/>
  <cols>
    <col min="1" max="1" width="19.5" style="596" bestFit="1" customWidth="1"/>
    <col min="2" max="2" width="15.5" style="596" customWidth="1"/>
    <col min="3" max="3" width="11.125" style="596" customWidth="1"/>
    <col min="4" max="6" width="9.375" style="596" customWidth="1"/>
    <col min="7" max="7" width="7.5" style="596" bestFit="1" customWidth="1"/>
    <col min="8" max="19" width="4" style="596" customWidth="1"/>
    <col min="20" max="20" width="15.5" style="596" bestFit="1" customWidth="1"/>
    <col min="21" max="22" width="4.375" style="597" customWidth="1"/>
    <col min="23" max="30" width="6.625" style="596" customWidth="1"/>
    <col min="31" max="31" width="38.125" style="596" customWidth="1"/>
    <col min="32" max="16384" width="9" style="596"/>
  </cols>
  <sheetData>
    <row r="1" spans="1:31" s="663" customFormat="1" ht="13.5">
      <c r="A1" s="943" t="s">
        <v>679</v>
      </c>
      <c r="B1" s="943"/>
      <c r="C1" s="943"/>
      <c r="D1" s="566"/>
      <c r="E1" s="566"/>
      <c r="F1" s="566"/>
      <c r="G1" s="566"/>
      <c r="H1" s="566"/>
      <c r="I1" s="566"/>
      <c r="J1" s="566"/>
      <c r="K1" s="566"/>
      <c r="L1" s="566"/>
      <c r="M1" s="566"/>
      <c r="N1" s="566"/>
      <c r="O1" s="566"/>
      <c r="P1" s="566"/>
      <c r="Q1" s="566"/>
      <c r="R1" s="566"/>
      <c r="S1" s="566"/>
      <c r="T1" s="566"/>
      <c r="U1" s="665"/>
      <c r="V1" s="665"/>
      <c r="W1" s="566"/>
      <c r="X1" s="566"/>
      <c r="Y1" s="566"/>
      <c r="Z1" s="566"/>
      <c r="AA1" s="566"/>
      <c r="AB1" s="566"/>
      <c r="AC1" s="566"/>
      <c r="AD1" s="566"/>
      <c r="AE1" s="566"/>
    </row>
    <row r="2" spans="1:31" s="663" customFormat="1" ht="14.25">
      <c r="C2" s="664"/>
      <c r="D2" s="566"/>
      <c r="E2" s="566"/>
      <c r="F2" s="566"/>
      <c r="G2" s="566"/>
      <c r="H2" s="566"/>
      <c r="I2" s="566"/>
      <c r="J2" s="566"/>
      <c r="K2" s="566"/>
      <c r="L2" s="566"/>
      <c r="M2" s="566"/>
      <c r="N2" s="566"/>
      <c r="O2" s="566"/>
      <c r="P2" s="566"/>
      <c r="Q2" s="566"/>
      <c r="R2" s="566"/>
      <c r="S2" s="566"/>
      <c r="T2" s="566"/>
      <c r="U2" s="643"/>
      <c r="V2" s="642"/>
      <c r="W2" s="566"/>
      <c r="X2" s="566"/>
      <c r="Y2" s="566"/>
      <c r="Z2" s="566"/>
      <c r="AA2" s="566"/>
      <c r="AB2" s="566"/>
      <c r="AC2" s="566"/>
      <c r="AD2" s="566"/>
      <c r="AE2" s="566"/>
    </row>
    <row r="3" spans="1:31" ht="24.95" customHeight="1">
      <c r="C3" s="944" t="s">
        <v>678</v>
      </c>
      <c r="D3" s="944"/>
      <c r="E3" s="944"/>
      <c r="F3" s="944"/>
      <c r="G3" s="944"/>
      <c r="H3" s="944"/>
      <c r="I3" s="944"/>
      <c r="J3" s="944"/>
      <c r="K3" s="944"/>
      <c r="L3" s="944"/>
      <c r="M3" s="944"/>
      <c r="N3" s="944"/>
      <c r="O3" s="944"/>
      <c r="P3" s="944"/>
      <c r="Q3" s="944"/>
      <c r="R3" s="944"/>
      <c r="S3" s="944"/>
      <c r="T3" s="944"/>
      <c r="U3" s="944"/>
      <c r="V3" s="944"/>
      <c r="W3" s="944"/>
      <c r="X3" s="944"/>
      <c r="Y3" s="944"/>
      <c r="Z3" s="944"/>
      <c r="AA3" s="944"/>
      <c r="AB3" s="944"/>
      <c r="AC3" s="944"/>
      <c r="AD3" s="944"/>
      <c r="AE3" s="944"/>
    </row>
    <row r="4" spans="1:31" ht="17.25" customHeight="1">
      <c r="C4" s="647"/>
      <c r="D4" s="647"/>
      <c r="E4" s="647"/>
      <c r="F4" s="647"/>
      <c r="G4" s="647"/>
      <c r="H4" s="647"/>
      <c r="I4" s="647"/>
      <c r="J4" s="647"/>
      <c r="K4" s="647"/>
      <c r="L4" s="647"/>
      <c r="M4" s="647"/>
      <c r="N4" s="647"/>
      <c r="O4" s="647"/>
      <c r="P4" s="647"/>
      <c r="Q4" s="647"/>
      <c r="R4" s="647"/>
      <c r="S4" s="647"/>
      <c r="T4" s="655" t="s">
        <v>677</v>
      </c>
      <c r="U4" s="646"/>
      <c r="V4" s="646"/>
      <c r="W4" s="645"/>
      <c r="X4" s="645"/>
      <c r="Y4" s="645"/>
      <c r="Z4" s="645"/>
      <c r="AA4" s="645"/>
      <c r="AB4" s="645"/>
      <c r="AC4" s="645"/>
      <c r="AD4" s="645"/>
      <c r="AE4" s="645"/>
    </row>
    <row r="5" spans="1:31" ht="17.25" customHeight="1">
      <c r="A5" s="945" t="s">
        <v>676</v>
      </c>
      <c r="B5" s="945"/>
      <c r="C5" s="945"/>
      <c r="D5" s="647"/>
      <c r="E5" s="647"/>
      <c r="F5" s="647"/>
      <c r="G5" s="647"/>
      <c r="H5" s="647"/>
      <c r="I5" s="647"/>
      <c r="J5" s="647"/>
      <c r="K5" s="647"/>
      <c r="L5" s="647"/>
      <c r="M5" s="647"/>
      <c r="N5" s="647"/>
      <c r="O5" s="647"/>
      <c r="P5" s="647"/>
      <c r="Q5" s="647"/>
      <c r="R5" s="647"/>
      <c r="S5" s="647"/>
      <c r="T5" s="655"/>
      <c r="U5" s="646"/>
      <c r="V5" s="646"/>
      <c r="W5" s="645"/>
      <c r="X5" s="645"/>
      <c r="Y5" s="645"/>
      <c r="Z5" s="645"/>
      <c r="AA5" s="645"/>
      <c r="AB5" s="645"/>
      <c r="AC5" s="645"/>
      <c r="AD5" s="645"/>
      <c r="AE5" s="645"/>
    </row>
    <row r="6" spans="1:31" ht="17.25" customHeight="1">
      <c r="C6" s="647"/>
      <c r="D6" s="647"/>
      <c r="E6" s="647"/>
      <c r="F6" s="647"/>
      <c r="G6" s="647"/>
      <c r="H6" s="647"/>
      <c r="I6" s="647"/>
      <c r="J6" s="647"/>
      <c r="K6" s="647"/>
      <c r="L6" s="647"/>
      <c r="M6" s="647"/>
      <c r="N6" s="647"/>
      <c r="O6" s="647"/>
      <c r="P6" s="647"/>
      <c r="Q6" s="647"/>
      <c r="R6" s="647"/>
      <c r="S6" s="647"/>
      <c r="T6" s="655"/>
      <c r="U6" s="646"/>
      <c r="V6" s="646"/>
      <c r="W6" s="645"/>
      <c r="X6" s="645"/>
      <c r="Y6" s="645"/>
      <c r="Z6" s="645"/>
      <c r="AA6" s="645"/>
      <c r="AB6" s="645"/>
      <c r="AC6" s="645"/>
      <c r="AD6" s="645"/>
      <c r="AE6" s="645"/>
    </row>
    <row r="7" spans="1:31" ht="24.95" customHeight="1">
      <c r="A7" s="659" t="s">
        <v>675</v>
      </c>
      <c r="B7" s="662"/>
      <c r="C7" s="661"/>
      <c r="D7" s="660"/>
      <c r="E7" s="660"/>
      <c r="F7" s="660"/>
      <c r="G7" s="660"/>
      <c r="H7" s="647"/>
      <c r="I7" s="647"/>
      <c r="J7" s="647"/>
      <c r="K7" s="647"/>
      <c r="L7" s="647"/>
      <c r="M7" s="647"/>
      <c r="N7" s="647"/>
      <c r="O7" s="647"/>
      <c r="P7" s="647"/>
      <c r="Q7" s="647"/>
      <c r="R7" s="647"/>
      <c r="S7" s="647"/>
      <c r="T7" s="655"/>
      <c r="U7" s="646"/>
      <c r="V7" s="646"/>
      <c r="W7" s="645"/>
      <c r="X7" s="645"/>
      <c r="Y7" s="645"/>
      <c r="Z7" s="645"/>
      <c r="AA7" s="645"/>
      <c r="AB7" s="645"/>
      <c r="AC7" s="645"/>
      <c r="AD7" s="645"/>
      <c r="AE7" s="645"/>
    </row>
    <row r="8" spans="1:31" ht="24.95" customHeight="1">
      <c r="A8" s="659" t="s">
        <v>674</v>
      </c>
      <c r="B8" s="934"/>
      <c r="C8" s="946"/>
      <c r="D8" s="946"/>
      <c r="E8" s="946"/>
      <c r="F8" s="946"/>
      <c r="G8" s="947"/>
      <c r="H8" s="647"/>
      <c r="I8" s="937" t="s">
        <v>673</v>
      </c>
      <c r="J8" s="938"/>
      <c r="K8" s="948"/>
      <c r="L8" s="949"/>
      <c r="M8" s="657"/>
      <c r="N8" s="656"/>
      <c r="O8" s="647"/>
      <c r="P8" s="647"/>
      <c r="Q8" s="647"/>
      <c r="R8" s="647"/>
      <c r="S8" s="647"/>
      <c r="T8" s="655"/>
      <c r="U8" s="646"/>
      <c r="V8" s="646"/>
      <c r="W8" s="645"/>
      <c r="X8" s="645"/>
      <c r="Y8" s="645"/>
      <c r="Z8" s="645"/>
      <c r="AA8" s="645"/>
      <c r="AB8" s="645"/>
      <c r="AC8" s="645"/>
      <c r="AD8" s="645"/>
      <c r="AE8" s="645"/>
    </row>
    <row r="9" spans="1:31" ht="24.95" customHeight="1">
      <c r="A9" s="658" t="s">
        <v>672</v>
      </c>
      <c r="B9" s="934"/>
      <c r="C9" s="935"/>
      <c r="D9" s="935"/>
      <c r="E9" s="935"/>
      <c r="F9" s="935"/>
      <c r="G9" s="936"/>
      <c r="H9" s="647"/>
      <c r="I9" s="937" t="s">
        <v>671</v>
      </c>
      <c r="J9" s="938"/>
      <c r="K9" s="937"/>
      <c r="L9" s="938"/>
      <c r="M9" s="657"/>
      <c r="N9" s="656"/>
      <c r="O9" s="649"/>
      <c r="P9" s="647"/>
      <c r="Q9" s="647"/>
      <c r="S9" s="647"/>
      <c r="T9" s="655"/>
      <c r="U9" s="646"/>
      <c r="V9" s="646"/>
      <c r="W9" s="645"/>
      <c r="X9" s="645"/>
      <c r="Y9" s="645"/>
      <c r="Z9" s="645"/>
      <c r="AA9" s="645"/>
      <c r="AB9" s="645"/>
      <c r="AC9" s="645"/>
      <c r="AD9" s="645"/>
      <c r="AE9" s="645"/>
    </row>
    <row r="10" spans="1:31" ht="24.95" customHeight="1">
      <c r="A10" s="654" t="s">
        <v>670</v>
      </c>
      <c r="B10" s="653"/>
      <c r="C10" s="652" t="s">
        <v>669</v>
      </c>
      <c r="D10" s="651"/>
      <c r="E10" s="652" t="s">
        <v>139</v>
      </c>
      <c r="F10" s="651"/>
      <c r="G10" s="650" t="s">
        <v>668</v>
      </c>
      <c r="H10" s="647"/>
      <c r="I10" s="647"/>
      <c r="J10" s="647"/>
      <c r="K10" s="647"/>
      <c r="L10" s="647"/>
      <c r="M10" s="649"/>
      <c r="N10" s="604"/>
      <c r="O10" s="647"/>
      <c r="P10" s="647"/>
      <c r="Q10" s="647"/>
      <c r="R10" s="647"/>
      <c r="S10" s="647"/>
      <c r="T10" s="646"/>
      <c r="U10" s="646"/>
      <c r="V10" s="646"/>
      <c r="W10" s="645"/>
      <c r="X10" s="645"/>
      <c r="Y10" s="645"/>
      <c r="Z10" s="645"/>
      <c r="AA10" s="645"/>
      <c r="AB10" s="645"/>
      <c r="AC10" s="645"/>
      <c r="AD10" s="645"/>
      <c r="AE10" s="645"/>
    </row>
    <row r="11" spans="1:31" ht="24.95" customHeight="1">
      <c r="A11" s="648" t="s">
        <v>667</v>
      </c>
      <c r="B11" s="939"/>
      <c r="C11" s="940"/>
      <c r="D11" s="940"/>
      <c r="E11" s="940"/>
      <c r="F11" s="940"/>
      <c r="G11" s="941"/>
      <c r="H11" s="647"/>
      <c r="I11" s="647"/>
      <c r="J11" s="647"/>
      <c r="K11" s="647"/>
      <c r="L11" s="647"/>
      <c r="M11" s="647"/>
      <c r="N11" s="647"/>
      <c r="O11" s="647"/>
      <c r="P11" s="647"/>
      <c r="Q11" s="647"/>
      <c r="R11" s="647"/>
      <c r="S11" s="647"/>
      <c r="T11" s="646"/>
      <c r="U11" s="646"/>
      <c r="V11" s="646"/>
      <c r="W11" s="645"/>
      <c r="X11" s="645"/>
      <c r="Y11" s="645"/>
      <c r="Z11" s="645"/>
      <c r="AA11" s="645"/>
      <c r="AB11" s="645"/>
      <c r="AC11" s="645"/>
      <c r="AD11" s="645"/>
      <c r="AE11" s="645"/>
    </row>
    <row r="12" spans="1:31" ht="12.75" customHeight="1">
      <c r="C12" s="644"/>
      <c r="D12" s="607"/>
      <c r="E12" s="607"/>
      <c r="F12" s="607"/>
      <c r="G12" s="607"/>
      <c r="H12" s="607"/>
      <c r="I12" s="607"/>
      <c r="J12" s="607"/>
      <c r="K12" s="607"/>
      <c r="L12" s="607"/>
      <c r="M12" s="607"/>
      <c r="N12" s="607"/>
      <c r="O12" s="607"/>
      <c r="P12" s="607"/>
      <c r="Q12" s="607"/>
      <c r="R12" s="607"/>
      <c r="S12" s="607"/>
      <c r="T12" s="607"/>
      <c r="U12" s="643"/>
      <c r="V12" s="642"/>
      <c r="W12" s="942"/>
      <c r="X12" s="942"/>
      <c r="Y12" s="942"/>
      <c r="Z12" s="942"/>
      <c r="AA12" s="942"/>
      <c r="AB12" s="942"/>
      <c r="AC12" s="942"/>
      <c r="AD12" s="942"/>
      <c r="AE12" s="942"/>
    </row>
    <row r="13" spans="1:31" ht="14.25" customHeight="1">
      <c r="A13" s="906" t="s">
        <v>666</v>
      </c>
      <c r="B13" s="920" t="s">
        <v>665</v>
      </c>
      <c r="C13" s="921"/>
      <c r="D13" s="926" t="s">
        <v>664</v>
      </c>
      <c r="E13" s="929" t="s">
        <v>663</v>
      </c>
      <c r="F13" s="903" t="s">
        <v>662</v>
      </c>
      <c r="G13" s="903" t="s">
        <v>661</v>
      </c>
      <c r="H13" s="906" t="s">
        <v>660</v>
      </c>
      <c r="I13" s="907"/>
      <c r="J13" s="907"/>
      <c r="K13" s="907"/>
      <c r="L13" s="907"/>
      <c r="M13" s="907"/>
      <c r="N13" s="907"/>
      <c r="O13" s="907"/>
      <c r="P13" s="907"/>
      <c r="Q13" s="907"/>
      <c r="R13" s="907"/>
      <c r="S13" s="907"/>
      <c r="T13" s="907"/>
      <c r="U13" s="910" t="s">
        <v>301</v>
      </c>
      <c r="V13" s="911"/>
      <c r="W13" s="914" t="s">
        <v>302</v>
      </c>
      <c r="X13" s="914"/>
      <c r="Y13" s="914"/>
      <c r="Z13" s="914"/>
      <c r="AA13" s="914"/>
      <c r="AB13" s="914"/>
      <c r="AC13" s="914"/>
      <c r="AD13" s="914"/>
      <c r="AE13" s="915" t="s">
        <v>659</v>
      </c>
    </row>
    <row r="14" spans="1:31" ht="13.5" customHeight="1">
      <c r="A14" s="919"/>
      <c r="B14" s="922"/>
      <c r="C14" s="923"/>
      <c r="D14" s="927"/>
      <c r="E14" s="930"/>
      <c r="F14" s="932"/>
      <c r="G14" s="904"/>
      <c r="H14" s="908"/>
      <c r="I14" s="909"/>
      <c r="J14" s="909"/>
      <c r="K14" s="909"/>
      <c r="L14" s="909"/>
      <c r="M14" s="909"/>
      <c r="N14" s="909"/>
      <c r="O14" s="909"/>
      <c r="P14" s="909"/>
      <c r="Q14" s="909"/>
      <c r="R14" s="909"/>
      <c r="S14" s="909"/>
      <c r="T14" s="909"/>
      <c r="U14" s="912"/>
      <c r="V14" s="913"/>
      <c r="W14" s="918" t="s">
        <v>132</v>
      </c>
      <c r="X14" s="918"/>
      <c r="Y14" s="918"/>
      <c r="Z14" s="918"/>
      <c r="AA14" s="918" t="s">
        <v>133</v>
      </c>
      <c r="AB14" s="918"/>
      <c r="AC14" s="918"/>
      <c r="AD14" s="918"/>
      <c r="AE14" s="916"/>
    </row>
    <row r="15" spans="1:31" ht="38.1" customHeight="1">
      <c r="A15" s="908"/>
      <c r="B15" s="924"/>
      <c r="C15" s="925"/>
      <c r="D15" s="928"/>
      <c r="E15" s="931"/>
      <c r="F15" s="933"/>
      <c r="G15" s="905"/>
      <c r="H15" s="641" t="s">
        <v>658</v>
      </c>
      <c r="I15" s="638" t="s">
        <v>657</v>
      </c>
      <c r="J15" s="638" t="s">
        <v>656</v>
      </c>
      <c r="K15" s="638" t="s">
        <v>655</v>
      </c>
      <c r="L15" s="638" t="s">
        <v>654</v>
      </c>
      <c r="M15" s="638" t="s">
        <v>653</v>
      </c>
      <c r="N15" s="638" t="s">
        <v>652</v>
      </c>
      <c r="O15" s="638" t="s">
        <v>651</v>
      </c>
      <c r="P15" s="638" t="s">
        <v>650</v>
      </c>
      <c r="Q15" s="638" t="s">
        <v>649</v>
      </c>
      <c r="R15" s="638" t="s">
        <v>648</v>
      </c>
      <c r="S15" s="638" t="s">
        <v>647</v>
      </c>
      <c r="T15" s="640" t="s">
        <v>646</v>
      </c>
      <c r="U15" s="639" t="s">
        <v>303</v>
      </c>
      <c r="V15" s="639" t="s">
        <v>645</v>
      </c>
      <c r="W15" s="638" t="s">
        <v>134</v>
      </c>
      <c r="X15" s="638" t="s">
        <v>135</v>
      </c>
      <c r="Y15" s="638" t="s">
        <v>136</v>
      </c>
      <c r="Z15" s="638" t="s">
        <v>305</v>
      </c>
      <c r="AA15" s="638" t="s">
        <v>134</v>
      </c>
      <c r="AB15" s="638" t="s">
        <v>135</v>
      </c>
      <c r="AC15" s="638" t="s">
        <v>136</v>
      </c>
      <c r="AD15" s="638" t="s">
        <v>305</v>
      </c>
      <c r="AE15" s="917"/>
    </row>
    <row r="16" spans="1:31" ht="24.95" customHeight="1">
      <c r="A16" s="881"/>
      <c r="B16" s="883"/>
      <c r="C16" s="884"/>
      <c r="D16" s="887"/>
      <c r="E16" s="887"/>
      <c r="F16" s="887"/>
      <c r="G16" s="631" t="s">
        <v>137</v>
      </c>
      <c r="H16" s="630"/>
      <c r="I16" s="630"/>
      <c r="J16" s="630"/>
      <c r="K16" s="630"/>
      <c r="L16" s="630"/>
      <c r="M16" s="630"/>
      <c r="N16" s="630"/>
      <c r="O16" s="630"/>
      <c r="P16" s="630"/>
      <c r="Q16" s="630"/>
      <c r="R16" s="630"/>
      <c r="S16" s="630"/>
      <c r="T16" s="629">
        <f>COUNTA(H16:S16)</f>
        <v>0</v>
      </c>
      <c r="U16" s="628"/>
      <c r="V16" s="627"/>
      <c r="W16" s="879"/>
      <c r="X16" s="879"/>
      <c r="Y16" s="879"/>
      <c r="Z16" s="879"/>
      <c r="AA16" s="879"/>
      <c r="AB16" s="879"/>
      <c r="AC16" s="879"/>
      <c r="AD16" s="879"/>
      <c r="AE16" s="901"/>
    </row>
    <row r="17" spans="1:31" ht="24.95" customHeight="1">
      <c r="A17" s="882"/>
      <c r="B17" s="885"/>
      <c r="C17" s="886"/>
      <c r="D17" s="888"/>
      <c r="E17" s="888"/>
      <c r="F17" s="888"/>
      <c r="G17" s="637" t="s">
        <v>138</v>
      </c>
      <c r="H17" s="625"/>
      <c r="I17" s="625"/>
      <c r="J17" s="625"/>
      <c r="K17" s="625"/>
      <c r="L17" s="625"/>
      <c r="M17" s="625"/>
      <c r="N17" s="625"/>
      <c r="O17" s="625"/>
      <c r="P17" s="625"/>
      <c r="Q17" s="625"/>
      <c r="R17" s="625"/>
      <c r="S17" s="625"/>
      <c r="T17" s="633">
        <f>SUM(H17:S17)</f>
        <v>0</v>
      </c>
      <c r="U17" s="632"/>
      <c r="V17" s="632"/>
      <c r="W17" s="879"/>
      <c r="X17" s="879"/>
      <c r="Y17" s="879"/>
      <c r="Z17" s="879"/>
      <c r="AA17" s="879"/>
      <c r="AB17" s="879"/>
      <c r="AC17" s="879"/>
      <c r="AD17" s="879"/>
      <c r="AE17" s="902"/>
    </row>
    <row r="18" spans="1:31" ht="24.95" customHeight="1">
      <c r="A18" s="881"/>
      <c r="B18" s="883"/>
      <c r="C18" s="884"/>
      <c r="D18" s="887"/>
      <c r="E18" s="889"/>
      <c r="F18" s="887"/>
      <c r="G18" s="631" t="s">
        <v>137</v>
      </c>
      <c r="H18" s="630"/>
      <c r="I18" s="630"/>
      <c r="J18" s="630"/>
      <c r="K18" s="630"/>
      <c r="L18" s="630"/>
      <c r="M18" s="630"/>
      <c r="N18" s="630"/>
      <c r="O18" s="630"/>
      <c r="P18" s="630"/>
      <c r="Q18" s="630"/>
      <c r="R18" s="630"/>
      <c r="S18" s="630"/>
      <c r="T18" s="629">
        <f>COUNTA(H18:S18)</f>
        <v>0</v>
      </c>
      <c r="U18" s="628"/>
      <c r="V18" s="627"/>
      <c r="W18" s="879"/>
      <c r="X18" s="879"/>
      <c r="Y18" s="879"/>
      <c r="Z18" s="879"/>
      <c r="AA18" s="879"/>
      <c r="AB18" s="879"/>
      <c r="AC18" s="879"/>
      <c r="AD18" s="879"/>
      <c r="AE18" s="901"/>
    </row>
    <row r="19" spans="1:31" ht="24.95" customHeight="1">
      <c r="A19" s="882"/>
      <c r="B19" s="885"/>
      <c r="C19" s="886"/>
      <c r="D19" s="888"/>
      <c r="E19" s="890"/>
      <c r="F19" s="888"/>
      <c r="G19" s="637" t="s">
        <v>138</v>
      </c>
      <c r="H19" s="625"/>
      <c r="I19" s="636"/>
      <c r="J19" s="625"/>
      <c r="K19" s="625"/>
      <c r="L19" s="625"/>
      <c r="M19" s="625"/>
      <c r="N19" s="625"/>
      <c r="O19" s="625"/>
      <c r="P19" s="625"/>
      <c r="Q19" s="625"/>
      <c r="R19" s="625"/>
      <c r="S19" s="625"/>
      <c r="T19" s="633">
        <f>SUM(H19:S19)</f>
        <v>0</v>
      </c>
      <c r="U19" s="632"/>
      <c r="V19" s="632"/>
      <c r="W19" s="879"/>
      <c r="X19" s="879"/>
      <c r="Y19" s="879"/>
      <c r="Z19" s="879"/>
      <c r="AA19" s="879"/>
      <c r="AB19" s="879"/>
      <c r="AC19" s="879"/>
      <c r="AD19" s="879"/>
      <c r="AE19" s="902"/>
    </row>
    <row r="20" spans="1:31" ht="24.95" customHeight="1">
      <c r="A20" s="881"/>
      <c r="B20" s="883"/>
      <c r="C20" s="884"/>
      <c r="D20" s="887"/>
      <c r="E20" s="889"/>
      <c r="F20" s="887"/>
      <c r="G20" s="635" t="s">
        <v>137</v>
      </c>
      <c r="H20" s="630"/>
      <c r="I20" s="630"/>
      <c r="J20" s="630"/>
      <c r="K20" s="630"/>
      <c r="L20" s="630"/>
      <c r="M20" s="630"/>
      <c r="N20" s="630"/>
      <c r="O20" s="630"/>
      <c r="P20" s="630"/>
      <c r="Q20" s="630"/>
      <c r="R20" s="630"/>
      <c r="S20" s="630"/>
      <c r="T20" s="629">
        <f>COUNTA(H20:S20)</f>
        <v>0</v>
      </c>
      <c r="U20" s="628"/>
      <c r="V20" s="627"/>
      <c r="W20" s="879"/>
      <c r="X20" s="879"/>
      <c r="Y20" s="879"/>
      <c r="Z20" s="879"/>
      <c r="AA20" s="879"/>
      <c r="AB20" s="879"/>
      <c r="AC20" s="879"/>
      <c r="AD20" s="879"/>
      <c r="AE20" s="901"/>
    </row>
    <row r="21" spans="1:31" ht="24.95" customHeight="1">
      <c r="A21" s="882"/>
      <c r="B21" s="885"/>
      <c r="C21" s="886"/>
      <c r="D21" s="888"/>
      <c r="E21" s="890"/>
      <c r="F21" s="888"/>
      <c r="G21" s="634" t="s">
        <v>138</v>
      </c>
      <c r="H21" s="625"/>
      <c r="I21" s="625"/>
      <c r="J21" s="625"/>
      <c r="K21" s="625"/>
      <c r="L21" s="625"/>
      <c r="M21" s="625"/>
      <c r="N21" s="625"/>
      <c r="O21" s="625"/>
      <c r="P21" s="625"/>
      <c r="Q21" s="625"/>
      <c r="R21" s="625"/>
      <c r="S21" s="625"/>
      <c r="T21" s="633">
        <f>SUM(H21:S21)</f>
        <v>0</v>
      </c>
      <c r="U21" s="632"/>
      <c r="V21" s="632"/>
      <c r="W21" s="879"/>
      <c r="X21" s="879"/>
      <c r="Y21" s="879"/>
      <c r="Z21" s="879"/>
      <c r="AA21" s="879"/>
      <c r="AB21" s="879"/>
      <c r="AC21" s="879"/>
      <c r="AD21" s="879"/>
      <c r="AE21" s="902"/>
    </row>
    <row r="22" spans="1:31" ht="24.95" customHeight="1">
      <c r="A22" s="881"/>
      <c r="B22" s="883"/>
      <c r="C22" s="884"/>
      <c r="D22" s="887"/>
      <c r="E22" s="889"/>
      <c r="F22" s="887"/>
      <c r="G22" s="631" t="s">
        <v>137</v>
      </c>
      <c r="H22" s="630"/>
      <c r="I22" s="630"/>
      <c r="J22" s="630"/>
      <c r="K22" s="630"/>
      <c r="L22" s="630"/>
      <c r="M22" s="630"/>
      <c r="N22" s="630"/>
      <c r="O22" s="630"/>
      <c r="P22" s="630"/>
      <c r="Q22" s="630"/>
      <c r="R22" s="630"/>
      <c r="S22" s="630"/>
      <c r="T22" s="629">
        <f>COUNTA(H22:S22)</f>
        <v>0</v>
      </c>
      <c r="U22" s="628"/>
      <c r="V22" s="627"/>
      <c r="W22" s="879"/>
      <c r="X22" s="879"/>
      <c r="Y22" s="879"/>
      <c r="Z22" s="879"/>
      <c r="AA22" s="879"/>
      <c r="AB22" s="879"/>
      <c r="AC22" s="879"/>
      <c r="AD22" s="879"/>
      <c r="AE22" s="901"/>
    </row>
    <row r="23" spans="1:31" ht="24.95" customHeight="1" thickBot="1">
      <c r="A23" s="882"/>
      <c r="B23" s="885"/>
      <c r="C23" s="886"/>
      <c r="D23" s="888"/>
      <c r="E23" s="890"/>
      <c r="F23" s="888"/>
      <c r="G23" s="626" t="s">
        <v>138</v>
      </c>
      <c r="H23" s="625"/>
      <c r="I23" s="625"/>
      <c r="J23" s="625"/>
      <c r="K23" s="625"/>
      <c r="L23" s="625"/>
      <c r="M23" s="625"/>
      <c r="N23" s="625"/>
      <c r="O23" s="625"/>
      <c r="P23" s="624"/>
      <c r="Q23" s="624"/>
      <c r="R23" s="624"/>
      <c r="S23" s="624"/>
      <c r="T23" s="623">
        <f>SUM(H23:S23)</f>
        <v>0</v>
      </c>
      <c r="U23" s="622"/>
      <c r="V23" s="622"/>
      <c r="W23" s="880"/>
      <c r="X23" s="880"/>
      <c r="Y23" s="880"/>
      <c r="Z23" s="880"/>
      <c r="AA23" s="880"/>
      <c r="AB23" s="880"/>
      <c r="AC23" s="880"/>
      <c r="AD23" s="880"/>
      <c r="AE23" s="902"/>
    </row>
    <row r="24" spans="1:31" s="607" customFormat="1" ht="20.100000000000001" customHeight="1">
      <c r="C24" s="608"/>
      <c r="D24" s="608"/>
      <c r="E24" s="608"/>
      <c r="F24" s="615"/>
      <c r="G24" s="614"/>
      <c r="H24" s="613"/>
      <c r="I24" s="613"/>
      <c r="J24" s="613"/>
      <c r="K24" s="613"/>
      <c r="L24" s="613"/>
      <c r="M24" s="613"/>
      <c r="N24" s="613"/>
      <c r="O24" s="613"/>
      <c r="P24" s="891" t="s">
        <v>306</v>
      </c>
      <c r="Q24" s="892"/>
      <c r="R24" s="895" t="s">
        <v>137</v>
      </c>
      <c r="S24" s="895"/>
      <c r="T24" s="621">
        <f t="shared" ref="T24:V25" si="0">T16+T18+T20+T22</f>
        <v>0</v>
      </c>
      <c r="U24" s="620">
        <f t="shared" si="0"/>
        <v>0</v>
      </c>
      <c r="V24" s="620">
        <f t="shared" si="0"/>
        <v>0</v>
      </c>
      <c r="W24" s="619" t="s">
        <v>206</v>
      </c>
      <c r="X24" s="619" t="s">
        <v>207</v>
      </c>
      <c r="Y24" s="619" t="s">
        <v>208</v>
      </c>
      <c r="Z24" s="619" t="s">
        <v>209</v>
      </c>
      <c r="AA24" s="619" t="s">
        <v>210</v>
      </c>
      <c r="AB24" s="619" t="s">
        <v>211</v>
      </c>
      <c r="AC24" s="619" t="s">
        <v>212</v>
      </c>
      <c r="AD24" s="618" t="s">
        <v>213</v>
      </c>
      <c r="AE24" s="608"/>
    </row>
    <row r="25" spans="1:31" s="607" customFormat="1" ht="20.100000000000001" customHeight="1" thickBot="1">
      <c r="C25" s="617"/>
      <c r="D25" s="616"/>
      <c r="E25" s="616"/>
      <c r="F25" s="615"/>
      <c r="G25" s="614"/>
      <c r="H25" s="613"/>
      <c r="I25" s="613"/>
      <c r="J25" s="613"/>
      <c r="K25" s="613"/>
      <c r="L25" s="613"/>
      <c r="M25" s="613"/>
      <c r="N25" s="613"/>
      <c r="O25" s="613"/>
      <c r="P25" s="893"/>
      <c r="Q25" s="894"/>
      <c r="R25" s="896" t="s">
        <v>138</v>
      </c>
      <c r="S25" s="896"/>
      <c r="T25" s="612">
        <f t="shared" si="0"/>
        <v>0</v>
      </c>
      <c r="U25" s="611">
        <f t="shared" si="0"/>
        <v>0</v>
      </c>
      <c r="V25" s="611">
        <f t="shared" si="0"/>
        <v>0</v>
      </c>
      <c r="W25" s="610">
        <f t="shared" ref="W25:AD25" si="1">SUM(W16:W23)</f>
        <v>0</v>
      </c>
      <c r="X25" s="610">
        <f t="shared" si="1"/>
        <v>0</v>
      </c>
      <c r="Y25" s="610">
        <f t="shared" si="1"/>
        <v>0</v>
      </c>
      <c r="Z25" s="610">
        <f t="shared" si="1"/>
        <v>0</v>
      </c>
      <c r="AA25" s="610">
        <f t="shared" si="1"/>
        <v>0</v>
      </c>
      <c r="AB25" s="610">
        <f t="shared" si="1"/>
        <v>0</v>
      </c>
      <c r="AC25" s="610">
        <f t="shared" si="1"/>
        <v>0</v>
      </c>
      <c r="AD25" s="609">
        <f t="shared" si="1"/>
        <v>0</v>
      </c>
      <c r="AE25" s="608"/>
    </row>
    <row r="26" spans="1:31" ht="12">
      <c r="C26" s="606"/>
      <c r="D26" s="606"/>
      <c r="E26" s="606"/>
      <c r="F26" s="606"/>
      <c r="G26" s="605"/>
      <c r="H26" s="604"/>
      <c r="I26" s="604"/>
      <c r="J26" s="604"/>
      <c r="K26" s="604"/>
      <c r="L26" s="604"/>
      <c r="M26" s="604"/>
      <c r="N26" s="604"/>
      <c r="O26" s="604"/>
      <c r="P26" s="604"/>
      <c r="Q26" s="604"/>
      <c r="R26" s="604"/>
      <c r="S26" s="604"/>
      <c r="T26" s="605"/>
      <c r="W26" s="605"/>
      <c r="X26" s="605"/>
      <c r="Y26" s="605"/>
      <c r="Z26" s="605"/>
      <c r="AA26" s="605"/>
      <c r="AB26" s="605"/>
      <c r="AC26" s="605"/>
      <c r="AD26" s="605"/>
      <c r="AE26" s="604"/>
    </row>
    <row r="27" spans="1:31" ht="26.25" customHeight="1">
      <c r="A27" s="897" t="s">
        <v>644</v>
      </c>
      <c r="B27" s="897"/>
      <c r="C27" s="897"/>
      <c r="D27" s="897"/>
      <c r="E27" s="897"/>
      <c r="F27" s="897"/>
      <c r="G27" s="897"/>
      <c r="H27" s="897"/>
      <c r="I27" s="897"/>
      <c r="J27" s="897"/>
      <c r="K27" s="897"/>
      <c r="L27" s="897"/>
      <c r="M27" s="897"/>
      <c r="N27" s="897"/>
      <c r="O27" s="897"/>
      <c r="T27" s="898" t="s">
        <v>643</v>
      </c>
      <c r="U27" s="899"/>
      <c r="V27" s="900"/>
      <c r="W27" s="603" t="s">
        <v>56</v>
      </c>
      <c r="X27" s="865">
        <f>Z25</f>
        <v>0</v>
      </c>
      <c r="Y27" s="865"/>
      <c r="Z27" s="601" t="s">
        <v>139</v>
      </c>
      <c r="AA27" s="602" t="s">
        <v>318</v>
      </c>
      <c r="AB27" s="865">
        <f>AD25</f>
        <v>0</v>
      </c>
      <c r="AC27" s="865"/>
      <c r="AD27" s="601" t="s">
        <v>139</v>
      </c>
    </row>
    <row r="28" spans="1:31" ht="25.5" customHeight="1">
      <c r="A28" s="897"/>
      <c r="B28" s="897"/>
      <c r="C28" s="897"/>
      <c r="D28" s="897"/>
      <c r="E28" s="897"/>
      <c r="F28" s="897"/>
      <c r="G28" s="897"/>
      <c r="H28" s="897"/>
      <c r="I28" s="897"/>
      <c r="J28" s="897"/>
      <c r="K28" s="897"/>
      <c r="L28" s="897"/>
      <c r="M28" s="897"/>
      <c r="N28" s="897"/>
      <c r="O28" s="897"/>
      <c r="T28" s="866" t="s">
        <v>642</v>
      </c>
      <c r="U28" s="867"/>
      <c r="V28" s="868"/>
      <c r="W28" s="872" t="s">
        <v>319</v>
      </c>
      <c r="X28" s="874" t="s">
        <v>320</v>
      </c>
      <c r="Y28" s="874"/>
      <c r="Z28" s="875"/>
      <c r="AA28" s="876" t="s">
        <v>321</v>
      </c>
      <c r="AB28" s="874" t="s">
        <v>322</v>
      </c>
      <c r="AC28" s="874"/>
      <c r="AD28" s="875"/>
    </row>
    <row r="29" spans="1:31" ht="45" customHeight="1">
      <c r="A29" s="897"/>
      <c r="B29" s="897"/>
      <c r="C29" s="897"/>
      <c r="D29" s="897"/>
      <c r="E29" s="897"/>
      <c r="F29" s="897"/>
      <c r="G29" s="897"/>
      <c r="H29" s="897"/>
      <c r="I29" s="897"/>
      <c r="J29" s="897"/>
      <c r="K29" s="897"/>
      <c r="L29" s="897"/>
      <c r="M29" s="897"/>
      <c r="N29" s="897"/>
      <c r="O29" s="897"/>
      <c r="T29" s="869"/>
      <c r="U29" s="870"/>
      <c r="V29" s="871"/>
      <c r="W29" s="873"/>
      <c r="X29" s="878">
        <f>W25+(X25*2)+(Y25*3)</f>
        <v>0</v>
      </c>
      <c r="Y29" s="878"/>
      <c r="Z29" s="600" t="s">
        <v>323</v>
      </c>
      <c r="AA29" s="877"/>
      <c r="AB29" s="878">
        <f>AA25+(AB25*2)+(AC25*3)</f>
        <v>0</v>
      </c>
      <c r="AC29" s="878"/>
      <c r="AD29" s="600" t="s">
        <v>323</v>
      </c>
    </row>
    <row r="30" spans="1:31" ht="12">
      <c r="C30" s="599"/>
      <c r="D30" s="599"/>
      <c r="E30" s="599"/>
      <c r="F30" s="599"/>
      <c r="G30" s="599"/>
      <c r="H30" s="599"/>
      <c r="I30" s="599"/>
      <c r="J30" s="599"/>
      <c r="K30" s="599"/>
      <c r="L30" s="599"/>
      <c r="M30" s="599"/>
      <c r="N30" s="599"/>
      <c r="O30" s="599"/>
      <c r="P30" s="599"/>
      <c r="Q30" s="599"/>
      <c r="R30" s="599"/>
      <c r="S30" s="599"/>
      <c r="T30" s="599"/>
      <c r="W30" s="599"/>
      <c r="X30" s="599"/>
      <c r="Y30" s="599"/>
      <c r="Z30" s="599"/>
      <c r="AA30" s="599"/>
      <c r="AB30" s="599"/>
      <c r="AC30" s="599"/>
      <c r="AD30" s="599"/>
      <c r="AE30" s="599"/>
    </row>
    <row r="31" spans="1:31" ht="12"/>
    <row r="32" spans="1:31" ht="24.95" customHeight="1">
      <c r="D32" s="598"/>
    </row>
    <row r="33" spans="4:22" ht="24.95" customHeight="1">
      <c r="D33" s="598"/>
      <c r="U33" s="596"/>
      <c r="V33" s="596"/>
    </row>
    <row r="34" spans="4:22" ht="12">
      <c r="U34" s="596"/>
      <c r="V34" s="596"/>
    </row>
    <row r="35" spans="4:22" ht="12">
      <c r="U35" s="596"/>
      <c r="V35" s="596"/>
    </row>
    <row r="36" spans="4:22" ht="12">
      <c r="U36" s="596"/>
      <c r="V36" s="596"/>
    </row>
    <row r="37" spans="4:22" ht="12">
      <c r="U37" s="596"/>
      <c r="V37" s="596"/>
    </row>
    <row r="38" spans="4:22" ht="12">
      <c r="U38" s="596"/>
      <c r="V38" s="596"/>
    </row>
    <row r="39" spans="4:22" ht="12">
      <c r="U39" s="596"/>
      <c r="V39" s="596"/>
    </row>
    <row r="40" spans="4:22" ht="12">
      <c r="U40" s="596"/>
      <c r="V40" s="596"/>
    </row>
    <row r="41" spans="4:22" ht="12">
      <c r="U41" s="596"/>
      <c r="V41" s="596"/>
    </row>
    <row r="42" spans="4:22" ht="12">
      <c r="U42" s="596"/>
      <c r="V42" s="596"/>
    </row>
    <row r="43" spans="4:22" ht="12">
      <c r="U43" s="596"/>
      <c r="V43" s="596"/>
    </row>
    <row r="44" spans="4:22" ht="12">
      <c r="U44" s="596"/>
      <c r="V44" s="596"/>
    </row>
    <row r="45" spans="4:22" ht="12">
      <c r="U45" s="596"/>
      <c r="V45" s="596"/>
    </row>
    <row r="46" spans="4:22" ht="12">
      <c r="U46" s="596"/>
      <c r="V46" s="596"/>
    </row>
    <row r="47" spans="4:22" ht="12">
      <c r="U47" s="596"/>
      <c r="V47" s="596"/>
    </row>
    <row r="48" spans="4:22" ht="12">
      <c r="U48" s="596"/>
      <c r="V48" s="596"/>
    </row>
    <row r="49" s="596" customFormat="1" ht="12"/>
    <row r="50" s="596" customFormat="1" ht="12"/>
    <row r="51" s="596" customFormat="1" ht="12"/>
    <row r="52" s="596" customFormat="1" ht="12"/>
    <row r="53" s="596" customFormat="1" ht="12"/>
    <row r="54" s="596" customFormat="1" ht="12"/>
    <row r="55" s="596" customFormat="1" ht="12"/>
    <row r="57" s="596" customFormat="1" ht="12"/>
    <row r="58" s="596" customFormat="1" ht="12"/>
  </sheetData>
  <mergeCells count="93">
    <mergeCell ref="A1:C1"/>
    <mergeCell ref="C3:AE3"/>
    <mergeCell ref="A5:C5"/>
    <mergeCell ref="B8:G8"/>
    <mergeCell ref="I8:J8"/>
    <mergeCell ref="K8:L8"/>
    <mergeCell ref="B9:G9"/>
    <mergeCell ref="I9:J9"/>
    <mergeCell ref="K9:L9"/>
    <mergeCell ref="B11:G11"/>
    <mergeCell ref="W12:AE12"/>
    <mergeCell ref="A13:A15"/>
    <mergeCell ref="B13:C15"/>
    <mergeCell ref="D13:D15"/>
    <mergeCell ref="E13:E15"/>
    <mergeCell ref="F13:F15"/>
    <mergeCell ref="G13:G15"/>
    <mergeCell ref="H13:T14"/>
    <mergeCell ref="U13:V14"/>
    <mergeCell ref="W13:AD13"/>
    <mergeCell ref="AE13:AE15"/>
    <mergeCell ref="W14:Z14"/>
    <mergeCell ref="AA14:AD14"/>
    <mergeCell ref="A16:A17"/>
    <mergeCell ref="B16:C17"/>
    <mergeCell ref="D16:D17"/>
    <mergeCell ref="E16:E17"/>
    <mergeCell ref="F16:F17"/>
    <mergeCell ref="W16:W17"/>
    <mergeCell ref="X16:X17"/>
    <mergeCell ref="Y16:Y17"/>
    <mergeCell ref="Z16:Z17"/>
    <mergeCell ref="AA16:AA17"/>
    <mergeCell ref="AB16:AB17"/>
    <mergeCell ref="AC16:AC17"/>
    <mergeCell ref="AD16:AD17"/>
    <mergeCell ref="AE16:AE17"/>
    <mergeCell ref="A18:A19"/>
    <mergeCell ref="B18:C19"/>
    <mergeCell ref="D18:D19"/>
    <mergeCell ref="E18:E19"/>
    <mergeCell ref="F18:F19"/>
    <mergeCell ref="W18:W19"/>
    <mergeCell ref="X18:X19"/>
    <mergeCell ref="Y18:Y19"/>
    <mergeCell ref="Z18:Z19"/>
    <mergeCell ref="AA18:AA19"/>
    <mergeCell ref="AB18:AB19"/>
    <mergeCell ref="AC18:AC19"/>
    <mergeCell ref="AD18:AD19"/>
    <mergeCell ref="AE18:AE19"/>
    <mergeCell ref="Z20:Z21"/>
    <mergeCell ref="AA20:AA21"/>
    <mergeCell ref="AB20:AB21"/>
    <mergeCell ref="AC20:AC21"/>
    <mergeCell ref="AD20:AD21"/>
    <mergeCell ref="AE20:AE21"/>
    <mergeCell ref="A20:A21"/>
    <mergeCell ref="B20:C21"/>
    <mergeCell ref="D20:D21"/>
    <mergeCell ref="E20:E21"/>
    <mergeCell ref="F20:F21"/>
    <mergeCell ref="W20:W21"/>
    <mergeCell ref="F22:F23"/>
    <mergeCell ref="W22:W23"/>
    <mergeCell ref="X22:X23"/>
    <mergeCell ref="Y22:Y23"/>
    <mergeCell ref="X20:X21"/>
    <mergeCell ref="Y20:Y21"/>
    <mergeCell ref="AA22:AA23"/>
    <mergeCell ref="AB22:AB23"/>
    <mergeCell ref="AC22:AC23"/>
    <mergeCell ref="AD22:AD23"/>
    <mergeCell ref="AE22:AE23"/>
    <mergeCell ref="P24:Q25"/>
    <mergeCell ref="R24:S24"/>
    <mergeCell ref="R25:S25"/>
    <mergeCell ref="A27:O29"/>
    <mergeCell ref="T27:V27"/>
    <mergeCell ref="Z22:Z23"/>
    <mergeCell ref="A22:A23"/>
    <mergeCell ref="B22:C23"/>
    <mergeCell ref="D22:D23"/>
    <mergeCell ref="E22:E23"/>
    <mergeCell ref="AB27:AC27"/>
    <mergeCell ref="T28:V29"/>
    <mergeCell ref="W28:W29"/>
    <mergeCell ref="X28:Z28"/>
    <mergeCell ref="AA28:AA29"/>
    <mergeCell ref="AB28:AD28"/>
    <mergeCell ref="X29:Y29"/>
    <mergeCell ref="AB29:AC29"/>
    <mergeCell ref="X27:Y27"/>
  </mergeCells>
  <phoneticPr fontId="4"/>
  <conditionalFormatting sqref="B7 B10 D10 F10 B8:G9">
    <cfRule type="containsBlanks" dxfId="79" priority="6" stopIfTrue="1">
      <formula>LEN(TRIM(B7))=0</formula>
    </cfRule>
  </conditionalFormatting>
  <conditionalFormatting sqref="D16:F23 A16:B16 A18:B18 A20:B20 A22:B22">
    <cfRule type="containsBlanks" dxfId="78" priority="5" stopIfTrue="1">
      <formula>LEN(TRIM(A16))=0</formula>
    </cfRule>
  </conditionalFormatting>
  <conditionalFormatting sqref="B11:G11">
    <cfRule type="containsBlanks" dxfId="77" priority="4" stopIfTrue="1">
      <formula>LEN(TRIM(B11))=0</formula>
    </cfRule>
  </conditionalFormatting>
  <conditionalFormatting sqref="U16:V23">
    <cfRule type="containsBlanks" dxfId="76" priority="3" stopIfTrue="1">
      <formula>LEN(TRIM(U16))=0</formula>
    </cfRule>
  </conditionalFormatting>
  <conditionalFormatting sqref="H16:S23">
    <cfRule type="containsBlanks" dxfId="75" priority="2">
      <formula>LEN(TRIM(H16))=0</formula>
    </cfRule>
  </conditionalFormatting>
  <conditionalFormatting sqref="W16:AD23">
    <cfRule type="containsBlanks" dxfId="74" priority="1">
      <formula>LEN(TRIM(W16))=0</formula>
    </cfRule>
  </conditionalFormatting>
  <dataValidations count="2">
    <dataValidation type="list" allowBlank="1" showInputMessage="1" showErrorMessage="1" sqref="F16:F23" xr:uid="{00000000-0002-0000-0700-000000000000}">
      <formula1>"第1種,第2種,第3種,第4種,第5種"</formula1>
    </dataValidation>
    <dataValidation type="list" allowBlank="1" showInputMessage="1" sqref="H16:S16 H22:S22 H18:S18 H20:S20" xr:uid="{00000000-0002-0000-0700-000001000000}">
      <formula1>"→,内,救,地,外,小,産,麻,精,選"</formula1>
    </dataValidation>
  </dataValidations>
  <printOptions horizontalCentered="1"/>
  <pageMargins left="0.25" right="0.25" top="0.75" bottom="0.75" header="0.3" footer="0.3"/>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E95"/>
  <sheetViews>
    <sheetView showZeros="0" view="pageBreakPreview" zoomScale="85" zoomScaleNormal="100" zoomScaleSheetLayoutView="85" workbookViewId="0">
      <selection activeCell="A11" sqref="A11"/>
    </sheetView>
  </sheetViews>
  <sheetFormatPr defaultRowHeight="15" customHeight="1"/>
  <cols>
    <col min="1" max="1" width="16.625" style="596" bestFit="1" customWidth="1"/>
    <col min="2" max="2" width="19.625" style="596" customWidth="1"/>
    <col min="3" max="3" width="8.625" style="596" customWidth="1"/>
    <col min="4" max="6" width="9.375" style="596" customWidth="1"/>
    <col min="7" max="7" width="7.5" style="596" bestFit="1" customWidth="1"/>
    <col min="8" max="19" width="4" style="596" customWidth="1"/>
    <col min="20" max="20" width="14.625" style="596" customWidth="1"/>
    <col min="21" max="22" width="4.375" style="597" customWidth="1"/>
    <col min="23" max="30" width="6.625" style="596" customWidth="1"/>
    <col min="31" max="31" width="38.125" style="596" customWidth="1"/>
    <col min="32" max="16384" width="9" style="596"/>
  </cols>
  <sheetData>
    <row r="1" spans="1:31" s="663" customFormat="1" ht="13.5">
      <c r="A1" s="943" t="s">
        <v>687</v>
      </c>
      <c r="B1" s="943"/>
      <c r="C1" s="709"/>
      <c r="D1" s="566"/>
      <c r="E1" s="566"/>
      <c r="F1" s="566"/>
      <c r="G1" s="566"/>
      <c r="H1" s="566"/>
      <c r="I1" s="566"/>
      <c r="J1" s="566"/>
      <c r="K1" s="566"/>
      <c r="L1" s="566"/>
      <c r="M1" s="566"/>
      <c r="N1" s="566"/>
      <c r="O1" s="566"/>
      <c r="P1" s="566"/>
      <c r="Q1" s="566"/>
      <c r="R1" s="566"/>
      <c r="S1" s="566"/>
      <c r="T1" s="566"/>
      <c r="U1" s="665"/>
      <c r="V1" s="665"/>
      <c r="W1" s="566"/>
      <c r="X1" s="566"/>
      <c r="Y1" s="566"/>
      <c r="Z1" s="566"/>
      <c r="AA1" s="566"/>
      <c r="AB1" s="566"/>
      <c r="AC1" s="566"/>
      <c r="AD1" s="566"/>
      <c r="AE1" s="566"/>
    </row>
    <row r="2" spans="1:31" s="663" customFormat="1" ht="14.25">
      <c r="B2" s="664"/>
      <c r="C2" s="664"/>
      <c r="D2" s="566"/>
      <c r="E2" s="566"/>
      <c r="F2" s="566"/>
      <c r="G2" s="566"/>
      <c r="H2" s="566"/>
      <c r="I2" s="566"/>
      <c r="J2" s="566"/>
      <c r="K2" s="566"/>
      <c r="L2" s="566"/>
      <c r="M2" s="566"/>
      <c r="N2" s="566"/>
      <c r="O2" s="566"/>
      <c r="P2" s="566"/>
      <c r="Q2" s="566"/>
      <c r="R2" s="566"/>
      <c r="S2" s="566"/>
      <c r="T2" s="566"/>
      <c r="U2" s="643"/>
      <c r="V2" s="642"/>
      <c r="W2" s="566"/>
      <c r="X2" s="566"/>
      <c r="Y2" s="566"/>
      <c r="Z2" s="566"/>
      <c r="AA2" s="566"/>
      <c r="AB2" s="566"/>
      <c r="AC2" s="566"/>
      <c r="AD2" s="566"/>
      <c r="AE2" s="566"/>
    </row>
    <row r="3" spans="1:31" ht="24.95" customHeight="1">
      <c r="B3" s="944" t="s">
        <v>678</v>
      </c>
      <c r="C3" s="944"/>
      <c r="D3" s="944"/>
      <c r="E3" s="944"/>
      <c r="F3" s="944"/>
      <c r="G3" s="944"/>
      <c r="H3" s="944"/>
      <c r="I3" s="944"/>
      <c r="J3" s="944"/>
      <c r="K3" s="944"/>
      <c r="L3" s="944"/>
      <c r="M3" s="944"/>
      <c r="N3" s="944"/>
      <c r="O3" s="944"/>
      <c r="P3" s="944"/>
      <c r="Q3" s="944"/>
      <c r="R3" s="944"/>
      <c r="S3" s="944"/>
      <c r="T3" s="944"/>
      <c r="U3" s="944"/>
      <c r="V3" s="944"/>
      <c r="W3" s="944"/>
      <c r="X3" s="944"/>
      <c r="Y3" s="944"/>
      <c r="Z3" s="944"/>
      <c r="AA3" s="944"/>
      <c r="AB3" s="944"/>
      <c r="AC3" s="944"/>
      <c r="AD3" s="944"/>
      <c r="AE3" s="944"/>
    </row>
    <row r="4" spans="1:31" ht="17.25" customHeight="1">
      <c r="B4" s="647"/>
      <c r="C4" s="647"/>
      <c r="D4" s="647"/>
      <c r="E4" s="647"/>
      <c r="F4" s="647"/>
      <c r="G4" s="647"/>
      <c r="H4" s="647"/>
      <c r="I4" s="647"/>
      <c r="J4" s="647"/>
      <c r="K4" s="647"/>
      <c r="L4" s="647"/>
      <c r="M4" s="647"/>
      <c r="N4" s="647"/>
      <c r="O4" s="647"/>
      <c r="P4" s="647"/>
      <c r="Q4" s="647"/>
      <c r="R4" s="647"/>
      <c r="S4" s="647"/>
      <c r="T4" s="655" t="s">
        <v>677</v>
      </c>
      <c r="U4" s="646"/>
      <c r="V4" s="646"/>
      <c r="W4" s="645"/>
      <c r="X4" s="645"/>
      <c r="Y4" s="645"/>
      <c r="Z4" s="645"/>
      <c r="AA4" s="645"/>
      <c r="AB4" s="645"/>
      <c r="AC4" s="645"/>
      <c r="AD4" s="645"/>
      <c r="AE4" s="645"/>
    </row>
    <row r="5" spans="1:31" ht="17.25" customHeight="1">
      <c r="A5" s="945" t="s">
        <v>686</v>
      </c>
      <c r="B5" s="945"/>
      <c r="C5" s="708"/>
      <c r="D5" s="647"/>
      <c r="E5" s="647"/>
      <c r="F5" s="647"/>
      <c r="G5" s="647"/>
      <c r="H5" s="647"/>
      <c r="I5" s="647"/>
      <c r="J5" s="647"/>
      <c r="K5" s="647"/>
      <c r="L5" s="647"/>
      <c r="M5" s="647"/>
      <c r="N5" s="647"/>
      <c r="O5" s="647"/>
      <c r="P5" s="647"/>
      <c r="Q5" s="647"/>
      <c r="R5" s="647"/>
      <c r="S5" s="647"/>
      <c r="T5" s="655"/>
      <c r="U5" s="646"/>
      <c r="V5" s="646"/>
      <c r="W5" s="645"/>
      <c r="X5" s="645"/>
      <c r="Y5" s="645"/>
      <c r="Z5" s="645"/>
      <c r="AA5" s="645"/>
      <c r="AB5" s="645"/>
      <c r="AC5" s="645"/>
      <c r="AD5" s="645"/>
      <c r="AE5" s="645"/>
    </row>
    <row r="6" spans="1:31" ht="17.25" customHeight="1">
      <c r="B6" s="647"/>
      <c r="C6" s="647"/>
      <c r="D6" s="647"/>
      <c r="E6" s="647"/>
      <c r="F6" s="647"/>
      <c r="G6" s="647"/>
      <c r="H6" s="647"/>
      <c r="I6" s="647"/>
      <c r="J6" s="647"/>
      <c r="K6" s="647"/>
      <c r="L6" s="647"/>
      <c r="M6" s="647"/>
      <c r="N6" s="647"/>
      <c r="O6" s="647"/>
      <c r="P6" s="647"/>
      <c r="Q6" s="647"/>
      <c r="R6" s="647"/>
      <c r="S6" s="647"/>
      <c r="T6" s="655"/>
      <c r="U6" s="646"/>
      <c r="V6" s="646"/>
      <c r="W6" s="645"/>
      <c r="X6" s="645"/>
      <c r="Y6" s="645"/>
      <c r="Z6" s="645"/>
      <c r="AA6" s="645"/>
      <c r="AB6" s="645"/>
      <c r="AC6" s="645"/>
      <c r="AD6" s="645"/>
      <c r="AE6" s="645"/>
    </row>
    <row r="7" spans="1:31" ht="24.95" customHeight="1">
      <c r="A7" s="707" t="s">
        <v>685</v>
      </c>
      <c r="B7" s="662"/>
      <c r="C7" s="661"/>
      <c r="D7" s="660"/>
      <c r="E7" s="660"/>
      <c r="F7" s="660"/>
      <c r="G7" s="660"/>
      <c r="H7" s="647"/>
      <c r="I7" s="647"/>
      <c r="J7" s="647"/>
      <c r="K7" s="647"/>
      <c r="L7" s="647"/>
      <c r="M7" s="647"/>
      <c r="N7" s="647"/>
      <c r="O7" s="647"/>
      <c r="P7" s="647"/>
      <c r="Q7" s="647"/>
      <c r="R7" s="647"/>
      <c r="S7" s="647"/>
      <c r="T7" s="655"/>
      <c r="U7" s="646"/>
      <c r="V7" s="646"/>
      <c r="W7" s="645"/>
      <c r="X7" s="645"/>
      <c r="Y7" s="645"/>
      <c r="Z7" s="645"/>
      <c r="AA7" s="645"/>
      <c r="AB7" s="645"/>
      <c r="AC7" s="645"/>
      <c r="AD7" s="645"/>
      <c r="AE7" s="645"/>
    </row>
    <row r="8" spans="1:31" ht="24.95" customHeight="1">
      <c r="A8" s="707" t="s">
        <v>674</v>
      </c>
      <c r="B8" s="939"/>
      <c r="C8" s="940"/>
      <c r="D8" s="940"/>
      <c r="E8" s="940"/>
      <c r="F8" s="940"/>
      <c r="G8" s="941"/>
      <c r="H8" s="647"/>
      <c r="I8" s="981" t="s">
        <v>673</v>
      </c>
      <c r="J8" s="982"/>
      <c r="K8" s="985"/>
      <c r="L8" s="986"/>
      <c r="M8" s="647"/>
      <c r="N8" s="647"/>
      <c r="O8" s="647"/>
      <c r="P8" s="647"/>
      <c r="Q8" s="647"/>
      <c r="R8" s="647"/>
      <c r="S8" s="647"/>
      <c r="T8" s="655"/>
      <c r="U8" s="646"/>
      <c r="V8" s="646"/>
      <c r="W8" s="645"/>
      <c r="X8" s="645"/>
      <c r="Y8" s="645"/>
      <c r="Z8" s="645"/>
      <c r="AA8" s="645"/>
      <c r="AB8" s="645"/>
      <c r="AC8" s="645"/>
      <c r="AD8" s="645"/>
      <c r="AE8" s="645"/>
    </row>
    <row r="9" spans="1:31" ht="24.95" customHeight="1">
      <c r="A9" s="658" t="s">
        <v>672</v>
      </c>
      <c r="B9" s="978"/>
      <c r="C9" s="979"/>
      <c r="D9" s="979"/>
      <c r="E9" s="979"/>
      <c r="F9" s="979"/>
      <c r="G9" s="980"/>
      <c r="H9" s="647"/>
      <c r="I9" s="981" t="s">
        <v>671</v>
      </c>
      <c r="J9" s="982"/>
      <c r="K9" s="983"/>
      <c r="L9" s="984"/>
      <c r="M9" s="647"/>
      <c r="N9" s="647"/>
      <c r="O9" s="647"/>
      <c r="P9" s="647"/>
      <c r="Q9" s="647"/>
      <c r="R9" s="647"/>
      <c r="S9" s="647"/>
      <c r="T9" s="655"/>
      <c r="U9" s="646"/>
      <c r="V9" s="646"/>
      <c r="W9" s="645"/>
      <c r="X9" s="645"/>
      <c r="Y9" s="645"/>
      <c r="Z9" s="645"/>
      <c r="AA9" s="645"/>
      <c r="AB9" s="645"/>
      <c r="AC9" s="645"/>
      <c r="AD9" s="645"/>
      <c r="AE9" s="645"/>
    </row>
    <row r="10" spans="1:31" ht="24.95" customHeight="1">
      <c r="A10" s="658" t="s">
        <v>670</v>
      </c>
      <c r="B10" s="653"/>
      <c r="C10" s="652" t="s">
        <v>669</v>
      </c>
      <c r="D10" s="651"/>
      <c r="E10" s="652" t="s">
        <v>139</v>
      </c>
      <c r="F10" s="651"/>
      <c r="G10" s="650" t="s">
        <v>668</v>
      </c>
      <c r="H10" s="647"/>
      <c r="I10" s="647"/>
      <c r="J10" s="647"/>
      <c r="K10" s="647"/>
      <c r="L10" s="647"/>
      <c r="M10" s="647"/>
      <c r="O10" s="647"/>
      <c r="P10" s="647"/>
      <c r="Q10" s="647"/>
      <c r="R10" s="647"/>
      <c r="S10" s="647"/>
      <c r="T10" s="646"/>
      <c r="U10" s="646"/>
      <c r="V10" s="646"/>
      <c r="W10" s="645"/>
      <c r="X10" s="645"/>
      <c r="Y10" s="645"/>
      <c r="Z10" s="645"/>
      <c r="AA10" s="645"/>
      <c r="AB10" s="645"/>
      <c r="AC10" s="645"/>
      <c r="AD10" s="645"/>
      <c r="AE10" s="645"/>
    </row>
    <row r="11" spans="1:31" ht="24.95" customHeight="1">
      <c r="A11" s="648" t="s">
        <v>667</v>
      </c>
      <c r="B11" s="978"/>
      <c r="C11" s="979"/>
      <c r="D11" s="979"/>
      <c r="E11" s="979"/>
      <c r="F11" s="979"/>
      <c r="G11" s="980"/>
      <c r="H11" s="647"/>
      <c r="I11" s="647"/>
      <c r="J11" s="647"/>
      <c r="K11" s="647"/>
      <c r="L11" s="647"/>
      <c r="M11" s="647"/>
      <c r="N11" s="647"/>
      <c r="O11" s="647"/>
      <c r="P11" s="647"/>
      <c r="Q11" s="647"/>
      <c r="R11" s="647"/>
      <c r="S11" s="647"/>
      <c r="T11" s="646"/>
      <c r="U11" s="646"/>
      <c r="V11" s="646"/>
      <c r="W11" s="645"/>
      <c r="X11" s="645"/>
      <c r="Y11" s="645"/>
      <c r="Z11" s="645"/>
      <c r="AA11" s="645"/>
      <c r="AB11" s="645"/>
      <c r="AC11" s="645"/>
      <c r="AD11" s="645"/>
      <c r="AE11" s="645"/>
    </row>
    <row r="12" spans="1:31" ht="12.75" customHeight="1">
      <c r="B12" s="644"/>
      <c r="C12" s="644"/>
      <c r="D12" s="607"/>
      <c r="E12" s="607"/>
      <c r="F12" s="607"/>
      <c r="G12" s="607"/>
      <c r="H12" s="607"/>
      <c r="I12" s="607"/>
      <c r="J12" s="607"/>
      <c r="K12" s="607"/>
      <c r="L12" s="607"/>
      <c r="M12" s="607"/>
      <c r="N12" s="607"/>
      <c r="O12" s="607"/>
      <c r="P12" s="607"/>
      <c r="Q12" s="607"/>
      <c r="R12" s="607"/>
      <c r="S12" s="607"/>
      <c r="T12" s="607"/>
      <c r="U12" s="643"/>
      <c r="V12" s="642"/>
      <c r="W12" s="942"/>
      <c r="X12" s="942"/>
      <c r="Y12" s="942"/>
      <c r="Z12" s="942"/>
      <c r="AA12" s="942"/>
      <c r="AB12" s="942"/>
      <c r="AC12" s="942"/>
      <c r="AD12" s="942"/>
      <c r="AE12" s="942"/>
    </row>
    <row r="13" spans="1:31" ht="14.25" customHeight="1">
      <c r="A13" s="906" t="s">
        <v>684</v>
      </c>
      <c r="B13" s="974" t="s">
        <v>683</v>
      </c>
      <c r="C13" s="915"/>
      <c r="D13" s="926" t="s">
        <v>664</v>
      </c>
      <c r="E13" s="929" t="s">
        <v>663</v>
      </c>
      <c r="F13" s="903" t="s">
        <v>662</v>
      </c>
      <c r="G13" s="903" t="s">
        <v>661</v>
      </c>
      <c r="H13" s="906" t="s">
        <v>660</v>
      </c>
      <c r="I13" s="907"/>
      <c r="J13" s="907"/>
      <c r="K13" s="907"/>
      <c r="L13" s="907"/>
      <c r="M13" s="907"/>
      <c r="N13" s="907"/>
      <c r="O13" s="907"/>
      <c r="P13" s="907"/>
      <c r="Q13" s="907"/>
      <c r="R13" s="907"/>
      <c r="S13" s="907"/>
      <c r="T13" s="907"/>
      <c r="U13" s="910" t="s">
        <v>301</v>
      </c>
      <c r="V13" s="911"/>
      <c r="W13" s="914" t="s">
        <v>302</v>
      </c>
      <c r="X13" s="914"/>
      <c r="Y13" s="914"/>
      <c r="Z13" s="914"/>
      <c r="AA13" s="914"/>
      <c r="AB13" s="914"/>
      <c r="AC13" s="914"/>
      <c r="AD13" s="914"/>
      <c r="AE13" s="915" t="s">
        <v>659</v>
      </c>
    </row>
    <row r="14" spans="1:31" ht="13.5" customHeight="1">
      <c r="A14" s="919"/>
      <c r="B14" s="975"/>
      <c r="C14" s="916"/>
      <c r="D14" s="927"/>
      <c r="E14" s="930"/>
      <c r="F14" s="932"/>
      <c r="G14" s="904"/>
      <c r="H14" s="908"/>
      <c r="I14" s="909"/>
      <c r="J14" s="909"/>
      <c r="K14" s="909"/>
      <c r="L14" s="909"/>
      <c r="M14" s="909"/>
      <c r="N14" s="909"/>
      <c r="O14" s="909"/>
      <c r="P14" s="909"/>
      <c r="Q14" s="909"/>
      <c r="R14" s="909"/>
      <c r="S14" s="909"/>
      <c r="T14" s="909"/>
      <c r="U14" s="912"/>
      <c r="V14" s="913"/>
      <c r="W14" s="918" t="s">
        <v>132</v>
      </c>
      <c r="X14" s="918"/>
      <c r="Y14" s="918"/>
      <c r="Z14" s="918"/>
      <c r="AA14" s="918" t="s">
        <v>133</v>
      </c>
      <c r="AB14" s="918"/>
      <c r="AC14" s="918"/>
      <c r="AD14" s="918"/>
      <c r="AE14" s="916"/>
    </row>
    <row r="15" spans="1:31" ht="38.1" customHeight="1">
      <c r="A15" s="908"/>
      <c r="B15" s="976"/>
      <c r="C15" s="977"/>
      <c r="D15" s="928"/>
      <c r="E15" s="931"/>
      <c r="F15" s="933"/>
      <c r="G15" s="905"/>
      <c r="H15" s="641" t="s">
        <v>658</v>
      </c>
      <c r="I15" s="638" t="s">
        <v>657</v>
      </c>
      <c r="J15" s="638" t="s">
        <v>656</v>
      </c>
      <c r="K15" s="638" t="s">
        <v>655</v>
      </c>
      <c r="L15" s="638" t="s">
        <v>654</v>
      </c>
      <c r="M15" s="638" t="s">
        <v>653</v>
      </c>
      <c r="N15" s="638" t="s">
        <v>652</v>
      </c>
      <c r="O15" s="638" t="s">
        <v>651</v>
      </c>
      <c r="P15" s="638" t="s">
        <v>650</v>
      </c>
      <c r="Q15" s="638" t="s">
        <v>649</v>
      </c>
      <c r="R15" s="638" t="s">
        <v>648</v>
      </c>
      <c r="S15" s="638" t="s">
        <v>647</v>
      </c>
      <c r="T15" s="640" t="s">
        <v>646</v>
      </c>
      <c r="U15" s="639" t="s">
        <v>303</v>
      </c>
      <c r="V15" s="639" t="s">
        <v>645</v>
      </c>
      <c r="W15" s="638" t="s">
        <v>134</v>
      </c>
      <c r="X15" s="638" t="s">
        <v>135</v>
      </c>
      <c r="Y15" s="638" t="s">
        <v>136</v>
      </c>
      <c r="Z15" s="638" t="s">
        <v>305</v>
      </c>
      <c r="AA15" s="638" t="s">
        <v>134</v>
      </c>
      <c r="AB15" s="638" t="s">
        <v>135</v>
      </c>
      <c r="AC15" s="638" t="s">
        <v>136</v>
      </c>
      <c r="AD15" s="638" t="s">
        <v>305</v>
      </c>
      <c r="AE15" s="917"/>
    </row>
    <row r="16" spans="1:31" ht="24.95" customHeight="1">
      <c r="A16" s="968"/>
      <c r="B16" s="883"/>
      <c r="C16" s="884"/>
      <c r="D16" s="887"/>
      <c r="E16" s="887"/>
      <c r="F16" s="887"/>
      <c r="G16" s="631" t="s">
        <v>137</v>
      </c>
      <c r="H16" s="630"/>
      <c r="I16" s="630"/>
      <c r="J16" s="630"/>
      <c r="K16" s="630"/>
      <c r="L16" s="630"/>
      <c r="M16" s="630"/>
      <c r="N16" s="630"/>
      <c r="O16" s="630"/>
      <c r="P16" s="630"/>
      <c r="Q16" s="630"/>
      <c r="R16" s="630"/>
      <c r="S16" s="630"/>
      <c r="T16" s="629">
        <f>COUNTA(H16:S16)</f>
        <v>0</v>
      </c>
      <c r="U16" s="628"/>
      <c r="V16" s="627"/>
      <c r="W16" s="680"/>
      <c r="X16" s="680"/>
      <c r="Y16" s="680"/>
      <c r="Z16" s="680"/>
      <c r="AA16" s="680"/>
      <c r="AB16" s="680"/>
      <c r="AC16" s="680"/>
      <c r="AD16" s="680"/>
      <c r="AE16" s="685"/>
    </row>
    <row r="17" spans="1:31" ht="24.95" customHeight="1">
      <c r="A17" s="969"/>
      <c r="B17" s="971"/>
      <c r="C17" s="972"/>
      <c r="D17" s="973"/>
      <c r="E17" s="973"/>
      <c r="F17" s="973"/>
      <c r="G17" s="697" t="s">
        <v>682</v>
      </c>
      <c r="H17" s="703"/>
      <c r="I17" s="703"/>
      <c r="J17" s="703"/>
      <c r="K17" s="703"/>
      <c r="L17" s="703"/>
      <c r="M17" s="703"/>
      <c r="N17" s="703"/>
      <c r="O17" s="703"/>
      <c r="P17" s="703"/>
      <c r="Q17" s="703"/>
      <c r="R17" s="703"/>
      <c r="S17" s="703"/>
      <c r="T17" s="695">
        <f>SUM(H17:S17)</f>
        <v>0</v>
      </c>
      <c r="U17" s="694"/>
      <c r="V17" s="693"/>
      <c r="W17" s="686"/>
      <c r="X17" s="686"/>
      <c r="Y17" s="686"/>
      <c r="Z17" s="686"/>
      <c r="AA17" s="686"/>
      <c r="AB17" s="686"/>
      <c r="AC17" s="686"/>
      <c r="AD17" s="686"/>
      <c r="AE17" s="685"/>
    </row>
    <row r="18" spans="1:31" ht="24.95" customHeight="1">
      <c r="A18" s="969"/>
      <c r="B18" s="971"/>
      <c r="C18" s="972"/>
      <c r="D18" s="973"/>
      <c r="E18" s="973"/>
      <c r="F18" s="973"/>
      <c r="G18" s="692" t="s">
        <v>681</v>
      </c>
      <c r="H18" s="701"/>
      <c r="I18" s="702"/>
      <c r="J18" s="701"/>
      <c r="K18" s="701"/>
      <c r="L18" s="701"/>
      <c r="M18" s="701"/>
      <c r="N18" s="701"/>
      <c r="O18" s="701"/>
      <c r="P18" s="701"/>
      <c r="Q18" s="701"/>
      <c r="R18" s="701"/>
      <c r="S18" s="701"/>
      <c r="T18" s="689">
        <f>SUM(H18:S18)</f>
        <v>0</v>
      </c>
      <c r="U18" s="688"/>
      <c r="V18" s="687"/>
      <c r="W18" s="686"/>
      <c r="X18" s="686"/>
      <c r="Y18" s="686"/>
      <c r="Z18" s="686"/>
      <c r="AA18" s="686"/>
      <c r="AB18" s="686"/>
      <c r="AC18" s="686"/>
      <c r="AD18" s="686"/>
      <c r="AE18" s="685"/>
    </row>
    <row r="19" spans="1:31" ht="24.95" customHeight="1">
      <c r="A19" s="970"/>
      <c r="B19" s="885"/>
      <c r="C19" s="886"/>
      <c r="D19" s="888"/>
      <c r="E19" s="888"/>
      <c r="F19" s="888"/>
      <c r="G19" s="700" t="s">
        <v>306</v>
      </c>
      <c r="H19" s="683">
        <f t="shared" ref="H19:S19" si="0">IF(H17+H18&lt;4,H17+H18,4)</f>
        <v>0</v>
      </c>
      <c r="I19" s="683">
        <f t="shared" si="0"/>
        <v>0</v>
      </c>
      <c r="J19" s="683">
        <f t="shared" si="0"/>
        <v>0</v>
      </c>
      <c r="K19" s="683">
        <f t="shared" si="0"/>
        <v>0</v>
      </c>
      <c r="L19" s="683">
        <f t="shared" si="0"/>
        <v>0</v>
      </c>
      <c r="M19" s="683">
        <f t="shared" si="0"/>
        <v>0</v>
      </c>
      <c r="N19" s="683">
        <f t="shared" si="0"/>
        <v>0</v>
      </c>
      <c r="O19" s="683">
        <f t="shared" si="0"/>
        <v>0</v>
      </c>
      <c r="P19" s="683">
        <f t="shared" si="0"/>
        <v>0</v>
      </c>
      <c r="Q19" s="683">
        <f t="shared" si="0"/>
        <v>0</v>
      </c>
      <c r="R19" s="683">
        <f t="shared" si="0"/>
        <v>0</v>
      </c>
      <c r="S19" s="683">
        <f t="shared" si="0"/>
        <v>0</v>
      </c>
      <c r="T19" s="682">
        <f>SUM(H19:S19)</f>
        <v>0</v>
      </c>
      <c r="U19" s="681"/>
      <c r="V19" s="681"/>
      <c r="W19" s="680"/>
      <c r="X19" s="680"/>
      <c r="Y19" s="680"/>
      <c r="Z19" s="680"/>
      <c r="AA19" s="680"/>
      <c r="AB19" s="680"/>
      <c r="AC19" s="680"/>
      <c r="AD19" s="680"/>
      <c r="AE19" s="706"/>
    </row>
    <row r="20" spans="1:31" ht="24.95" customHeight="1">
      <c r="A20" s="968"/>
      <c r="B20" s="883"/>
      <c r="C20" s="884"/>
      <c r="D20" s="887"/>
      <c r="E20" s="887"/>
      <c r="F20" s="887"/>
      <c r="G20" s="631" t="s">
        <v>137</v>
      </c>
      <c r="H20" s="630"/>
      <c r="I20" s="630"/>
      <c r="J20" s="630"/>
      <c r="K20" s="630"/>
      <c r="L20" s="630"/>
      <c r="M20" s="630"/>
      <c r="N20" s="630"/>
      <c r="O20" s="630"/>
      <c r="P20" s="630"/>
      <c r="Q20" s="630"/>
      <c r="R20" s="630"/>
      <c r="S20" s="630"/>
      <c r="T20" s="629">
        <f>COUNTA(H20:S20)</f>
        <v>0</v>
      </c>
      <c r="U20" s="628"/>
      <c r="V20" s="627"/>
      <c r="W20" s="680"/>
      <c r="X20" s="680"/>
      <c r="Y20" s="680"/>
      <c r="Z20" s="680"/>
      <c r="AA20" s="680"/>
      <c r="AB20" s="680"/>
      <c r="AC20" s="680"/>
      <c r="AD20" s="680"/>
      <c r="AE20" s="685"/>
    </row>
    <row r="21" spans="1:31" ht="24.95" customHeight="1">
      <c r="A21" s="969"/>
      <c r="B21" s="971"/>
      <c r="C21" s="972"/>
      <c r="D21" s="973"/>
      <c r="E21" s="973"/>
      <c r="F21" s="973"/>
      <c r="G21" s="697" t="s">
        <v>682</v>
      </c>
      <c r="H21" s="703"/>
      <c r="I21" s="703"/>
      <c r="J21" s="703"/>
      <c r="K21" s="703"/>
      <c r="L21" s="703"/>
      <c r="M21" s="703"/>
      <c r="N21" s="703"/>
      <c r="O21" s="703"/>
      <c r="P21" s="703"/>
      <c r="Q21" s="703"/>
      <c r="R21" s="703"/>
      <c r="S21" s="703"/>
      <c r="T21" s="695">
        <f>SUM(H21:S21)</f>
        <v>0</v>
      </c>
      <c r="U21" s="694"/>
      <c r="V21" s="693"/>
      <c r="W21" s="686"/>
      <c r="X21" s="686"/>
      <c r="Y21" s="686"/>
      <c r="Z21" s="686"/>
      <c r="AA21" s="686"/>
      <c r="AB21" s="686"/>
      <c r="AC21" s="686"/>
      <c r="AD21" s="686"/>
      <c r="AE21" s="685"/>
    </row>
    <row r="22" spans="1:31" ht="24.95" customHeight="1">
      <c r="A22" s="969"/>
      <c r="B22" s="971"/>
      <c r="C22" s="972"/>
      <c r="D22" s="973"/>
      <c r="E22" s="973"/>
      <c r="F22" s="973"/>
      <c r="G22" s="692" t="s">
        <v>681</v>
      </c>
      <c r="H22" s="701"/>
      <c r="I22" s="702"/>
      <c r="J22" s="701"/>
      <c r="K22" s="701"/>
      <c r="L22" s="701"/>
      <c r="M22" s="701"/>
      <c r="N22" s="701"/>
      <c r="O22" s="701"/>
      <c r="P22" s="701"/>
      <c r="Q22" s="701"/>
      <c r="R22" s="701"/>
      <c r="S22" s="701"/>
      <c r="T22" s="689">
        <f>SUM(H22:S22)</f>
        <v>0</v>
      </c>
      <c r="U22" s="688"/>
      <c r="V22" s="687"/>
      <c r="W22" s="686"/>
      <c r="X22" s="686"/>
      <c r="Y22" s="686"/>
      <c r="Z22" s="686"/>
      <c r="AA22" s="686"/>
      <c r="AB22" s="686"/>
      <c r="AC22" s="686"/>
      <c r="AD22" s="686"/>
      <c r="AE22" s="685"/>
    </row>
    <row r="23" spans="1:31" ht="24.95" customHeight="1">
      <c r="A23" s="970"/>
      <c r="B23" s="885"/>
      <c r="C23" s="886"/>
      <c r="D23" s="888"/>
      <c r="E23" s="888"/>
      <c r="F23" s="888"/>
      <c r="G23" s="700" t="s">
        <v>306</v>
      </c>
      <c r="H23" s="683">
        <f t="shared" ref="H23:S23" si="1">IF(H21+H22&lt;4,H21+H22,4)</f>
        <v>0</v>
      </c>
      <c r="I23" s="683">
        <f t="shared" si="1"/>
        <v>0</v>
      </c>
      <c r="J23" s="683">
        <f t="shared" si="1"/>
        <v>0</v>
      </c>
      <c r="K23" s="683">
        <f t="shared" si="1"/>
        <v>0</v>
      </c>
      <c r="L23" s="683">
        <f t="shared" si="1"/>
        <v>0</v>
      </c>
      <c r="M23" s="683">
        <f t="shared" si="1"/>
        <v>0</v>
      </c>
      <c r="N23" s="683">
        <f t="shared" si="1"/>
        <v>0</v>
      </c>
      <c r="O23" s="683">
        <f t="shared" si="1"/>
        <v>0</v>
      </c>
      <c r="P23" s="683">
        <f t="shared" si="1"/>
        <v>0</v>
      </c>
      <c r="Q23" s="683">
        <f t="shared" si="1"/>
        <v>0</v>
      </c>
      <c r="R23" s="683">
        <f t="shared" si="1"/>
        <v>0</v>
      </c>
      <c r="S23" s="683">
        <f t="shared" si="1"/>
        <v>0</v>
      </c>
      <c r="T23" s="682">
        <f>SUM(H23:S23)</f>
        <v>0</v>
      </c>
      <c r="U23" s="681"/>
      <c r="V23" s="681"/>
      <c r="W23" s="680"/>
      <c r="X23" s="680"/>
      <c r="Y23" s="680"/>
      <c r="Z23" s="680"/>
      <c r="AA23" s="680"/>
      <c r="AB23" s="680"/>
      <c r="AC23" s="680"/>
      <c r="AD23" s="680"/>
      <c r="AE23" s="705"/>
    </row>
    <row r="24" spans="1:31" ht="24.95" customHeight="1">
      <c r="A24" s="968"/>
      <c r="B24" s="883"/>
      <c r="C24" s="884"/>
      <c r="D24" s="887"/>
      <c r="E24" s="887"/>
      <c r="F24" s="887"/>
      <c r="G24" s="631" t="s">
        <v>137</v>
      </c>
      <c r="H24" s="630"/>
      <c r="I24" s="630"/>
      <c r="J24" s="630"/>
      <c r="K24" s="630"/>
      <c r="L24" s="630"/>
      <c r="M24" s="630"/>
      <c r="N24" s="630"/>
      <c r="O24" s="630"/>
      <c r="P24" s="630"/>
      <c r="Q24" s="630"/>
      <c r="R24" s="630"/>
      <c r="S24" s="630"/>
      <c r="T24" s="629">
        <f>COUNTA(H24:S24)</f>
        <v>0</v>
      </c>
      <c r="U24" s="628"/>
      <c r="V24" s="627"/>
      <c r="W24" s="680"/>
      <c r="X24" s="680"/>
      <c r="Y24" s="680"/>
      <c r="Z24" s="680"/>
      <c r="AA24" s="680"/>
      <c r="AB24" s="680"/>
      <c r="AC24" s="680"/>
      <c r="AD24" s="680"/>
      <c r="AE24" s="704"/>
    </row>
    <row r="25" spans="1:31" ht="24.95" customHeight="1">
      <c r="A25" s="969"/>
      <c r="B25" s="971"/>
      <c r="C25" s="972"/>
      <c r="D25" s="973"/>
      <c r="E25" s="973"/>
      <c r="F25" s="973"/>
      <c r="G25" s="697" t="s">
        <v>682</v>
      </c>
      <c r="H25" s="703"/>
      <c r="I25" s="703"/>
      <c r="J25" s="703"/>
      <c r="K25" s="703"/>
      <c r="L25" s="703"/>
      <c r="M25" s="703"/>
      <c r="N25" s="703"/>
      <c r="O25" s="703"/>
      <c r="P25" s="703"/>
      <c r="Q25" s="703"/>
      <c r="R25" s="703"/>
      <c r="S25" s="703"/>
      <c r="T25" s="695">
        <f>SUM(H25:S25)</f>
        <v>0</v>
      </c>
      <c r="U25" s="694"/>
      <c r="V25" s="693"/>
      <c r="W25" s="686"/>
      <c r="X25" s="686"/>
      <c r="Y25" s="686"/>
      <c r="Z25" s="686"/>
      <c r="AA25" s="686"/>
      <c r="AB25" s="686"/>
      <c r="AC25" s="686"/>
      <c r="AD25" s="686"/>
      <c r="AE25" s="685"/>
    </row>
    <row r="26" spans="1:31" ht="24.95" customHeight="1">
      <c r="A26" s="969"/>
      <c r="B26" s="971"/>
      <c r="C26" s="972"/>
      <c r="D26" s="973"/>
      <c r="E26" s="973"/>
      <c r="F26" s="973"/>
      <c r="G26" s="692" t="s">
        <v>681</v>
      </c>
      <c r="H26" s="701"/>
      <c r="I26" s="702"/>
      <c r="J26" s="701"/>
      <c r="K26" s="701"/>
      <c r="L26" s="701"/>
      <c r="M26" s="701"/>
      <c r="N26" s="701"/>
      <c r="O26" s="701"/>
      <c r="P26" s="701"/>
      <c r="Q26" s="701"/>
      <c r="R26" s="701"/>
      <c r="S26" s="701"/>
      <c r="T26" s="689">
        <f>SUM(H26:S26)</f>
        <v>0</v>
      </c>
      <c r="U26" s="688"/>
      <c r="V26" s="687"/>
      <c r="W26" s="686"/>
      <c r="X26" s="686"/>
      <c r="Y26" s="686"/>
      <c r="Z26" s="686"/>
      <c r="AA26" s="686"/>
      <c r="AB26" s="686"/>
      <c r="AC26" s="686"/>
      <c r="AD26" s="686"/>
      <c r="AE26" s="685"/>
    </row>
    <row r="27" spans="1:31" ht="24.95" customHeight="1">
      <c r="A27" s="970"/>
      <c r="B27" s="885"/>
      <c r="C27" s="886"/>
      <c r="D27" s="888"/>
      <c r="E27" s="888"/>
      <c r="F27" s="888"/>
      <c r="G27" s="700" t="s">
        <v>306</v>
      </c>
      <c r="H27" s="683">
        <f t="shared" ref="H27:S27" si="2">IF(H25+H26&lt;4,H25+H26,4)</f>
        <v>0</v>
      </c>
      <c r="I27" s="683">
        <f t="shared" si="2"/>
        <v>0</v>
      </c>
      <c r="J27" s="683">
        <f t="shared" si="2"/>
        <v>0</v>
      </c>
      <c r="K27" s="683">
        <f t="shared" si="2"/>
        <v>0</v>
      </c>
      <c r="L27" s="683">
        <f t="shared" si="2"/>
        <v>0</v>
      </c>
      <c r="M27" s="683">
        <f t="shared" si="2"/>
        <v>0</v>
      </c>
      <c r="N27" s="683">
        <f t="shared" si="2"/>
        <v>0</v>
      </c>
      <c r="O27" s="683">
        <f t="shared" si="2"/>
        <v>0</v>
      </c>
      <c r="P27" s="683">
        <f t="shared" si="2"/>
        <v>0</v>
      </c>
      <c r="Q27" s="683">
        <f t="shared" si="2"/>
        <v>0</v>
      </c>
      <c r="R27" s="683">
        <f t="shared" si="2"/>
        <v>0</v>
      </c>
      <c r="S27" s="683">
        <f t="shared" si="2"/>
        <v>0</v>
      </c>
      <c r="T27" s="682">
        <f>SUM(H27:S27)</f>
        <v>0</v>
      </c>
      <c r="U27" s="681"/>
      <c r="V27" s="681"/>
      <c r="W27" s="680"/>
      <c r="X27" s="680"/>
      <c r="Y27" s="680"/>
      <c r="Z27" s="680"/>
      <c r="AA27" s="680"/>
      <c r="AB27" s="680"/>
      <c r="AC27" s="680"/>
      <c r="AD27" s="680"/>
      <c r="AE27" s="699"/>
    </row>
    <row r="28" spans="1:31" ht="24.95" customHeight="1">
      <c r="A28" s="968"/>
      <c r="B28" s="883"/>
      <c r="C28" s="884"/>
      <c r="D28" s="887"/>
      <c r="E28" s="887"/>
      <c r="F28" s="887"/>
      <c r="G28" s="631" t="s">
        <v>137</v>
      </c>
      <c r="H28" s="698"/>
      <c r="I28" s="698"/>
      <c r="J28" s="698"/>
      <c r="K28" s="698"/>
      <c r="L28" s="698"/>
      <c r="M28" s="698"/>
      <c r="N28" s="698"/>
      <c r="O28" s="698"/>
      <c r="P28" s="698"/>
      <c r="Q28" s="698"/>
      <c r="R28" s="698"/>
      <c r="S28" s="698"/>
      <c r="T28" s="629">
        <f>COUNTA(H28:S28)</f>
        <v>0</v>
      </c>
      <c r="U28" s="628"/>
      <c r="V28" s="627"/>
      <c r="W28" s="680"/>
      <c r="X28" s="680"/>
      <c r="Y28" s="680"/>
      <c r="Z28" s="680"/>
      <c r="AA28" s="680"/>
      <c r="AB28" s="680"/>
      <c r="AC28" s="680"/>
      <c r="AD28" s="680"/>
      <c r="AE28" s="685"/>
    </row>
    <row r="29" spans="1:31" ht="24.95" customHeight="1">
      <c r="A29" s="969"/>
      <c r="B29" s="971"/>
      <c r="C29" s="972"/>
      <c r="D29" s="973"/>
      <c r="E29" s="973"/>
      <c r="F29" s="973"/>
      <c r="G29" s="697" t="s">
        <v>682</v>
      </c>
      <c r="H29" s="696"/>
      <c r="I29" s="696"/>
      <c r="J29" s="696"/>
      <c r="K29" s="696"/>
      <c r="L29" s="696"/>
      <c r="M29" s="696"/>
      <c r="N29" s="696"/>
      <c r="O29" s="696"/>
      <c r="P29" s="696"/>
      <c r="Q29" s="696"/>
      <c r="R29" s="696"/>
      <c r="S29" s="696"/>
      <c r="T29" s="695">
        <f>SUM(H29:S29)</f>
        <v>0</v>
      </c>
      <c r="U29" s="694"/>
      <c r="V29" s="693"/>
      <c r="W29" s="686"/>
      <c r="X29" s="686"/>
      <c r="Y29" s="686"/>
      <c r="Z29" s="686"/>
      <c r="AA29" s="686"/>
      <c r="AB29" s="686"/>
      <c r="AC29" s="686"/>
      <c r="AD29" s="686"/>
      <c r="AE29" s="685"/>
    </row>
    <row r="30" spans="1:31" ht="24.95" customHeight="1">
      <c r="A30" s="969"/>
      <c r="B30" s="971"/>
      <c r="C30" s="972"/>
      <c r="D30" s="973"/>
      <c r="E30" s="973"/>
      <c r="F30" s="973"/>
      <c r="G30" s="692" t="s">
        <v>681</v>
      </c>
      <c r="H30" s="690"/>
      <c r="I30" s="691"/>
      <c r="J30" s="690"/>
      <c r="K30" s="690"/>
      <c r="L30" s="690"/>
      <c r="M30" s="690"/>
      <c r="N30" s="690"/>
      <c r="O30" s="690"/>
      <c r="P30" s="690"/>
      <c r="Q30" s="690"/>
      <c r="R30" s="690"/>
      <c r="S30" s="690"/>
      <c r="T30" s="689">
        <f>SUM(H30:S30)</f>
        <v>0</v>
      </c>
      <c r="U30" s="688"/>
      <c r="V30" s="687"/>
      <c r="W30" s="686"/>
      <c r="X30" s="686"/>
      <c r="Y30" s="686"/>
      <c r="Z30" s="686"/>
      <c r="AA30" s="686"/>
      <c r="AB30" s="686"/>
      <c r="AC30" s="686"/>
      <c r="AD30" s="686"/>
      <c r="AE30" s="685"/>
    </row>
    <row r="31" spans="1:31" ht="24.95" customHeight="1">
      <c r="A31" s="970"/>
      <c r="B31" s="885"/>
      <c r="C31" s="886"/>
      <c r="D31" s="888"/>
      <c r="E31" s="888"/>
      <c r="F31" s="888"/>
      <c r="G31" s="684" t="s">
        <v>306</v>
      </c>
      <c r="H31" s="683">
        <f t="shared" ref="H31:S31" si="3">IF(H29+H30&lt;4,H29+H30,4)</f>
        <v>0</v>
      </c>
      <c r="I31" s="683">
        <f t="shared" si="3"/>
        <v>0</v>
      </c>
      <c r="J31" s="683">
        <f t="shared" si="3"/>
        <v>0</v>
      </c>
      <c r="K31" s="683">
        <f t="shared" si="3"/>
        <v>0</v>
      </c>
      <c r="L31" s="683">
        <f t="shared" si="3"/>
        <v>0</v>
      </c>
      <c r="M31" s="683">
        <f t="shared" si="3"/>
        <v>0</v>
      </c>
      <c r="N31" s="683">
        <f t="shared" si="3"/>
        <v>0</v>
      </c>
      <c r="O31" s="683">
        <f t="shared" si="3"/>
        <v>0</v>
      </c>
      <c r="P31" s="683">
        <f t="shared" si="3"/>
        <v>0</v>
      </c>
      <c r="Q31" s="683">
        <f t="shared" si="3"/>
        <v>0</v>
      </c>
      <c r="R31" s="683">
        <f t="shared" si="3"/>
        <v>0</v>
      </c>
      <c r="S31" s="683">
        <f t="shared" si="3"/>
        <v>0</v>
      </c>
      <c r="T31" s="682">
        <f>SUM(H31:S31)</f>
        <v>0</v>
      </c>
      <c r="U31" s="681"/>
      <c r="V31" s="681"/>
      <c r="W31" s="680"/>
      <c r="X31" s="680"/>
      <c r="Y31" s="680"/>
      <c r="Z31" s="680"/>
      <c r="AA31" s="680"/>
      <c r="AB31" s="680"/>
      <c r="AC31" s="680"/>
      <c r="AD31" s="680"/>
      <c r="AE31" s="679"/>
    </row>
    <row r="32" spans="1:31" s="607" customFormat="1" ht="20.100000000000001" customHeight="1">
      <c r="B32" s="608"/>
      <c r="C32" s="608"/>
      <c r="D32" s="608"/>
      <c r="E32" s="608"/>
      <c r="F32" s="615"/>
      <c r="G32" s="614"/>
      <c r="H32" s="613"/>
      <c r="I32" s="613"/>
      <c r="J32" s="613"/>
      <c r="K32" s="613"/>
      <c r="L32" s="613"/>
      <c r="M32" s="613"/>
      <c r="N32" s="613"/>
      <c r="O32" s="613"/>
      <c r="P32" s="955" t="s">
        <v>306</v>
      </c>
      <c r="Q32" s="956"/>
      <c r="R32" s="961" t="s">
        <v>137</v>
      </c>
      <c r="S32" s="961"/>
      <c r="T32" s="678">
        <f t="shared" ref="T32:V34" si="4">T16+T20+T24+T28</f>
        <v>0</v>
      </c>
      <c r="U32" s="677">
        <f t="shared" si="4"/>
        <v>0</v>
      </c>
      <c r="V32" s="676">
        <f t="shared" si="4"/>
        <v>0</v>
      </c>
      <c r="W32" s="593" t="s">
        <v>206</v>
      </c>
      <c r="X32" s="132" t="s">
        <v>207</v>
      </c>
      <c r="Y32" s="363" t="s">
        <v>208</v>
      </c>
      <c r="Z32" s="132" t="s">
        <v>209</v>
      </c>
      <c r="AA32" s="363" t="s">
        <v>210</v>
      </c>
      <c r="AB32" s="132" t="s">
        <v>211</v>
      </c>
      <c r="AC32" s="363" t="s">
        <v>212</v>
      </c>
      <c r="AD32" s="132" t="s">
        <v>213</v>
      </c>
      <c r="AE32" s="608"/>
    </row>
    <row r="33" spans="1:31" s="607" customFormat="1" ht="20.100000000000001" customHeight="1">
      <c r="B33" s="617"/>
      <c r="C33" s="617"/>
      <c r="D33" s="616"/>
      <c r="E33" s="616"/>
      <c r="F33" s="615"/>
      <c r="G33" s="614"/>
      <c r="H33" s="613"/>
      <c r="I33" s="613"/>
      <c r="J33" s="613"/>
      <c r="K33" s="613"/>
      <c r="L33" s="613"/>
      <c r="M33" s="613"/>
      <c r="N33" s="613"/>
      <c r="O33" s="613"/>
      <c r="P33" s="957"/>
      <c r="Q33" s="958"/>
      <c r="R33" s="961" t="s">
        <v>138</v>
      </c>
      <c r="S33" s="961"/>
      <c r="T33" s="675">
        <f t="shared" si="4"/>
        <v>0</v>
      </c>
      <c r="U33" s="674">
        <f t="shared" si="4"/>
        <v>0</v>
      </c>
      <c r="V33" s="673">
        <f t="shared" si="4"/>
        <v>0</v>
      </c>
      <c r="W33" s="672">
        <f t="shared" ref="W33:AD33" si="5">W17+W21+W25+W29</f>
        <v>0</v>
      </c>
      <c r="X33" s="672">
        <f t="shared" si="5"/>
        <v>0</v>
      </c>
      <c r="Y33" s="672">
        <f t="shared" si="5"/>
        <v>0</v>
      </c>
      <c r="Z33" s="672">
        <f t="shared" si="5"/>
        <v>0</v>
      </c>
      <c r="AA33" s="672">
        <f t="shared" si="5"/>
        <v>0</v>
      </c>
      <c r="AB33" s="672">
        <f t="shared" si="5"/>
        <v>0</v>
      </c>
      <c r="AC33" s="672">
        <f t="shared" si="5"/>
        <v>0</v>
      </c>
      <c r="AD33" s="668">
        <f t="shared" si="5"/>
        <v>0</v>
      </c>
      <c r="AE33" s="608"/>
    </row>
    <row r="34" spans="1:31" s="607" customFormat="1" ht="20.100000000000001" customHeight="1">
      <c r="B34" s="617"/>
      <c r="C34" s="617"/>
      <c r="D34" s="616"/>
      <c r="E34" s="616"/>
      <c r="F34" s="615"/>
      <c r="G34" s="614"/>
      <c r="H34" s="613"/>
      <c r="I34" s="613"/>
      <c r="J34" s="613"/>
      <c r="K34" s="613"/>
      <c r="L34" s="613"/>
      <c r="M34" s="613"/>
      <c r="N34" s="613"/>
      <c r="O34" s="613"/>
      <c r="P34" s="957"/>
      <c r="Q34" s="958"/>
      <c r="R34" s="962" t="s">
        <v>680</v>
      </c>
      <c r="S34" s="963"/>
      <c r="T34" s="966">
        <f t="shared" si="4"/>
        <v>0</v>
      </c>
      <c r="U34" s="951">
        <f t="shared" si="4"/>
        <v>0</v>
      </c>
      <c r="V34" s="951">
        <f t="shared" si="4"/>
        <v>0</v>
      </c>
      <c r="W34" s="670" t="s">
        <v>214</v>
      </c>
      <c r="X34" s="671" t="s">
        <v>215</v>
      </c>
      <c r="Y34" s="670" t="s">
        <v>216</v>
      </c>
      <c r="Z34" s="671" t="s">
        <v>217</v>
      </c>
      <c r="AA34" s="670" t="s">
        <v>218</v>
      </c>
      <c r="AB34" s="671" t="s">
        <v>219</v>
      </c>
      <c r="AC34" s="670" t="s">
        <v>220</v>
      </c>
      <c r="AD34" s="669" t="s">
        <v>221</v>
      </c>
      <c r="AE34" s="608"/>
    </row>
    <row r="35" spans="1:31" s="607" customFormat="1" ht="20.100000000000001" customHeight="1">
      <c r="B35" s="617"/>
      <c r="C35" s="617"/>
      <c r="D35" s="616"/>
      <c r="E35" s="616"/>
      <c r="F35" s="615"/>
      <c r="G35" s="614"/>
      <c r="H35" s="613"/>
      <c r="I35" s="613"/>
      <c r="J35" s="613"/>
      <c r="K35" s="613"/>
      <c r="L35" s="613"/>
      <c r="M35" s="613"/>
      <c r="N35" s="613"/>
      <c r="O35" s="613"/>
      <c r="P35" s="959"/>
      <c r="Q35" s="960"/>
      <c r="R35" s="964"/>
      <c r="S35" s="965"/>
      <c r="T35" s="967"/>
      <c r="U35" s="952"/>
      <c r="V35" s="952"/>
      <c r="W35" s="668">
        <f t="shared" ref="W35:AD35" si="6">W18+W22+W26+W30</f>
        <v>0</v>
      </c>
      <c r="X35" s="668">
        <f t="shared" si="6"/>
        <v>0</v>
      </c>
      <c r="Y35" s="668">
        <f t="shared" si="6"/>
        <v>0</v>
      </c>
      <c r="Z35" s="668">
        <f t="shared" si="6"/>
        <v>0</v>
      </c>
      <c r="AA35" s="668">
        <f t="shared" si="6"/>
        <v>0</v>
      </c>
      <c r="AB35" s="668">
        <f t="shared" si="6"/>
        <v>0</v>
      </c>
      <c r="AC35" s="668">
        <f t="shared" si="6"/>
        <v>0</v>
      </c>
      <c r="AD35" s="668">
        <f t="shared" si="6"/>
        <v>0</v>
      </c>
      <c r="AE35" s="608"/>
    </row>
    <row r="36" spans="1:31" s="607" customFormat="1" ht="20.100000000000001" customHeight="1">
      <c r="B36" s="617"/>
      <c r="C36" s="617"/>
      <c r="D36" s="616"/>
      <c r="E36" s="616"/>
      <c r="F36" s="615"/>
      <c r="G36" s="614"/>
      <c r="H36" s="613"/>
      <c r="I36" s="613"/>
      <c r="J36" s="613"/>
      <c r="K36" s="613"/>
      <c r="L36" s="613"/>
      <c r="M36" s="613"/>
      <c r="N36" s="613"/>
      <c r="O36" s="613"/>
      <c r="P36" s="613"/>
      <c r="Q36" s="613"/>
      <c r="R36" s="614"/>
      <c r="S36" s="614"/>
      <c r="T36" s="613"/>
      <c r="U36" s="667"/>
      <c r="V36" s="667"/>
      <c r="W36" s="666"/>
      <c r="X36" s="666"/>
      <c r="Y36" s="666"/>
      <c r="Z36" s="666"/>
      <c r="AA36" s="666"/>
      <c r="AB36" s="666"/>
      <c r="AC36" s="666"/>
      <c r="AD36" s="666"/>
      <c r="AE36" s="608"/>
    </row>
    <row r="37" spans="1:31" ht="24.95" customHeight="1">
      <c r="B37" s="606"/>
      <c r="C37" s="606"/>
      <c r="D37" s="606"/>
      <c r="E37" s="606"/>
      <c r="F37" s="606"/>
      <c r="G37" s="605"/>
      <c r="H37" s="604"/>
      <c r="I37" s="604"/>
      <c r="J37" s="604"/>
      <c r="K37" s="604"/>
      <c r="L37" s="604"/>
      <c r="M37" s="604"/>
      <c r="N37" s="604"/>
      <c r="O37" s="604"/>
      <c r="P37" s="604"/>
      <c r="Q37" s="604"/>
      <c r="R37" s="604"/>
      <c r="S37" s="604"/>
      <c r="T37" s="953" t="s">
        <v>335</v>
      </c>
      <c r="U37" s="953"/>
      <c r="V37" s="953"/>
      <c r="W37" s="953"/>
      <c r="X37" s="953"/>
      <c r="Y37" s="953"/>
      <c r="Z37" s="953"/>
      <c r="AA37" s="953"/>
      <c r="AB37" s="953"/>
      <c r="AC37" s="953"/>
      <c r="AD37" s="953"/>
      <c r="AE37" s="604"/>
    </row>
    <row r="38" spans="1:31" ht="24.95" customHeight="1">
      <c r="A38" s="954" t="s">
        <v>695</v>
      </c>
      <c r="B38" s="954"/>
      <c r="C38" s="954"/>
      <c r="D38" s="954"/>
      <c r="E38" s="954"/>
      <c r="F38" s="954"/>
      <c r="G38" s="954"/>
      <c r="H38" s="954"/>
      <c r="I38" s="954"/>
      <c r="J38" s="954"/>
      <c r="K38" s="954"/>
      <c r="L38" s="954"/>
      <c r="M38" s="954"/>
      <c r="N38" s="954"/>
      <c r="O38" s="954"/>
      <c r="P38" s="954"/>
      <c r="Q38" s="954"/>
      <c r="T38" s="898" t="s">
        <v>643</v>
      </c>
      <c r="U38" s="899"/>
      <c r="V38" s="900"/>
      <c r="W38" s="603" t="s">
        <v>56</v>
      </c>
      <c r="X38" s="865">
        <f>Z33</f>
        <v>0</v>
      </c>
      <c r="Y38" s="865"/>
      <c r="Z38" s="601" t="s">
        <v>139</v>
      </c>
      <c r="AA38" s="602" t="s">
        <v>318</v>
      </c>
      <c r="AB38" s="865">
        <f>AD33</f>
        <v>0</v>
      </c>
      <c r="AC38" s="865"/>
      <c r="AD38" s="601" t="s">
        <v>139</v>
      </c>
    </row>
    <row r="39" spans="1:31" ht="24.95" customHeight="1">
      <c r="A39" s="954"/>
      <c r="B39" s="954"/>
      <c r="C39" s="954"/>
      <c r="D39" s="954"/>
      <c r="E39" s="954"/>
      <c r="F39" s="954"/>
      <c r="G39" s="954"/>
      <c r="H39" s="954"/>
      <c r="I39" s="954"/>
      <c r="J39" s="954"/>
      <c r="K39" s="954"/>
      <c r="L39" s="954"/>
      <c r="M39" s="954"/>
      <c r="N39" s="954"/>
      <c r="O39" s="954"/>
      <c r="P39" s="954"/>
      <c r="Q39" s="954"/>
      <c r="T39" s="866" t="s">
        <v>642</v>
      </c>
      <c r="U39" s="867"/>
      <c r="V39" s="868"/>
      <c r="W39" s="872" t="s">
        <v>319</v>
      </c>
      <c r="X39" s="874" t="s">
        <v>320</v>
      </c>
      <c r="Y39" s="874"/>
      <c r="Z39" s="875"/>
      <c r="AA39" s="876" t="s">
        <v>321</v>
      </c>
      <c r="AB39" s="874" t="s">
        <v>322</v>
      </c>
      <c r="AC39" s="874"/>
      <c r="AD39" s="875"/>
    </row>
    <row r="40" spans="1:31" ht="24.95" customHeight="1">
      <c r="A40" s="954"/>
      <c r="B40" s="954"/>
      <c r="C40" s="954"/>
      <c r="D40" s="954"/>
      <c r="E40" s="954"/>
      <c r="F40" s="954"/>
      <c r="G40" s="954"/>
      <c r="H40" s="954"/>
      <c r="I40" s="954"/>
      <c r="J40" s="954"/>
      <c r="K40" s="954"/>
      <c r="L40" s="954"/>
      <c r="M40" s="954"/>
      <c r="N40" s="954"/>
      <c r="O40" s="954"/>
      <c r="P40" s="954"/>
      <c r="Q40" s="954"/>
      <c r="T40" s="869"/>
      <c r="U40" s="870"/>
      <c r="V40" s="871"/>
      <c r="W40" s="873"/>
      <c r="X40" s="950">
        <f>W33+(X33*2)+(Y33*3)</f>
        <v>0</v>
      </c>
      <c r="Y40" s="950"/>
      <c r="Z40" s="600" t="s">
        <v>323</v>
      </c>
      <c r="AA40" s="877"/>
      <c r="AB40" s="950">
        <f>AA33+(AB33*2)+(AC33*3)</f>
        <v>0</v>
      </c>
      <c r="AC40" s="950"/>
      <c r="AD40" s="600" t="s">
        <v>323</v>
      </c>
    </row>
    <row r="41" spans="1:31" ht="24.95" customHeight="1">
      <c r="A41" s="954"/>
      <c r="B41" s="954"/>
      <c r="C41" s="954"/>
      <c r="D41" s="954"/>
      <c r="E41" s="954"/>
      <c r="F41" s="954"/>
      <c r="G41" s="954"/>
      <c r="H41" s="954"/>
      <c r="I41" s="954"/>
      <c r="J41" s="954"/>
      <c r="K41" s="954"/>
      <c r="L41" s="954"/>
      <c r="M41" s="954"/>
      <c r="N41" s="954"/>
      <c r="O41" s="954"/>
      <c r="P41" s="954"/>
      <c r="Q41" s="954"/>
      <c r="R41" s="599"/>
      <c r="S41" s="599"/>
      <c r="T41" s="599"/>
      <c r="W41" s="599"/>
      <c r="X41" s="599"/>
      <c r="Y41" s="599"/>
      <c r="Z41" s="599"/>
      <c r="AA41" s="599"/>
      <c r="AB41" s="599"/>
      <c r="AC41" s="599"/>
      <c r="AD41" s="599"/>
      <c r="AE41" s="599"/>
    </row>
    <row r="42" spans="1:31" ht="24.95" customHeight="1">
      <c r="A42" s="954"/>
      <c r="B42" s="954"/>
      <c r="C42" s="954"/>
      <c r="D42" s="954"/>
      <c r="E42" s="954"/>
      <c r="F42" s="954"/>
      <c r="G42" s="954"/>
      <c r="H42" s="954"/>
      <c r="I42" s="954"/>
      <c r="J42" s="954"/>
      <c r="K42" s="954"/>
      <c r="L42" s="954"/>
      <c r="M42" s="954"/>
      <c r="N42" s="954"/>
      <c r="O42" s="954"/>
      <c r="P42" s="954"/>
      <c r="Q42" s="954"/>
      <c r="T42" s="953" t="s">
        <v>338</v>
      </c>
      <c r="U42" s="953"/>
      <c r="V42" s="953"/>
      <c r="W42" s="953"/>
      <c r="X42" s="953"/>
      <c r="Y42" s="953"/>
      <c r="Z42" s="953"/>
      <c r="AA42" s="953"/>
      <c r="AB42" s="953"/>
      <c r="AC42" s="953"/>
      <c r="AD42" s="953"/>
    </row>
    <row r="43" spans="1:31" ht="24.95" customHeight="1">
      <c r="D43" s="598"/>
      <c r="T43" s="898" t="s">
        <v>643</v>
      </c>
      <c r="U43" s="899"/>
      <c r="V43" s="900"/>
      <c r="W43" s="603" t="s">
        <v>217</v>
      </c>
      <c r="X43" s="865">
        <f>Z35</f>
        <v>0</v>
      </c>
      <c r="Y43" s="865"/>
      <c r="Z43" s="601" t="s">
        <v>139</v>
      </c>
      <c r="AA43" s="602" t="s">
        <v>221</v>
      </c>
      <c r="AB43" s="865">
        <f>AD35</f>
        <v>0</v>
      </c>
      <c r="AC43" s="865"/>
      <c r="AD43" s="601" t="s">
        <v>139</v>
      </c>
    </row>
    <row r="44" spans="1:31" ht="24.95" customHeight="1">
      <c r="D44" s="598"/>
      <c r="T44" s="866" t="s">
        <v>642</v>
      </c>
      <c r="U44" s="867"/>
      <c r="V44" s="868"/>
      <c r="W44" s="872" t="s">
        <v>343</v>
      </c>
      <c r="X44" s="874" t="s">
        <v>344</v>
      </c>
      <c r="Y44" s="874"/>
      <c r="Z44" s="875"/>
      <c r="AA44" s="876" t="s">
        <v>345</v>
      </c>
      <c r="AB44" s="874" t="s">
        <v>346</v>
      </c>
      <c r="AC44" s="874"/>
      <c r="AD44" s="875"/>
    </row>
    <row r="45" spans="1:31" ht="24.95" customHeight="1">
      <c r="T45" s="869"/>
      <c r="U45" s="870"/>
      <c r="V45" s="871"/>
      <c r="W45" s="873"/>
      <c r="X45" s="950">
        <f>W35+(X35*2)+(Y35*3)</f>
        <v>0</v>
      </c>
      <c r="Y45" s="950"/>
      <c r="Z45" s="600" t="s">
        <v>323</v>
      </c>
      <c r="AA45" s="877"/>
      <c r="AB45" s="950">
        <f>AA35+(AB35*2)+(AC35*3)</f>
        <v>0</v>
      </c>
      <c r="AC45" s="950"/>
      <c r="AD45" s="600" t="s">
        <v>323</v>
      </c>
    </row>
    <row r="49" s="596" customFormat="1" ht="12"/>
    <row r="50" s="596" customFormat="1" ht="12"/>
    <row r="51" s="596" customFormat="1" ht="12"/>
    <row r="52" s="596" customFormat="1" ht="12"/>
    <row r="53" s="596" customFormat="1" ht="12"/>
    <row r="54" s="596" customFormat="1" ht="12"/>
    <row r="55" s="596" customFormat="1" ht="12"/>
    <row r="57" s="596" customFormat="1" ht="12"/>
    <row r="58" s="596" customFormat="1" ht="12"/>
    <row r="65" s="596" customFormat="1" ht="12"/>
    <row r="66" s="596" customFormat="1" ht="12"/>
    <row r="67" s="596" customFormat="1" ht="12"/>
    <row r="68" s="596" customFormat="1" ht="12"/>
    <row r="69" s="596" customFormat="1" ht="12"/>
    <row r="70" s="596" customFormat="1" ht="12"/>
    <row r="71" s="596" customFormat="1" ht="12"/>
    <row r="72" s="596" customFormat="1" ht="12"/>
    <row r="73" s="596" customFormat="1" ht="12"/>
    <row r="74" s="596" customFormat="1" ht="12"/>
    <row r="75" s="596" customFormat="1" ht="12"/>
    <row r="76" s="596" customFormat="1" ht="12"/>
    <row r="77" s="596" customFormat="1" ht="12"/>
    <row r="78" s="596" customFormat="1" ht="12"/>
    <row r="79" s="596" customFormat="1" ht="12"/>
    <row r="80" s="596" customFormat="1" ht="12"/>
    <row r="81" s="596" customFormat="1" ht="12"/>
    <row r="82" s="596" customFormat="1" ht="12"/>
    <row r="83" s="596" customFormat="1" ht="12"/>
    <row r="84" s="596" customFormat="1" ht="12"/>
    <row r="85" s="596" customFormat="1" ht="12"/>
    <row r="86" s="596" customFormat="1" ht="12"/>
    <row r="87" s="596" customFormat="1" ht="12"/>
    <row r="88" s="596" customFormat="1" ht="12"/>
    <row r="89" s="596" customFormat="1" ht="12"/>
    <row r="90" s="596" customFormat="1" ht="12"/>
    <row r="91" s="596" customFormat="1" ht="12"/>
    <row r="94" s="596" customFormat="1" ht="12"/>
    <row r="95" s="596" customFormat="1" ht="12"/>
  </sheetData>
  <mergeCells count="73">
    <mergeCell ref="A1:B1"/>
    <mergeCell ref="B3:AE3"/>
    <mergeCell ref="A5:B5"/>
    <mergeCell ref="B8:G8"/>
    <mergeCell ref="I8:J8"/>
    <mergeCell ref="K8:L8"/>
    <mergeCell ref="B9:G9"/>
    <mergeCell ref="I9:J9"/>
    <mergeCell ref="K9:L9"/>
    <mergeCell ref="B11:G11"/>
    <mergeCell ref="W12:AE12"/>
    <mergeCell ref="A13:A15"/>
    <mergeCell ref="B13:C15"/>
    <mergeCell ref="D13:D15"/>
    <mergeCell ref="E13:E15"/>
    <mergeCell ref="F13:F15"/>
    <mergeCell ref="G13:G15"/>
    <mergeCell ref="H13:T14"/>
    <mergeCell ref="U13:V14"/>
    <mergeCell ref="W13:AD13"/>
    <mergeCell ref="AE13:AE15"/>
    <mergeCell ref="W14:Z14"/>
    <mergeCell ref="AA14:AD14"/>
    <mergeCell ref="A16:A19"/>
    <mergeCell ref="B16:C19"/>
    <mergeCell ref="D16:D19"/>
    <mergeCell ref="E16:E19"/>
    <mergeCell ref="F16:F19"/>
    <mergeCell ref="A20:A23"/>
    <mergeCell ref="B20:C23"/>
    <mergeCell ref="D20:D23"/>
    <mergeCell ref="E20:E23"/>
    <mergeCell ref="F20:F23"/>
    <mergeCell ref="A24:A27"/>
    <mergeCell ref="B24:C27"/>
    <mergeCell ref="D24:D27"/>
    <mergeCell ref="E24:E27"/>
    <mergeCell ref="F24:F27"/>
    <mergeCell ref="R32:S32"/>
    <mergeCell ref="R33:S33"/>
    <mergeCell ref="R34:S35"/>
    <mergeCell ref="T34:T35"/>
    <mergeCell ref="A28:A31"/>
    <mergeCell ref="B28:C31"/>
    <mergeCell ref="D28:D31"/>
    <mergeCell ref="E28:E31"/>
    <mergeCell ref="F28:F31"/>
    <mergeCell ref="U34:U35"/>
    <mergeCell ref="V34:V35"/>
    <mergeCell ref="T37:AD37"/>
    <mergeCell ref="A38:Q42"/>
    <mergeCell ref="T38:V38"/>
    <mergeCell ref="X38:Y38"/>
    <mergeCell ref="AB38:AC38"/>
    <mergeCell ref="T39:V40"/>
    <mergeCell ref="W39:W40"/>
    <mergeCell ref="X39:Z39"/>
    <mergeCell ref="AA39:AA40"/>
    <mergeCell ref="AB39:AD39"/>
    <mergeCell ref="X40:Y40"/>
    <mergeCell ref="AB40:AC40"/>
    <mergeCell ref="T42:AD42"/>
    <mergeCell ref="P32:Q35"/>
    <mergeCell ref="T43:V43"/>
    <mergeCell ref="X43:Y43"/>
    <mergeCell ref="AB43:AC43"/>
    <mergeCell ref="T44:V45"/>
    <mergeCell ref="W44:W45"/>
    <mergeCell ref="X44:Z44"/>
    <mergeCell ref="AA44:AA45"/>
    <mergeCell ref="AB44:AD44"/>
    <mergeCell ref="X45:Y45"/>
    <mergeCell ref="AB45:AC45"/>
  </mergeCells>
  <phoneticPr fontId="4"/>
  <conditionalFormatting sqref="B10 D10 F10 B8:G9">
    <cfRule type="containsBlanks" dxfId="73" priority="18" stopIfTrue="1">
      <formula>LEN(TRIM(B8))=0</formula>
    </cfRule>
  </conditionalFormatting>
  <conditionalFormatting sqref="A16:B16 D16:F19 B20 B24 B28">
    <cfRule type="containsBlanks" dxfId="72" priority="17" stopIfTrue="1">
      <formula>LEN(TRIM(A16))=0</formula>
    </cfRule>
  </conditionalFormatting>
  <conditionalFormatting sqref="D20:F23">
    <cfRule type="containsBlanks" dxfId="71" priority="16" stopIfTrue="1">
      <formula>LEN(TRIM(D20))=0</formula>
    </cfRule>
  </conditionalFormatting>
  <conditionalFormatting sqref="D24:F27">
    <cfRule type="containsBlanks" dxfId="70" priority="15" stopIfTrue="1">
      <formula>LEN(TRIM(D24))=0</formula>
    </cfRule>
  </conditionalFormatting>
  <conditionalFormatting sqref="D28:F31">
    <cfRule type="containsBlanks" dxfId="69" priority="14" stopIfTrue="1">
      <formula>LEN(TRIM(D28))=0</formula>
    </cfRule>
  </conditionalFormatting>
  <conditionalFormatting sqref="B11:G11">
    <cfRule type="containsBlanks" dxfId="68" priority="13" stopIfTrue="1">
      <formula>LEN(TRIM(B11))=0</formula>
    </cfRule>
  </conditionalFormatting>
  <conditionalFormatting sqref="B7">
    <cfRule type="containsBlanks" dxfId="67" priority="12" stopIfTrue="1">
      <formula>LEN(TRIM(B7))=0</formula>
    </cfRule>
  </conditionalFormatting>
  <conditionalFormatting sqref="A20">
    <cfRule type="containsBlanks" dxfId="66" priority="11" stopIfTrue="1">
      <formula>LEN(TRIM(A20))=0</formula>
    </cfRule>
  </conditionalFormatting>
  <conditionalFormatting sqref="A24">
    <cfRule type="containsBlanks" dxfId="65" priority="10" stopIfTrue="1">
      <formula>LEN(TRIM(A24))=0</formula>
    </cfRule>
  </conditionalFormatting>
  <conditionalFormatting sqref="A28">
    <cfRule type="containsBlanks" dxfId="64" priority="9" stopIfTrue="1">
      <formula>LEN(TRIM(A28))=0</formula>
    </cfRule>
  </conditionalFormatting>
  <conditionalFormatting sqref="H16:S18">
    <cfRule type="containsBlanks" dxfId="63" priority="8">
      <formula>LEN(TRIM(H16))=0</formula>
    </cfRule>
  </conditionalFormatting>
  <conditionalFormatting sqref="H20:S22">
    <cfRule type="containsBlanks" dxfId="62" priority="7">
      <formula>LEN(TRIM(H20))=0</formula>
    </cfRule>
  </conditionalFormatting>
  <conditionalFormatting sqref="H24:S26">
    <cfRule type="containsBlanks" dxfId="61" priority="6">
      <formula>LEN(TRIM(H24))=0</formula>
    </cfRule>
  </conditionalFormatting>
  <conditionalFormatting sqref="U16:V18">
    <cfRule type="containsBlanks" dxfId="60" priority="5">
      <formula>LEN(TRIM(U16))=0</formula>
    </cfRule>
  </conditionalFormatting>
  <conditionalFormatting sqref="U20:V22">
    <cfRule type="containsBlanks" dxfId="59" priority="4">
      <formula>LEN(TRIM(U20))=0</formula>
    </cfRule>
  </conditionalFormatting>
  <conditionalFormatting sqref="U24:V26">
    <cfRule type="containsBlanks" dxfId="58" priority="3">
      <formula>LEN(TRIM(U24))=0</formula>
    </cfRule>
  </conditionalFormatting>
  <conditionalFormatting sqref="U28:V30">
    <cfRule type="containsBlanks" dxfId="57" priority="2">
      <formula>LEN(TRIM(U28))=0</formula>
    </cfRule>
  </conditionalFormatting>
  <conditionalFormatting sqref="W17:AD18 W21:AD22 W25:AD26 W29:AD30">
    <cfRule type="containsBlanks" dxfId="56" priority="1">
      <formula>LEN(TRIM(W17))=0</formula>
    </cfRule>
  </conditionalFormatting>
  <dataValidations count="4">
    <dataValidation allowBlank="1" showInputMessage="1" showErrorMessage="1" prompt="宿日直と_x000a_オンコールを合わせ_x000a_４回まで" sqref="H19:S19 H23:S23 H27:S27 H31:S31" xr:uid="{00000000-0002-0000-0800-000000000000}"/>
    <dataValidation allowBlank="1" showErrorMessage="1" sqref="A16:A31" xr:uid="{00000000-0002-0000-0800-000001000000}"/>
    <dataValidation type="list" allowBlank="1" showInputMessage="1" sqref="H16:S16 H20:S20 H24:S24 H28:S28" xr:uid="{00000000-0002-0000-0800-000002000000}">
      <formula1>"→,内,救,地,外,小,産,麻,精,選"</formula1>
    </dataValidation>
    <dataValidation type="list" allowBlank="1" showInputMessage="1" showErrorMessage="1" sqref="F16:F31" xr:uid="{00000000-0002-0000-0800-000003000000}">
      <formula1>"第1種,第2種,第3種,第4種,第5種"</formula1>
    </dataValidation>
  </dataValidations>
  <printOptions horizontalCentered="1"/>
  <pageMargins left="0.25" right="0.25" top="0.75" bottom="0.75" header="0.3" footer="0.3"/>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Sheet1</vt:lpstr>
      <vt:lpstr>様式リスト</vt:lpstr>
      <vt:lpstr>申請書様式⇒</vt:lpstr>
      <vt:lpstr>第2号様式</vt:lpstr>
      <vt:lpstr>第2号様式別紙1（所要額調書、対象経費内訳）</vt:lpstr>
      <vt:lpstr>基準額算出（特定行為）</vt:lpstr>
      <vt:lpstr>第2号様式別紙2-1（臨床研修（医師）事業計画書）</vt:lpstr>
      <vt:lpstr>第2号様式別紙2-1（臨床研修（医師）事業計画書）附表A1</vt:lpstr>
      <vt:lpstr>第2号様式別紙2-1（臨床研修（医師）事業計画書）附表A2</vt:lpstr>
      <vt:lpstr>第2号様式別紙2-2（臨床研修（医師）事業計画書）</vt:lpstr>
      <vt:lpstr>第2号様式別紙2-3（臨床研修（医師）事業計画書）</vt:lpstr>
      <vt:lpstr>基準額算出（臨床研修（医師））</vt:lpstr>
      <vt:lpstr>第2号様式別紙2-4（臨床研修（医師）事業計画書）</vt:lpstr>
      <vt:lpstr>第2号様式別紙2-5（臨床研修（医師）事業計画書）</vt:lpstr>
      <vt:lpstr>基準額算出（臨床研修（歯科））</vt:lpstr>
      <vt:lpstr>別紙様式 3-2</vt:lpstr>
      <vt:lpstr>別紙様式 3-３</vt:lpstr>
      <vt:lpstr>基準額算出（特定行為精算）</vt:lpstr>
      <vt:lpstr>基準額算出（臨床研修（医師）精算）</vt:lpstr>
      <vt:lpstr>基準額算出（臨床研修（歯科）精算）</vt:lpstr>
      <vt:lpstr>'基準額算出（特定行為）'!Print_Area</vt:lpstr>
      <vt:lpstr>'基準額算出（特定行為精算）'!Print_Area</vt:lpstr>
      <vt:lpstr>'基準額算出（臨床研修（医師））'!Print_Area</vt:lpstr>
      <vt:lpstr>'基準額算出（臨床研修（医師）精算）'!Print_Area</vt:lpstr>
      <vt:lpstr>'基準額算出（臨床研修（歯科））'!Print_Area</vt:lpstr>
      <vt:lpstr>'基準額算出（臨床研修（歯科）精算）'!Print_Area</vt:lpstr>
      <vt:lpstr>第2号様式!Print_Area</vt:lpstr>
      <vt:lpstr>'第2号様式別紙1（所要額調書、対象経費内訳）'!Print_Area</vt:lpstr>
      <vt:lpstr>'第2号様式別紙2-1（臨床研修（医師）事業計画書）'!Print_Area</vt:lpstr>
      <vt:lpstr>'第2号様式別紙2-1（臨床研修（医師）事業計画書）附表A1'!Print_Area</vt:lpstr>
      <vt:lpstr>'第2号様式別紙2-1（臨床研修（医師）事業計画書）附表A2'!Print_Area</vt:lpstr>
      <vt:lpstr>'第2号様式別紙2-2（臨床研修（医師）事業計画書）'!Print_Area</vt:lpstr>
      <vt:lpstr>'第2号様式別紙2-3（臨床研修（医師）事業計画書）'!Print_Area</vt:lpstr>
      <vt:lpstr>'第2号様式別紙2-4（臨床研修（医師）事業計画書）'!Print_Area</vt:lpstr>
      <vt:lpstr>'第2号様式別紙2-5（臨床研修（医師）事業計画書）'!Print_Area</vt:lpstr>
      <vt:lpstr>'別紙様式 3-2'!Print_Area</vt:lpstr>
      <vt:lpstr>'別紙様式 3-３'!Print_Area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2022-10-07T01:48:27Z</dcterms:created>
  <dcterms:modified xsi:type="dcterms:W3CDTF">2024-09-26T11:08:31Z</dcterms:modified>
</cp:coreProperties>
</file>