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6_{8ADDA7AA-7D80-4853-977F-486FD9D563E9}" xr6:coauthVersionLast="47" xr6:coauthVersionMax="47" xr10:uidLastSave="{00000000-0000-0000-0000-000000000000}"/>
  <bookViews>
    <workbookView xWindow="-120" yWindow="-120" windowWidth="29040" windowHeight="15840" tabRatio="817" activeTab="2" xr2:uid="{00000000-000D-0000-FFFF-FFFF00000000}"/>
  </bookViews>
  <sheets>
    <sheet name="様式リスト" sheetId="446" r:id="rId1"/>
    <sheet name="精算書様式⇒" sheetId="483" r:id="rId2"/>
    <sheet name="第4号様式" sheetId="429" r:id="rId3"/>
    <sheet name="第4号様式別紙1（精算書、対象経費内訳）" sheetId="481" r:id="rId4"/>
    <sheet name="【記載例】第4号様式別紙1（精算書、対象経費内訳）" sheetId="491" r:id="rId5"/>
    <sheet name="第4号様式別紙2-1（臨床研修（医師）実績報告）" sheetId="402" r:id="rId6"/>
    <sheet name="第4号様式別紙2-2（臨床研修（医師）実績報告）" sheetId="403" r:id="rId7"/>
    <sheet name="第4号様式別紙2-3（臨床研修（医師）実績報告）" sheetId="404" r:id="rId8"/>
    <sheet name="第4号様式別紙2-4（臨床研修（医師）実績報告）" sheetId="512" r:id="rId9"/>
    <sheet name="第4号様式別紙2-5（臨床研修（医師）実績報告）" sheetId="513" r:id="rId10"/>
  </sheets>
  <externalReferences>
    <externalReference r:id="rId11"/>
  </externalReferences>
  <definedNames>
    <definedName name="_Key1" localSheetId="4" hidden="1">#REF!</definedName>
    <definedName name="_Key1" localSheetId="9" hidden="1">#REF!</definedName>
    <definedName name="_Key1" hidden="1">#REF!</definedName>
    <definedName name="_Key2" localSheetId="4" hidden="1">#REF!</definedName>
    <definedName name="_Key2" localSheetId="9" hidden="1">#REF!</definedName>
    <definedName name="_Key2" hidden="1">#REF!</definedName>
    <definedName name="_Order1" hidden="1">255</definedName>
    <definedName name="_Order2" hidden="1">255</definedName>
    <definedName name="_Sort" localSheetId="4" hidden="1">#REF!</definedName>
    <definedName name="_Sort" localSheetId="9" hidden="1">#REF!</definedName>
    <definedName name="_Sort" hidden="1">#REF!</definedName>
    <definedName name="aaa" hidden="1">#REF!</definedName>
    <definedName name="aaaaaaaaaaaaaaaaaa" localSheetId="4" hidden="1">#REF!</definedName>
    <definedName name="aaaaaaaaaaaaaaaaaa" localSheetId="9" hidden="1">#REF!</definedName>
    <definedName name="aaaaaaaaaaaaaaaaaa" hidden="1">#REF!</definedName>
    <definedName name="ddd" hidden="1">#REF!</definedName>
    <definedName name="fff" hidden="1">#REF!</definedName>
    <definedName name="ggg" hidden="1">#REF!</definedName>
    <definedName name="ｌ" localSheetId="4" hidden="1">#REF!</definedName>
    <definedName name="ｌ" localSheetId="9" hidden="1">#REF!</definedName>
    <definedName name="ｌ" hidden="1">#REF!</definedName>
    <definedName name="_xlnm.Print_Area" localSheetId="4">'【記載例】第4号様式別紙1（精算書、対象経費内訳）'!$A$1:$L$46</definedName>
    <definedName name="_xlnm.Print_Area" localSheetId="2">第4号様式!$A$1:$I$33</definedName>
    <definedName name="_xlnm.Print_Area" localSheetId="3">'第4号様式別紙1（精算書、対象経費内訳）'!$A$1:$L$90</definedName>
    <definedName name="_xlnm.Print_Area" localSheetId="5">'第4号様式別紙2-1（臨床研修（医師）実績報告）'!$A$1:$W$44</definedName>
    <definedName name="_xlnm.Print_Area" localSheetId="6">'第4号様式別紙2-2（臨床研修（医師）実績報告）'!$A$1:$G$35</definedName>
    <definedName name="_xlnm.Print_Area" localSheetId="7">'第4号様式別紙2-3（臨床研修（医師）実績報告）'!$A$1:$G$27</definedName>
    <definedName name="_xlnm.Print_Area" localSheetId="8">'第4号様式別紙2-4（臨床研修（医師）実績報告）'!$A$1:$Y$164</definedName>
    <definedName name="_xlnm.Print_Area" localSheetId="9">'第4号様式別紙2-5（臨床研修（医師）実績報告）'!$A$1:$Y$152</definedName>
    <definedName name="ssss" hidden="1">#REF!</definedName>
    <definedName name="ｗ" hidden="1">#REF!</definedName>
    <definedName name="あ" localSheetId="4" hidden="1">#REF!</definedName>
    <definedName name="あ" localSheetId="9" hidden="1">#REF!</definedName>
    <definedName name="あ" hidden="1">#REF!</definedName>
    <definedName name="き" localSheetId="4" hidden="1">#REF!</definedName>
    <definedName name="き" localSheetId="9" hidden="1">#REF!</definedName>
    <definedName name="き" hidden="1">#REF!</definedName>
    <definedName name="さいとう" hidden="1">#REF!</definedName>
    <definedName name="っｓ" hidden="1">#REF!</definedName>
    <definedName name="っっっっっｇ" localSheetId="9" hidden="1">#REF!</definedName>
    <definedName name="っっっっっｇ" hidden="1">#REF!</definedName>
    <definedName name="別紙１７" localSheetId="4" hidden="1">#REF!</definedName>
    <definedName name="別紙１７" localSheetId="9" hidden="1">#REF!</definedName>
    <definedName name="別紙１７"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481" l="1"/>
  <c r="E90" i="481"/>
  <c r="AB81" i="512"/>
  <c r="A69" i="481"/>
  <c r="A68" i="481"/>
  <c r="A67" i="481"/>
  <c r="A66" i="481"/>
  <c r="A65" i="481"/>
  <c r="A64" i="481"/>
  <c r="A63" i="481"/>
  <c r="A62" i="481"/>
  <c r="A61" i="481"/>
  <c r="A60" i="481"/>
  <c r="A59" i="481"/>
  <c r="A58" i="481"/>
  <c r="A57" i="481"/>
  <c r="A56" i="481"/>
  <c r="A55" i="481"/>
  <c r="A54" i="481"/>
  <c r="A53" i="481"/>
  <c r="A52" i="481"/>
  <c r="A51" i="481"/>
  <c r="A50" i="481"/>
  <c r="A49" i="481"/>
  <c r="A48" i="481"/>
  <c r="A47" i="481"/>
  <c r="A46" i="481"/>
  <c r="A45" i="481"/>
  <c r="A44" i="481"/>
  <c r="A43" i="481"/>
  <c r="A42" i="481"/>
  <c r="A41" i="481"/>
  <c r="A40" i="481"/>
  <c r="A39" i="481"/>
  <c r="A38" i="481"/>
  <c r="A37" i="481"/>
  <c r="A36" i="481"/>
  <c r="A35" i="481"/>
  <c r="A34" i="481"/>
  <c r="A33" i="481"/>
  <c r="A32" i="481"/>
  <c r="A31" i="481"/>
  <c r="A30" i="481"/>
  <c r="A29" i="481"/>
  <c r="A28" i="481"/>
  <c r="A27" i="481"/>
  <c r="A26" i="481"/>
  <c r="A25" i="481"/>
  <c r="A24" i="481"/>
  <c r="A23" i="481"/>
  <c r="A22" i="481"/>
  <c r="A21" i="481"/>
  <c r="A20" i="481"/>
  <c r="A19" i="481"/>
  <c r="A18" i="481"/>
  <c r="Z79" i="512" l="1"/>
  <c r="D16" i="429"/>
  <c r="A5" i="429"/>
  <c r="U130" i="512" l="1"/>
  <c r="V15" i="513" l="1"/>
  <c r="V16" i="513"/>
  <c r="M17" i="513"/>
  <c r="J26" i="513" s="1"/>
  <c r="T26" i="513" s="1"/>
  <c r="Q17" i="513"/>
  <c r="J27" i="513" s="1"/>
  <c r="T27" i="513" s="1"/>
  <c r="J32" i="513"/>
  <c r="T32" i="513" s="1"/>
  <c r="J33" i="513"/>
  <c r="T33" i="513" s="1"/>
  <c r="U42" i="513"/>
  <c r="U43" i="513" s="1"/>
  <c r="K49" i="513"/>
  <c r="AB81" i="513"/>
  <c r="Z79" i="513" s="1"/>
  <c r="Q115" i="513"/>
  <c r="Q117" i="513"/>
  <c r="AA117" i="513" s="1"/>
  <c r="U117" i="513"/>
  <c r="M118" i="513"/>
  <c r="Q118" i="513"/>
  <c r="Q121" i="513"/>
  <c r="U121" i="513" s="1"/>
  <c r="Q125" i="513"/>
  <c r="U125" i="513" s="1"/>
  <c r="Q126" i="513"/>
  <c r="U126" i="513" s="1"/>
  <c r="Q129" i="513"/>
  <c r="U129" i="513" s="1"/>
  <c r="Q130" i="513"/>
  <c r="U130" i="513" s="1"/>
  <c r="Q134" i="513"/>
  <c r="U134" i="513" s="1"/>
  <c r="Q135" i="513"/>
  <c r="U135" i="513" s="1"/>
  <c r="Q138" i="513"/>
  <c r="U138" i="513" s="1"/>
  <c r="Q139" i="513"/>
  <c r="U139" i="513" s="1"/>
  <c r="U146" i="513"/>
  <c r="AB146" i="513" s="1"/>
  <c r="U149" i="513"/>
  <c r="AB147" i="513" s="1"/>
  <c r="V15" i="512"/>
  <c r="Q104" i="512" s="1"/>
  <c r="U104" i="512" s="1"/>
  <c r="V16" i="512"/>
  <c r="M17" i="512"/>
  <c r="J26" i="512" s="1"/>
  <c r="T26" i="512" s="1"/>
  <c r="Q17" i="512"/>
  <c r="J27" i="512" s="1"/>
  <c r="T27" i="512" s="1"/>
  <c r="J32" i="512"/>
  <c r="T32" i="512"/>
  <c r="J33" i="512"/>
  <c r="T33" i="512" s="1"/>
  <c r="U42" i="512"/>
  <c r="U43" i="512" s="1"/>
  <c r="AB108" i="512" s="1"/>
  <c r="K49" i="512"/>
  <c r="Q84" i="512"/>
  <c r="Q90" i="512"/>
  <c r="Q98" i="512"/>
  <c r="Q102" i="512"/>
  <c r="U117" i="512"/>
  <c r="U124" i="512"/>
  <c r="U128" i="512"/>
  <c r="U127" i="512" s="1"/>
  <c r="Q133" i="512"/>
  <c r="U133" i="512" s="1"/>
  <c r="Q137" i="512"/>
  <c r="U137" i="512"/>
  <c r="Q138" i="512"/>
  <c r="U138" i="512"/>
  <c r="Q141" i="512"/>
  <c r="U141" i="512" s="1"/>
  <c r="Q142" i="512"/>
  <c r="U142" i="512" s="1"/>
  <c r="Q146" i="512"/>
  <c r="U146" i="512"/>
  <c r="Q147" i="512"/>
  <c r="U147" i="512" s="1"/>
  <c r="U145" i="512" s="1"/>
  <c r="Q150" i="512"/>
  <c r="U150" i="512" s="1"/>
  <c r="U149" i="512" s="1"/>
  <c r="Q151" i="512"/>
  <c r="U151" i="512"/>
  <c r="U158" i="512"/>
  <c r="AB158" i="512" s="1"/>
  <c r="U161" i="512"/>
  <c r="AB159" i="512" s="1"/>
  <c r="V17" i="513" l="1"/>
  <c r="U133" i="513"/>
  <c r="Q104" i="513"/>
  <c r="U104" i="513" s="1"/>
  <c r="Q84" i="513"/>
  <c r="Q102" i="513"/>
  <c r="Q82" i="513"/>
  <c r="U137" i="513"/>
  <c r="Q98" i="513"/>
  <c r="Q100" i="513"/>
  <c r="U128" i="513"/>
  <c r="Q94" i="513"/>
  <c r="U80" i="513" s="1"/>
  <c r="Q90" i="513"/>
  <c r="U124" i="513"/>
  <c r="Q88" i="513"/>
  <c r="Q86" i="513"/>
  <c r="V17" i="512"/>
  <c r="Q118" i="512" s="1"/>
  <c r="U28" i="513"/>
  <c r="U29" i="513"/>
  <c r="Q112" i="513"/>
  <c r="U112" i="513" s="1"/>
  <c r="Q108" i="513"/>
  <c r="U108" i="513" s="1"/>
  <c r="AB108" i="513"/>
  <c r="U140" i="512"/>
  <c r="AB112" i="512"/>
  <c r="AA118" i="513"/>
  <c r="Q108" i="512"/>
  <c r="U108" i="512" s="1"/>
  <c r="Q96" i="513"/>
  <c r="Q94" i="512"/>
  <c r="U80" i="512" s="1"/>
  <c r="Q82" i="512"/>
  <c r="Q100" i="512"/>
  <c r="Q88" i="512"/>
  <c r="U136" i="512"/>
  <c r="Q112" i="512"/>
  <c r="U112" i="512" s="1"/>
  <c r="M118" i="512"/>
  <c r="Q96" i="512"/>
  <c r="Q86" i="512"/>
  <c r="U29" i="512"/>
  <c r="U28" i="512"/>
  <c r="AB112" i="513"/>
  <c r="U79" i="513" l="1"/>
  <c r="U142" i="513"/>
  <c r="AB145" i="513" s="1"/>
  <c r="U79" i="512"/>
  <c r="Q123" i="512"/>
  <c r="Q117" i="512"/>
  <c r="Q115" i="512"/>
  <c r="U123" i="512"/>
  <c r="U154" i="512" l="1"/>
  <c r="AB157" i="512" s="1"/>
  <c r="AA117" i="512"/>
  <c r="AA118" i="512"/>
  <c r="A89" i="481" l="1"/>
  <c r="A88" i="481"/>
  <c r="A87" i="481"/>
  <c r="A86" i="481"/>
  <c r="A85" i="481"/>
  <c r="A84" i="481"/>
  <c r="A83" i="481"/>
  <c r="A82" i="481"/>
  <c r="A81" i="481"/>
  <c r="A80" i="481"/>
  <c r="A79" i="481"/>
  <c r="A78" i="481"/>
  <c r="A77" i="481"/>
  <c r="A76" i="481"/>
  <c r="A75" i="481"/>
  <c r="A74" i="481"/>
  <c r="A73" i="481"/>
  <c r="A72" i="481"/>
  <c r="A71" i="481"/>
  <c r="A70" i="481"/>
  <c r="F34" i="403" l="1"/>
  <c r="K13" i="481"/>
  <c r="J13" i="481"/>
  <c r="E13" i="481"/>
  <c r="D13" i="481"/>
  <c r="C13" i="481"/>
  <c r="B13" i="481"/>
  <c r="L12" i="481"/>
  <c r="F12" i="481"/>
  <c r="G12" i="481" s="1"/>
  <c r="H12" i="481" s="1"/>
  <c r="D12" i="481"/>
  <c r="I12" i="481" s="1"/>
  <c r="A12" i="481"/>
  <c r="L11" i="481"/>
  <c r="I11" i="481"/>
  <c r="F11" i="481"/>
  <c r="D11" i="481"/>
  <c r="A11" i="481"/>
  <c r="A5" i="481"/>
  <c r="M4" i="481"/>
  <c r="F13" i="481" l="1"/>
  <c r="I13" i="481"/>
  <c r="G11" i="481"/>
  <c r="G13" i="481" s="1"/>
  <c r="L13" i="481"/>
  <c r="H11" i="481" l="1"/>
  <c r="H13" i="481" s="1"/>
</calcChain>
</file>

<file path=xl/sharedStrings.xml><?xml version="1.0" encoding="utf-8"?>
<sst xmlns="http://schemas.openxmlformats.org/spreadsheetml/2006/main" count="1740" uniqueCount="439">
  <si>
    <t>補助対象・補助対象外</t>
    <rPh sb="0" eb="2">
      <t>ホジョ</t>
    </rPh>
    <rPh sb="2" eb="4">
      <t>タイショウ</t>
    </rPh>
    <rPh sb="5" eb="7">
      <t>ホジョ</t>
    </rPh>
    <rPh sb="7" eb="10">
      <t>タイショウガイ</t>
    </rPh>
    <phoneticPr fontId="3"/>
  </si>
  <si>
    <t>【補助対象外】計</t>
    <rPh sb="1" eb="3">
      <t>ホジョ</t>
    </rPh>
    <rPh sb="3" eb="6">
      <t>タイショウガイ</t>
    </rPh>
    <rPh sb="7" eb="8">
      <t>ケイ</t>
    </rPh>
    <phoneticPr fontId="3"/>
  </si>
  <si>
    <t>　合　　　　　計</t>
    <rPh sb="1" eb="2">
      <t>ゴウ</t>
    </rPh>
    <rPh sb="7" eb="8">
      <t>ケイ</t>
    </rPh>
    <phoneticPr fontId="3"/>
  </si>
  <si>
    <t>期　　　　間</t>
    <rPh sb="0" eb="1">
      <t>キ</t>
    </rPh>
    <rPh sb="5" eb="6">
      <t>アイダ</t>
    </rPh>
    <phoneticPr fontId="4"/>
  </si>
  <si>
    <t>備　　　　　考</t>
    <rPh sb="0" eb="1">
      <t>ビ</t>
    </rPh>
    <rPh sb="6" eb="7">
      <t>コウ</t>
    </rPh>
    <phoneticPr fontId="4"/>
  </si>
  <si>
    <t>a</t>
    <phoneticPr fontId="3"/>
  </si>
  <si>
    <t>／</t>
    <phoneticPr fontId="4"/>
  </si>
  <si>
    <t>×</t>
  </si>
  <si>
    <t>人</t>
    <rPh sb="0" eb="1">
      <t>ニン</t>
    </rPh>
    <phoneticPr fontId="4"/>
  </si>
  <si>
    <t>円／月額）</t>
    <rPh sb="0" eb="1">
      <t>エン</t>
    </rPh>
    <rPh sb="2" eb="4">
      <t>ゲツガク</t>
    </rPh>
    <phoneticPr fontId="4"/>
  </si>
  <si>
    <t>円】</t>
    <rPh sb="0" eb="1">
      <t>エン</t>
    </rPh>
    <phoneticPr fontId="4"/>
  </si>
  <si>
    <t>円／年額）</t>
    <rPh sb="0" eb="1">
      <t>エン</t>
    </rPh>
    <rPh sb="2" eb="3">
      <t>ネン</t>
    </rPh>
    <rPh sb="3" eb="4">
      <t>ガク</t>
    </rPh>
    <phoneticPr fontId="4"/>
  </si>
  <si>
    <t xml:space="preserve">円 </t>
  </si>
  <si>
    <t xml:space="preserve">Ａ </t>
  </si>
  <si>
    <t>寄 付 金</t>
  </si>
  <si>
    <t>差引額</t>
  </si>
  <si>
    <t>総事業費</t>
  </si>
  <si>
    <t>基準額</t>
  </si>
  <si>
    <t>対象経費</t>
  </si>
  <si>
    <t>の 支 出</t>
  </si>
  <si>
    <t xml:space="preserve">Ｄ </t>
  </si>
  <si>
    <t xml:space="preserve">Ｅ </t>
  </si>
  <si>
    <t xml:space="preserve">Ｂ </t>
  </si>
  <si>
    <t>人</t>
    <rPh sb="0" eb="1">
      <t>ニン</t>
    </rPh>
    <phoneticPr fontId="3"/>
  </si>
  <si>
    <t>円</t>
    <rPh sb="0" eb="1">
      <t>エン</t>
    </rPh>
    <phoneticPr fontId="3"/>
  </si>
  <si>
    <t>計</t>
    <rPh sb="0" eb="1">
      <t>ケイ</t>
    </rPh>
    <phoneticPr fontId="3"/>
  </si>
  <si>
    <t xml:space="preserve">Ｃ </t>
  </si>
  <si>
    <t>区　　　　　　分</t>
  </si>
  <si>
    <t>合　　　　　計</t>
  </si>
  <si>
    <t>選 定 額</t>
  </si>
  <si>
    <t>（基幹型病院名）</t>
    <rPh sb="1" eb="3">
      <t>キカン</t>
    </rPh>
    <phoneticPr fontId="4"/>
  </si>
  <si>
    <t>基準額算出に係る条件確認</t>
    <rPh sb="0" eb="3">
      <t>キジュンガク</t>
    </rPh>
    <rPh sb="3" eb="5">
      <t>サンシュツ</t>
    </rPh>
    <rPh sb="6" eb="7">
      <t>カカ</t>
    </rPh>
    <rPh sb="8" eb="10">
      <t>ジョウケン</t>
    </rPh>
    <rPh sb="10" eb="12">
      <t>カクニン</t>
    </rPh>
    <phoneticPr fontId="3"/>
  </si>
  <si>
    <t>（チェック欄）</t>
    <rPh sb="5" eb="6">
      <t>ラン</t>
    </rPh>
    <phoneticPr fontId="3"/>
  </si>
  <si>
    <t>医師臨床研修費補助金に係る基準額の算出条件として、病院と臨床研修医の間において、原則として雇用契約の中にアルバイト診療を行わない旨を明らかにされていること。</t>
    <rPh sb="0" eb="2">
      <t>イシ</t>
    </rPh>
    <rPh sb="2" eb="4">
      <t>リンショウ</t>
    </rPh>
    <rPh sb="4" eb="7">
      <t>ケンシュウヒ</t>
    </rPh>
    <rPh sb="7" eb="10">
      <t>ホジョキン</t>
    </rPh>
    <rPh sb="11" eb="12">
      <t>カカ</t>
    </rPh>
    <rPh sb="13" eb="16">
      <t>キジュンガク</t>
    </rPh>
    <rPh sb="17" eb="19">
      <t>サンシュツ</t>
    </rPh>
    <rPh sb="19" eb="21">
      <t>ジョウケン</t>
    </rPh>
    <rPh sb="25" eb="27">
      <t>ビョウイン</t>
    </rPh>
    <rPh sb="28" eb="30">
      <t>リンショウ</t>
    </rPh>
    <rPh sb="30" eb="32">
      <t>ケンシュウ</t>
    </rPh>
    <rPh sb="32" eb="33">
      <t>イ</t>
    </rPh>
    <rPh sb="34" eb="35">
      <t>アイダ</t>
    </rPh>
    <rPh sb="40" eb="42">
      <t>ゲンソク</t>
    </rPh>
    <rPh sb="45" eb="47">
      <t>コヨウ</t>
    </rPh>
    <rPh sb="47" eb="49">
      <t>ケイヤク</t>
    </rPh>
    <rPh sb="50" eb="51">
      <t>ナカ</t>
    </rPh>
    <rPh sb="57" eb="59">
      <t>シンリョウ</t>
    </rPh>
    <rPh sb="60" eb="61">
      <t>オコナ</t>
    </rPh>
    <rPh sb="64" eb="65">
      <t>ムネ</t>
    </rPh>
    <rPh sb="66" eb="67">
      <t>アキ</t>
    </rPh>
    <phoneticPr fontId="3"/>
  </si>
  <si>
    <t>１　教育指導経費</t>
  </si>
  <si>
    <t>研 修 医 延 人 数</t>
    <rPh sb="0" eb="1">
      <t>ケン</t>
    </rPh>
    <rPh sb="2" eb="3">
      <t>オサム</t>
    </rPh>
    <rPh sb="4" eb="5">
      <t>イ</t>
    </rPh>
    <rPh sb="6" eb="7">
      <t>ノ</t>
    </rPh>
    <rPh sb="8" eb="9">
      <t>ヒト</t>
    </rPh>
    <rPh sb="10" eb="11">
      <t>カズ</t>
    </rPh>
    <phoneticPr fontId="4"/>
  </si>
  <si>
    <t>１年次</t>
  </si>
  <si>
    <t>２年次</t>
    <rPh sb="1" eb="3">
      <t>ネンジ</t>
    </rPh>
    <phoneticPr fontId="3"/>
  </si>
  <si>
    <t>【補助対象】計</t>
    <rPh sb="1" eb="3">
      <t>ホジョ</t>
    </rPh>
    <rPh sb="3" eb="5">
      <t>タイショウ</t>
    </rPh>
    <rPh sb="6" eb="7">
      <t>ケイ</t>
    </rPh>
    <phoneticPr fontId="3"/>
  </si>
  <si>
    <t>① 病院群全体</t>
    <rPh sb="2" eb="5">
      <t>ビョウイングン</t>
    </rPh>
    <rPh sb="5" eb="7">
      <t>ゼンタイ</t>
    </rPh>
    <phoneticPr fontId="4"/>
  </si>
  <si>
    <t>１年次生研修医延人数</t>
    <rPh sb="1" eb="3">
      <t>ネンジ</t>
    </rPh>
    <rPh sb="3" eb="4">
      <t>セイ</t>
    </rPh>
    <rPh sb="4" eb="7">
      <t>ケンシュウイ</t>
    </rPh>
    <rPh sb="7" eb="8">
      <t>ノ</t>
    </rPh>
    <rPh sb="8" eb="10">
      <t>ニンズウ</t>
    </rPh>
    <phoneticPr fontId="4"/>
  </si>
  <si>
    <t>研修医数</t>
    <rPh sb="0" eb="2">
      <t>ケンシュウ</t>
    </rPh>
    <rPh sb="2" eb="4">
      <t>イスウ</t>
    </rPh>
    <phoneticPr fontId="4"/>
  </si>
  <si>
    <t>２年次生研修医延人数</t>
    <rPh sb="1" eb="3">
      <t>ネンジ</t>
    </rPh>
    <rPh sb="3" eb="4">
      <t>セイ</t>
    </rPh>
    <rPh sb="4" eb="7">
      <t>ケンシュウイ</t>
    </rPh>
    <rPh sb="7" eb="8">
      <t>ノ</t>
    </rPh>
    <rPh sb="8" eb="10">
      <t>ニンズウ</t>
    </rPh>
    <phoneticPr fontId="4"/>
  </si>
  <si>
    <t>１学年平均研修医数</t>
    <rPh sb="1" eb="3">
      <t>ガクネン</t>
    </rPh>
    <rPh sb="3" eb="5">
      <t>ヘイキン</t>
    </rPh>
    <rPh sb="5" eb="7">
      <t>ケンシュウ</t>
    </rPh>
    <rPh sb="7" eb="9">
      <t>イスウ</t>
    </rPh>
    <phoneticPr fontId="3"/>
  </si>
  <si>
    <t>② 補助対象</t>
    <rPh sb="2" eb="4">
      <t>ホジョ</t>
    </rPh>
    <rPh sb="4" eb="6">
      <t>タイショウ</t>
    </rPh>
    <phoneticPr fontId="4"/>
  </si>
  <si>
    <t>（注１）ｃ、d、f及びgの研修医数は、研修医延人数を１２で除して、小数点以下第３位を四捨五入して得た数とす
        る。</t>
    <rPh sb="9" eb="10">
      <t>オヨ</t>
    </rPh>
    <rPh sb="38" eb="39">
      <t>ダイ</t>
    </rPh>
    <rPh sb="40" eb="41">
      <t>イ</t>
    </rPh>
    <rPh sb="42" eb="43">
      <t>ヨン</t>
    </rPh>
    <rPh sb="43" eb="44">
      <t>シャ</t>
    </rPh>
    <rPh sb="44" eb="45">
      <t>ゴ</t>
    </rPh>
    <rPh sb="45" eb="46">
      <t>イリ</t>
    </rPh>
    <phoneticPr fontId="4"/>
  </si>
  <si>
    <t>（注２）eの１学年平均研修医数は、研修医数（cとdの和）を研修を実施している学年数で除して、小数点以下を四捨
　　　　五入して得た数とする。</t>
    <rPh sb="7" eb="9">
      <t>ガクネン</t>
    </rPh>
    <rPh sb="9" eb="11">
      <t>ヘイキン</t>
    </rPh>
    <rPh sb="17" eb="20">
      <t>ケンシュウイ</t>
    </rPh>
    <rPh sb="20" eb="21">
      <t>スウ</t>
    </rPh>
    <rPh sb="26" eb="27">
      <t>ワ</t>
    </rPh>
    <rPh sb="29" eb="31">
      <t>ケンシュウ</t>
    </rPh>
    <rPh sb="32" eb="34">
      <t>ジッシ</t>
    </rPh>
    <rPh sb="38" eb="40">
      <t>ガクネン</t>
    </rPh>
    <rPh sb="40" eb="41">
      <t>カズ</t>
    </rPh>
    <rPh sb="42" eb="43">
      <t>ジョ</t>
    </rPh>
    <rPh sb="46" eb="49">
      <t>ショウスウテン</t>
    </rPh>
    <rPh sb="49" eb="51">
      <t>イカ</t>
    </rPh>
    <rPh sb="52" eb="53">
      <t>ヨン</t>
    </rPh>
    <rPh sb="53" eb="54">
      <t>シャ</t>
    </rPh>
    <rPh sb="59" eb="61">
      <t>ゴニュウ</t>
    </rPh>
    <rPh sb="63" eb="64">
      <t>エ</t>
    </rPh>
    <rPh sb="65" eb="66">
      <t>カズ</t>
    </rPh>
    <phoneticPr fontId="4"/>
  </si>
  <si>
    <t>日</t>
    <rPh sb="0" eb="1">
      <t>ヒ</t>
    </rPh>
    <phoneticPr fontId="4"/>
  </si>
  <si>
    <t>１年次生</t>
    <rPh sb="1" eb="3">
      <t>ネンジ</t>
    </rPh>
    <rPh sb="3" eb="4">
      <t>セイ</t>
    </rPh>
    <phoneticPr fontId="3"/>
  </si>
  <si>
    <t>２年次生</t>
    <rPh sb="1" eb="3">
      <t>ネンジ</t>
    </rPh>
    <rPh sb="3" eb="4">
      <t>セイ</t>
    </rPh>
    <phoneticPr fontId="3"/>
  </si>
  <si>
    <t>宿日直研修が、臨床研修の一環として、研修プログラム単位で実施され、当該プログラムが研修管理委員会により適正に管理運営されている。</t>
    <rPh sb="0" eb="1">
      <t>シュク</t>
    </rPh>
    <rPh sb="1" eb="3">
      <t>ニッチョク</t>
    </rPh>
    <rPh sb="3" eb="5">
      <t>ケンシュウ</t>
    </rPh>
    <rPh sb="7" eb="9">
      <t>リンショウ</t>
    </rPh>
    <rPh sb="9" eb="11">
      <t>ケンシュウ</t>
    </rPh>
    <rPh sb="12" eb="14">
      <t>イッカン</t>
    </rPh>
    <rPh sb="18" eb="20">
      <t>ケンシュウ</t>
    </rPh>
    <rPh sb="25" eb="27">
      <t>タンイ</t>
    </rPh>
    <rPh sb="28" eb="30">
      <t>ジッシ</t>
    </rPh>
    <phoneticPr fontId="4"/>
  </si>
  <si>
    <t>指導医又は上級医と組んで（又はオンコール体制の下に（２年次生に限る））行われる宿日直研修である。</t>
    <rPh sb="13" eb="14">
      <t>マタ</t>
    </rPh>
    <rPh sb="27" eb="30">
      <t>ネンジセイ</t>
    </rPh>
    <rPh sb="31" eb="32">
      <t>カギ</t>
    </rPh>
    <phoneticPr fontId="4"/>
  </si>
  <si>
    <t>月</t>
    <rPh sb="0" eb="1">
      <t>ツキ</t>
    </rPh>
    <phoneticPr fontId="4"/>
  </si>
  <si>
    <t>当直</t>
  </si>
  <si>
    <t>オンコール</t>
  </si>
  <si>
    <t>１　教育指導経費</t>
    <rPh sb="2" eb="4">
      <t>キョウイク</t>
    </rPh>
    <rPh sb="4" eb="6">
      <t>シドウ</t>
    </rPh>
    <rPh sb="6" eb="8">
      <t>ケイヒ</t>
    </rPh>
    <phoneticPr fontId="4"/>
  </si>
  <si>
    <t>基幹型病院（協力型病院が申請する場合は代理申請協力型病院の種別及び救急の認定を記載）</t>
    <rPh sb="0" eb="2">
      <t>キカン</t>
    </rPh>
    <rPh sb="2" eb="3">
      <t>ガタ</t>
    </rPh>
    <rPh sb="3" eb="5">
      <t>ビョウイン</t>
    </rPh>
    <rPh sb="6" eb="9">
      <t>キョウリョクガタ</t>
    </rPh>
    <rPh sb="9" eb="11">
      <t>ビョウイン</t>
    </rPh>
    <rPh sb="12" eb="14">
      <t>シンセイ</t>
    </rPh>
    <rPh sb="16" eb="18">
      <t>バアイ</t>
    </rPh>
    <rPh sb="19" eb="21">
      <t>ダイリ</t>
    </rPh>
    <rPh sb="21" eb="23">
      <t>シンセイ</t>
    </rPh>
    <rPh sb="23" eb="26">
      <t>キョウリョクガタ</t>
    </rPh>
    <rPh sb="26" eb="28">
      <t>ビョウイン</t>
    </rPh>
    <rPh sb="29" eb="31">
      <t>シュベツ</t>
    </rPh>
    <rPh sb="31" eb="32">
      <t>オヨ</t>
    </rPh>
    <rPh sb="33" eb="35">
      <t>キュウキュウ</t>
    </rPh>
    <rPh sb="36" eb="38">
      <t>ニンテイ</t>
    </rPh>
    <rPh sb="39" eb="41">
      <t>キサイ</t>
    </rPh>
    <phoneticPr fontId="3"/>
  </si>
  <si>
    <t>（１）指導医経費</t>
    <rPh sb="3" eb="6">
      <t>シドウイ</t>
    </rPh>
    <rPh sb="6" eb="8">
      <t>ケイヒ</t>
    </rPh>
    <phoneticPr fontId="4"/>
  </si>
  <si>
    <t>地域</t>
    <rPh sb="0" eb="2">
      <t>チイキ</t>
    </rPh>
    <phoneticPr fontId="3"/>
  </si>
  <si>
    <t>種</t>
    <rPh sb="0" eb="1">
      <t>シュ</t>
    </rPh>
    <phoneticPr fontId="3"/>
  </si>
  <si>
    <t>次救急医療機関</t>
    <rPh sb="0" eb="1">
      <t>ジ</t>
    </rPh>
    <rPh sb="1" eb="3">
      <t>キュウキュウ</t>
    </rPh>
    <rPh sb="3" eb="5">
      <t>イリョウ</t>
    </rPh>
    <rPh sb="5" eb="7">
      <t>キカン</t>
    </rPh>
    <phoneticPr fontId="3"/>
  </si>
  <si>
    <t>円】</t>
    <rPh sb="0" eb="1">
      <t>エン</t>
    </rPh>
    <phoneticPr fontId="3"/>
  </si>
  <si>
    <t>円）</t>
    <rPh sb="0" eb="1">
      <t>エン</t>
    </rPh>
    <phoneticPr fontId="3"/>
  </si>
  <si>
    <t>１種地域
及び２種
地域</t>
    <rPh sb="1" eb="2">
      <t>シュ</t>
    </rPh>
    <rPh sb="2" eb="4">
      <t>チイキ</t>
    </rPh>
    <rPh sb="5" eb="6">
      <t>オヨ</t>
    </rPh>
    <rPh sb="8" eb="9">
      <t>シュ</t>
    </rPh>
    <rPh sb="10" eb="12">
      <t>チイキ</t>
    </rPh>
    <phoneticPr fontId="3"/>
  </si>
  <si>
    <t>３種地域</t>
    <rPh sb="1" eb="2">
      <t>シュ</t>
    </rPh>
    <rPh sb="2" eb="4">
      <t>チイキ</t>
    </rPh>
    <phoneticPr fontId="3"/>
  </si>
  <si>
    <t>４種地域</t>
    <rPh sb="1" eb="2">
      <t>シュ</t>
    </rPh>
    <rPh sb="2" eb="4">
      <t>チイキ</t>
    </rPh>
    <phoneticPr fontId="3"/>
  </si>
  <si>
    <t>５種地域</t>
    <rPh sb="1" eb="2">
      <t>シュ</t>
    </rPh>
    <rPh sb="2" eb="4">
      <t>チイキ</t>
    </rPh>
    <phoneticPr fontId="3"/>
  </si>
  <si>
    <t>二次又は三次救急病院</t>
    <rPh sb="0" eb="2">
      <t>ニジ</t>
    </rPh>
    <rPh sb="2" eb="3">
      <t>マタ</t>
    </rPh>
    <rPh sb="4" eb="5">
      <t>サン</t>
    </rPh>
    <rPh sb="5" eb="6">
      <t>ジ</t>
    </rPh>
    <rPh sb="6" eb="8">
      <t>キュウキュウ</t>
    </rPh>
    <rPh sb="8" eb="10">
      <t>ビョウイン</t>
    </rPh>
    <phoneticPr fontId="3"/>
  </si>
  <si>
    <t>②賃金</t>
    <rPh sb="1" eb="3">
      <t>チンギン</t>
    </rPh>
    <phoneticPr fontId="3"/>
  </si>
  <si>
    <t>※いずれか該当する□に○を付すこと。</t>
    <rPh sb="5" eb="7">
      <t>ガイトウ</t>
    </rPh>
    <rPh sb="13" eb="14">
      <t>フ</t>
    </rPh>
    <phoneticPr fontId="3"/>
  </si>
  <si>
    <t>大学病院</t>
    <rPh sb="0" eb="2">
      <t>ダイガク</t>
    </rPh>
    <rPh sb="2" eb="4">
      <t>ビョウイン</t>
    </rPh>
    <phoneticPr fontId="3"/>
  </si>
  <si>
    <t>臨床研修病院</t>
    <rPh sb="0" eb="2">
      <t>リンショウ</t>
    </rPh>
    <rPh sb="2" eb="4">
      <t>ケンシュウ</t>
    </rPh>
    <rPh sb="4" eb="6">
      <t>ビョウイン</t>
    </rPh>
    <phoneticPr fontId="3"/>
  </si>
  <si>
    <t>１学年平均研修医数e</t>
    <rPh sb="1" eb="3">
      <t>ガクネン</t>
    </rPh>
    <rPh sb="3" eb="5">
      <t>ヘイキン</t>
    </rPh>
    <rPh sb="5" eb="8">
      <t>ケンシュウイ</t>
    </rPh>
    <rPh sb="8" eb="9">
      <t>スウ</t>
    </rPh>
    <phoneticPr fontId="4"/>
  </si>
  <si>
    <t>←協力型臨床研修病院等が申請する場合１を入力</t>
    <rPh sb="1" eb="4">
      <t>キョウリョクガタ</t>
    </rPh>
    <rPh sb="4" eb="6">
      <t>リンショウ</t>
    </rPh>
    <rPh sb="6" eb="8">
      <t>ケンシュウ</t>
    </rPh>
    <rPh sb="8" eb="10">
      <t>ビョウイン</t>
    </rPh>
    <rPh sb="10" eb="11">
      <t>トウ</t>
    </rPh>
    <rPh sb="12" eb="14">
      <t>シンセイ</t>
    </rPh>
    <rPh sb="16" eb="18">
      <t>バアイ</t>
    </rPh>
    <rPh sb="20" eb="22">
      <t>ニュウリョク</t>
    </rPh>
    <phoneticPr fontId="3"/>
  </si>
  <si>
    <t>１学年平均研修医数 e</t>
    <rPh sb="1" eb="3">
      <t>ガクネン</t>
    </rPh>
    <rPh sb="3" eb="5">
      <t>ヘイキン</t>
    </rPh>
    <rPh sb="5" eb="8">
      <t>ケンシュウイ</t>
    </rPh>
    <rPh sb="8" eb="9">
      <t>スウ</t>
    </rPh>
    <phoneticPr fontId="3"/>
  </si>
  <si>
    <t>研修医の募集定員が20人以上で将来小児科医又は産科医になることを希望する研修医を対象とした研修プログラムを設けた病院は○を付すこと</t>
    <rPh sb="0" eb="3">
      <t>ケンシュウイ</t>
    </rPh>
    <rPh sb="4" eb="6">
      <t>ボシュウ</t>
    </rPh>
    <rPh sb="6" eb="8">
      <t>テイイン</t>
    </rPh>
    <rPh sb="11" eb="12">
      <t>ニン</t>
    </rPh>
    <rPh sb="12" eb="14">
      <t>イジョウ</t>
    </rPh>
    <rPh sb="15" eb="17">
      <t>ショウライ</t>
    </rPh>
    <rPh sb="17" eb="21">
      <t>ショウニカイ</t>
    </rPh>
    <rPh sb="21" eb="22">
      <t>マタ</t>
    </rPh>
    <rPh sb="23" eb="26">
      <t>サンカイ</t>
    </rPh>
    <rPh sb="32" eb="34">
      <t>キボウ</t>
    </rPh>
    <rPh sb="36" eb="39">
      <t>ケンシュウイ</t>
    </rPh>
    <rPh sb="40" eb="42">
      <t>タイショウ</t>
    </rPh>
    <rPh sb="45" eb="47">
      <t>ケンシュウ</t>
    </rPh>
    <rPh sb="53" eb="54">
      <t>モウ</t>
    </rPh>
    <rPh sb="56" eb="58">
      <t>ビョウイン</t>
    </rPh>
    <rPh sb="61" eb="62">
      <t>フ</t>
    </rPh>
    <phoneticPr fontId="3"/>
  </si>
  <si>
    <t>①　研修管理委員会経費</t>
    <rPh sb="2" eb="4">
      <t>ケンシュウ</t>
    </rPh>
    <rPh sb="4" eb="6">
      <t>カンリ</t>
    </rPh>
    <rPh sb="6" eb="9">
      <t>イインカイ</t>
    </rPh>
    <rPh sb="9" eb="11">
      <t>ケイヒ</t>
    </rPh>
    <phoneticPr fontId="3"/>
  </si>
  <si>
    <t>②　地域医療対策協議会等連絡調整</t>
    <rPh sb="2" eb="4">
      <t>チイキ</t>
    </rPh>
    <rPh sb="4" eb="6">
      <t>イリョウ</t>
    </rPh>
    <rPh sb="6" eb="8">
      <t>タイサク</t>
    </rPh>
    <rPh sb="8" eb="11">
      <t>キョウギカイ</t>
    </rPh>
    <rPh sb="11" eb="12">
      <t>トウ</t>
    </rPh>
    <rPh sb="12" eb="14">
      <t>レンラク</t>
    </rPh>
    <rPh sb="14" eb="16">
      <t>チョウセイ</t>
    </rPh>
    <phoneticPr fontId="3"/>
  </si>
  <si>
    <t>回</t>
    <rPh sb="0" eb="1">
      <t>カイ</t>
    </rPh>
    <phoneticPr fontId="3"/>
  </si>
  <si>
    <t>※上限２回</t>
    <rPh sb="1" eb="3">
      <t>ジョウゲン</t>
    </rPh>
    <rPh sb="4" eb="5">
      <t>カイ</t>
    </rPh>
    <phoneticPr fontId="3"/>
  </si>
  <si>
    <t>円／日額）</t>
    <rPh sb="0" eb="1">
      <t>エン</t>
    </rPh>
    <rPh sb="2" eb="3">
      <t>ニチ</t>
    </rPh>
    <rPh sb="3" eb="4">
      <t>ガク</t>
    </rPh>
    <phoneticPr fontId="4"/>
  </si>
  <si>
    <t>事業延日数</t>
    <rPh sb="0" eb="1">
      <t>コト</t>
    </rPh>
    <rPh sb="1" eb="2">
      <t>ギョウ</t>
    </rPh>
    <rPh sb="2" eb="3">
      <t>エン</t>
    </rPh>
    <rPh sb="3" eb="4">
      <t>ヒ</t>
    </rPh>
    <phoneticPr fontId="4"/>
  </si>
  <si>
    <t>円／月額）</t>
    <rPh sb="0" eb="1">
      <t>エン</t>
    </rPh>
    <rPh sb="2" eb="3">
      <t>ツキ</t>
    </rPh>
    <rPh sb="3" eb="4">
      <t>ガク</t>
    </rPh>
    <phoneticPr fontId="4"/>
  </si>
  <si>
    <t>①指導医等が研修医と当直</t>
    <rPh sb="1" eb="4">
      <t>シドウイ</t>
    </rPh>
    <rPh sb="4" eb="5">
      <t>トウ</t>
    </rPh>
    <rPh sb="6" eb="9">
      <t>ケンシュウイ</t>
    </rPh>
    <rPh sb="10" eb="12">
      <t>トウチョク</t>
    </rPh>
    <phoneticPr fontId="3"/>
  </si>
  <si>
    <t>②指導医等がオンコール体制</t>
    <rPh sb="1" eb="4">
      <t>シドウイ</t>
    </rPh>
    <rPh sb="4" eb="5">
      <t>トウ</t>
    </rPh>
    <rPh sb="11" eb="13">
      <t>タイセイ</t>
    </rPh>
    <phoneticPr fontId="3"/>
  </si>
  <si>
    <t>教育指導経費－計（Ⅰ）</t>
    <rPh sb="0" eb="2">
      <t>キョウイク</t>
    </rPh>
    <rPh sb="2" eb="4">
      <t>シドウ</t>
    </rPh>
    <rPh sb="4" eb="6">
      <t>ケイヒ</t>
    </rPh>
    <rPh sb="7" eb="8">
      <t>ケイ</t>
    </rPh>
    <phoneticPr fontId="3"/>
  </si>
  <si>
    <t>当該年度に研修を開始した研修医に決まって支払われる給与</t>
    <rPh sb="0" eb="2">
      <t>トウガイ</t>
    </rPh>
    <rPh sb="2" eb="4">
      <t>ネンド</t>
    </rPh>
    <phoneticPr fontId="3"/>
  </si>
  <si>
    <t>①当該年度（１年次給与）</t>
    <rPh sb="1" eb="3">
      <t>トウガイ</t>
    </rPh>
    <rPh sb="3" eb="5">
      <t>ネンド</t>
    </rPh>
    <rPh sb="5" eb="7">
      <t>ヘイネンド</t>
    </rPh>
    <rPh sb="6" eb="8">
      <t>イチネン</t>
    </rPh>
    <rPh sb="8" eb="9">
      <t>ジ</t>
    </rPh>
    <rPh sb="9" eb="11">
      <t>キュウヨ</t>
    </rPh>
    <phoneticPr fontId="3"/>
  </si>
  <si>
    <t>（注）各項目毎の基準額の端数については、小数点以下を切り捨てて得た額とします。</t>
    <rPh sb="1" eb="2">
      <t>チュウ</t>
    </rPh>
    <rPh sb="3" eb="6">
      <t>カクコウモク</t>
    </rPh>
    <rPh sb="6" eb="7">
      <t>ゴト</t>
    </rPh>
    <rPh sb="8" eb="11">
      <t>キジュンガク</t>
    </rPh>
    <rPh sb="12" eb="14">
      <t>ハスウ</t>
    </rPh>
    <rPh sb="20" eb="23">
      <t>ショウスウテン</t>
    </rPh>
    <rPh sb="23" eb="25">
      <t>イカ</t>
    </rPh>
    <rPh sb="26" eb="27">
      <t>キ</t>
    </rPh>
    <rPh sb="28" eb="29">
      <t>ス</t>
    </rPh>
    <rPh sb="31" eb="32">
      <t>エ</t>
    </rPh>
    <rPh sb="33" eb="34">
      <t>ガク</t>
    </rPh>
    <phoneticPr fontId="10"/>
  </si>
  <si>
    <t>産婦人科</t>
    <rPh sb="0" eb="4">
      <t>サンフジンカ</t>
    </rPh>
    <phoneticPr fontId="3"/>
  </si>
  <si>
    <t>小児科</t>
    <rPh sb="0" eb="3">
      <t>ショウニカ</t>
    </rPh>
    <phoneticPr fontId="3"/>
  </si>
  <si>
    <t>月１回</t>
    <rPh sb="0" eb="1">
      <t>ツキ</t>
    </rPh>
    <rPh sb="2" eb="3">
      <t>カイ</t>
    </rPh>
    <phoneticPr fontId="3"/>
  </si>
  <si>
    <t>月２回</t>
    <rPh sb="0" eb="1">
      <t>ツキ</t>
    </rPh>
    <rPh sb="2" eb="3">
      <t>カイ</t>
    </rPh>
    <phoneticPr fontId="3"/>
  </si>
  <si>
    <t>月３回</t>
    <rPh sb="0" eb="1">
      <t>ツキ</t>
    </rPh>
    <rPh sb="2" eb="3">
      <t>カイ</t>
    </rPh>
    <phoneticPr fontId="3"/>
  </si>
  <si>
    <t>分野</t>
    <rPh sb="0" eb="2">
      <t>ブンヤ</t>
    </rPh>
    <phoneticPr fontId="3"/>
  </si>
  <si>
    <t>宿日直</t>
    <rPh sb="0" eb="1">
      <t>シュク</t>
    </rPh>
    <rPh sb="1" eb="3">
      <t>ニッチョク</t>
    </rPh>
    <phoneticPr fontId="3"/>
  </si>
  <si>
    <t>月</t>
    <rPh sb="0" eb="1">
      <t>ツキ</t>
    </rPh>
    <phoneticPr fontId="3"/>
  </si>
  <si>
    <t>診療所等名称</t>
    <rPh sb="0" eb="1">
      <t>ミ</t>
    </rPh>
    <rPh sb="1" eb="2">
      <t>リョウ</t>
    </rPh>
    <rPh sb="2" eb="3">
      <t>ショ</t>
    </rPh>
    <rPh sb="3" eb="4">
      <t>トウ</t>
    </rPh>
    <rPh sb="4" eb="5">
      <t>メイ</t>
    </rPh>
    <rPh sb="5" eb="6">
      <t>ショウ</t>
    </rPh>
    <phoneticPr fontId="4"/>
  </si>
  <si>
    <t>研修医氏名</t>
    <rPh sb="0" eb="1">
      <t>ケン</t>
    </rPh>
    <rPh sb="1" eb="2">
      <t>オサム</t>
    </rPh>
    <rPh sb="2" eb="3">
      <t>イ</t>
    </rPh>
    <rPh sb="3" eb="4">
      <t>シ</t>
    </rPh>
    <rPh sb="4" eb="5">
      <t>メイ</t>
    </rPh>
    <phoneticPr fontId="4"/>
  </si>
  <si>
    <t>合　　　　計</t>
    <rPh sb="0" eb="1">
      <t>ゴウ</t>
    </rPh>
    <rPh sb="5" eb="6">
      <t>ケイ</t>
    </rPh>
    <phoneticPr fontId="4"/>
  </si>
  <si>
    <t>（注）実日数の内訳を備考欄に記入すること。（例：平日△日、土日×日）</t>
    <rPh sb="1" eb="2">
      <t>チュウ</t>
    </rPh>
    <rPh sb="3" eb="4">
      <t>ジツ</t>
    </rPh>
    <rPh sb="4" eb="6">
      <t>ニッスウ</t>
    </rPh>
    <rPh sb="7" eb="9">
      <t>ウチワケ</t>
    </rPh>
    <rPh sb="10" eb="13">
      <t>ビコウラン</t>
    </rPh>
    <rPh sb="14" eb="16">
      <t>キニュウ</t>
    </rPh>
    <rPh sb="22" eb="23">
      <t>レイ</t>
    </rPh>
    <rPh sb="24" eb="26">
      <t>ヘイジツ</t>
    </rPh>
    <rPh sb="27" eb="28">
      <t>ニチ</t>
    </rPh>
    <rPh sb="29" eb="31">
      <t>ドニチ</t>
    </rPh>
    <rPh sb="32" eb="33">
      <t>ニチ</t>
    </rPh>
    <phoneticPr fontId="4"/>
  </si>
  <si>
    <t>研修医の処遇について</t>
    <rPh sb="0" eb="3">
      <t>ケンシュウイ</t>
    </rPh>
    <rPh sb="4" eb="6">
      <t>ショグウ</t>
    </rPh>
    <phoneticPr fontId="13"/>
  </si>
  <si>
    <t>（単位:円）</t>
    <rPh sb="1" eb="3">
      <t>タンイ</t>
    </rPh>
    <rPh sb="4" eb="5">
      <t>エン</t>
    </rPh>
    <phoneticPr fontId="13"/>
  </si>
  <si>
    <t>研修医の種別(常勤・非常勤）</t>
    <rPh sb="0" eb="3">
      <t>ケンシュウイ</t>
    </rPh>
    <rPh sb="4" eb="6">
      <t>シュベツ</t>
    </rPh>
    <rPh sb="7" eb="9">
      <t>ジョウキン</t>
    </rPh>
    <rPh sb="10" eb="13">
      <t>ヒジョウキン</t>
    </rPh>
    <phoneticPr fontId="13"/>
  </si>
  <si>
    <t>備考</t>
    <rPh sb="0" eb="2">
      <t>ビコウ</t>
    </rPh>
    <phoneticPr fontId="13"/>
  </si>
  <si>
    <t>①基本給月給（決定ベース）</t>
    <rPh sb="1" eb="4">
      <t>キホンキュウ</t>
    </rPh>
    <rPh sb="4" eb="6">
      <t>ゲッキュウ</t>
    </rPh>
    <rPh sb="7" eb="9">
      <t>ケッテイ</t>
    </rPh>
    <phoneticPr fontId="13"/>
  </si>
  <si>
    <t>②年額賞与(決定ベース）</t>
    <rPh sb="1" eb="3">
      <t>ネンガク</t>
    </rPh>
    <rPh sb="3" eb="5">
      <t>ショウヨ</t>
    </rPh>
    <rPh sb="6" eb="8">
      <t>ケッテイ</t>
    </rPh>
    <phoneticPr fontId="13"/>
  </si>
  <si>
    <t>推計年収（①×12+②)　　　　</t>
    <rPh sb="0" eb="2">
      <t>スイケイ</t>
    </rPh>
    <rPh sb="2" eb="4">
      <t>ネンシュウ</t>
    </rPh>
    <phoneticPr fontId="13"/>
  </si>
  <si>
    <t>【記載要領】</t>
    <rPh sb="1" eb="3">
      <t>キサイ</t>
    </rPh>
    <rPh sb="3" eb="5">
      <t>ヨウリョウ</t>
    </rPh>
    <phoneticPr fontId="13"/>
  </si>
  <si>
    <t>　　　　　①基本給月給</t>
    <rPh sb="6" eb="8">
      <t>キホン</t>
    </rPh>
    <rPh sb="8" eb="9">
      <t>キュウ</t>
    </rPh>
    <rPh sb="9" eb="11">
      <t>ゲッキュウ</t>
    </rPh>
    <phoneticPr fontId="13"/>
  </si>
  <si>
    <t>　　　　　②年額賞与</t>
    <rPh sb="6" eb="8">
      <t>ネンガク</t>
    </rPh>
    <rPh sb="8" eb="10">
      <t>ショウヨ</t>
    </rPh>
    <phoneticPr fontId="13"/>
  </si>
  <si>
    <t>　　　　　　年額賞与（国家公務員の給与では「期末手当」、「勤勉手当」が該当）は、各年度で支払われる賞与（年度で複数回ならその合計金額）を記載して下さい。</t>
    <rPh sb="6" eb="8">
      <t>ネンガク</t>
    </rPh>
    <rPh sb="8" eb="10">
      <t>ショウヨ</t>
    </rPh>
    <rPh sb="11" eb="13">
      <t>コッカ</t>
    </rPh>
    <rPh sb="13" eb="16">
      <t>コウムイン</t>
    </rPh>
    <rPh sb="17" eb="19">
      <t>キュウヨ</t>
    </rPh>
    <rPh sb="22" eb="24">
      <t>キマツ</t>
    </rPh>
    <rPh sb="24" eb="26">
      <t>テアテ</t>
    </rPh>
    <rPh sb="29" eb="31">
      <t>キンベン</t>
    </rPh>
    <rPh sb="31" eb="33">
      <t>テアテ</t>
    </rPh>
    <rPh sb="35" eb="37">
      <t>ガイトウ</t>
    </rPh>
    <rPh sb="40" eb="43">
      <t>カクネンド</t>
    </rPh>
    <rPh sb="44" eb="46">
      <t>シハラ</t>
    </rPh>
    <rPh sb="49" eb="51">
      <t>ショウヨ</t>
    </rPh>
    <rPh sb="52" eb="54">
      <t>ネンド</t>
    </rPh>
    <rPh sb="55" eb="57">
      <t>フクスウ</t>
    </rPh>
    <rPh sb="57" eb="58">
      <t>カイ</t>
    </rPh>
    <rPh sb="62" eb="64">
      <t>ゴウケイ</t>
    </rPh>
    <rPh sb="64" eb="66">
      <t>キンガク</t>
    </rPh>
    <rPh sb="68" eb="70">
      <t>キサイ</t>
    </rPh>
    <rPh sb="72" eb="73">
      <t>クダ</t>
    </rPh>
    <phoneticPr fontId="13"/>
  </si>
  <si>
    <t>　　　　　注）ここでいう「決定ベース」とは、研修医を募集する際に募集要項等で公表している給与（事前に定められている給与）のこと。</t>
    <rPh sb="5" eb="6">
      <t>チュウ</t>
    </rPh>
    <rPh sb="13" eb="15">
      <t>ケッテイ</t>
    </rPh>
    <rPh sb="22" eb="25">
      <t>ケンシュウイ</t>
    </rPh>
    <rPh sb="26" eb="28">
      <t>ボシュウ</t>
    </rPh>
    <rPh sb="30" eb="31">
      <t>サイ</t>
    </rPh>
    <rPh sb="32" eb="34">
      <t>ボシュウ</t>
    </rPh>
    <rPh sb="34" eb="36">
      <t>ヨウコウ</t>
    </rPh>
    <rPh sb="36" eb="37">
      <t>トウ</t>
    </rPh>
    <rPh sb="38" eb="39">
      <t>コウ</t>
    </rPh>
    <rPh sb="39" eb="40">
      <t>ヒョウ</t>
    </rPh>
    <rPh sb="44" eb="46">
      <t>キュウヨ</t>
    </rPh>
    <rPh sb="47" eb="49">
      <t>ジゼン</t>
    </rPh>
    <rPh sb="50" eb="51">
      <t>サダ</t>
    </rPh>
    <rPh sb="57" eb="59">
      <t>キュウヨ</t>
    </rPh>
    <phoneticPr fontId="13"/>
  </si>
  <si>
    <t>　　　　　　   ただし、公募後に変更が決まっている場合は、変更後の処遇により記載して下さい。</t>
    <rPh sb="39" eb="41">
      <t>キサイ</t>
    </rPh>
    <rPh sb="43" eb="44">
      <t>クダ</t>
    </rPh>
    <phoneticPr fontId="3"/>
  </si>
  <si>
    <t>　　　　　当該年度に研修を開始する研修医　　　　　　　　　　　　　　　　　　　　　　　　　　　　　※都道府県の要請等により受け入れた自治医科大学
　医学部卒の研修医を除く。</t>
    <rPh sb="5" eb="7">
      <t>トウガイ</t>
    </rPh>
    <rPh sb="7" eb="9">
      <t>ネンド</t>
    </rPh>
    <rPh sb="10" eb="12">
      <t>ケンシュウ</t>
    </rPh>
    <rPh sb="13" eb="15">
      <t>カイシ</t>
    </rPh>
    <rPh sb="17" eb="20">
      <t>ケンシュウイ</t>
    </rPh>
    <rPh sb="50" eb="54">
      <t>トドウフケン</t>
    </rPh>
    <rPh sb="55" eb="57">
      <t>ヨウセイ</t>
    </rPh>
    <rPh sb="57" eb="58">
      <t>トウ</t>
    </rPh>
    <rPh sb="61" eb="62">
      <t>ウ</t>
    </rPh>
    <rPh sb="63" eb="64">
      <t>イ</t>
    </rPh>
    <rPh sb="66" eb="68">
      <t>ジチ</t>
    </rPh>
    <rPh sb="68" eb="70">
      <t>イカ</t>
    </rPh>
    <rPh sb="70" eb="72">
      <t>ダイガク</t>
    </rPh>
    <rPh sb="74" eb="77">
      <t>イガクブ</t>
    </rPh>
    <rPh sb="77" eb="78">
      <t>ソツ</t>
    </rPh>
    <rPh sb="79" eb="82">
      <t>ケンシュウイ</t>
    </rPh>
    <rPh sb="83" eb="84">
      <t>ノゾ</t>
    </rPh>
    <phoneticPr fontId="13"/>
  </si>
  <si>
    <t>１年次（当該年度）</t>
    <rPh sb="0" eb="2">
      <t>イチネン</t>
    </rPh>
    <rPh sb="2" eb="3">
      <t>ジ</t>
    </rPh>
    <rPh sb="4" eb="6">
      <t>トウガイ</t>
    </rPh>
    <rPh sb="6" eb="8">
      <t>ネンド</t>
    </rPh>
    <phoneticPr fontId="13"/>
  </si>
  <si>
    <t>①指導医経費</t>
    <rPh sb="1" eb="4">
      <t>シドウイ</t>
    </rPh>
    <rPh sb="4" eb="6">
      <t>ケイヒ</t>
    </rPh>
    <phoneticPr fontId="3"/>
  </si>
  <si>
    <t>ア当該年度４月１日現在の１年次研修医受入数が20人未満の基幹型病院の場合（協力型病院が申請する場合にも適用）</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ミマン</t>
    </rPh>
    <rPh sb="28" eb="31">
      <t>キカンガタ</t>
    </rPh>
    <rPh sb="31" eb="33">
      <t>ビョウイン</t>
    </rPh>
    <rPh sb="34" eb="36">
      <t>バアイ</t>
    </rPh>
    <rPh sb="37" eb="40">
      <t>キョウリョクガタ</t>
    </rPh>
    <rPh sb="40" eb="42">
      <t>ビョウイン</t>
    </rPh>
    <rPh sb="43" eb="45">
      <t>シンセイ</t>
    </rPh>
    <rPh sb="47" eb="49">
      <t>バアイ</t>
    </rPh>
    <rPh sb="51" eb="53">
      <t>テキヨウ</t>
    </rPh>
    <phoneticPr fontId="3"/>
  </si>
  <si>
    <t>イ当該年度４月１日現在の１年次研修医受入数が20人以上の基幹型病院の場合</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イジョウ</t>
    </rPh>
    <rPh sb="28" eb="31">
      <t>キカンガタ</t>
    </rPh>
    <rPh sb="31" eb="33">
      <t>ビョウイン</t>
    </rPh>
    <rPh sb="34" eb="36">
      <t>バアイ</t>
    </rPh>
    <phoneticPr fontId="3"/>
  </si>
  <si>
    <t>①が630万円を超え、720万円以下の場合は、上記教育指導経費計（Ⅰ）の金額に0.9を乗じる</t>
    <rPh sb="14" eb="16">
      <t>マンエン</t>
    </rPh>
    <rPh sb="16" eb="18">
      <t>イカ</t>
    </rPh>
    <rPh sb="19" eb="21">
      <t>バアイ</t>
    </rPh>
    <phoneticPr fontId="3"/>
  </si>
  <si>
    <t>当該年度４月１日現在の１年次研修医受入数</t>
    <rPh sb="12" eb="14">
      <t>ネンジ</t>
    </rPh>
    <phoneticPr fontId="3"/>
  </si>
  <si>
    <t>研修実日数</t>
    <rPh sb="0" eb="2">
      <t>ケンシュウ</t>
    </rPh>
    <rPh sb="2" eb="3">
      <t>ジツ</t>
    </rPh>
    <rPh sb="3" eb="5">
      <t>ニッスウ</t>
    </rPh>
    <phoneticPr fontId="4"/>
  </si>
  <si>
    <t>区分</t>
    <rPh sb="0" eb="2">
      <t>クブン</t>
    </rPh>
    <phoneticPr fontId="3"/>
  </si>
  <si>
    <t>　</t>
    <phoneticPr fontId="3"/>
  </si>
  <si>
    <t>○</t>
    <phoneticPr fontId="3"/>
  </si>
  <si>
    <t>c</t>
    <phoneticPr fontId="3"/>
  </si>
  <si>
    <t>d</t>
    <phoneticPr fontId="3"/>
  </si>
  <si>
    <t>e</t>
    <phoneticPr fontId="3"/>
  </si>
  <si>
    <t>f</t>
    <phoneticPr fontId="3"/>
  </si>
  <si>
    <t>（</t>
    <phoneticPr fontId="4"/>
  </si>
  <si>
    <t>【</t>
    <phoneticPr fontId="4"/>
  </si>
  <si>
    <t>①</t>
    <phoneticPr fontId="4"/>
  </si>
  <si>
    <t>②</t>
    <phoneticPr fontId="4"/>
  </si>
  <si>
    <t>　オンコール分はN、Sと一致</t>
    <rPh sb="6" eb="7">
      <t>ブン</t>
    </rPh>
    <rPh sb="12" eb="14">
      <t>イッチ</t>
    </rPh>
    <phoneticPr fontId="3"/>
  </si>
  <si>
    <t>　オンコール分はR、Tと一致</t>
    <rPh sb="6" eb="7">
      <t>ブン</t>
    </rPh>
    <rPh sb="12" eb="14">
      <t>イッチ</t>
    </rPh>
    <phoneticPr fontId="3"/>
  </si>
  <si>
    <t>実施回数　q</t>
    <rPh sb="0" eb="2">
      <t>ジッシ</t>
    </rPh>
    <rPh sb="2" eb="4">
      <t>カイスウ</t>
    </rPh>
    <phoneticPr fontId="3"/>
  </si>
  <si>
    <t>（２）当該年度４月１日現在の１年次研修医受入数は、基幹型臨床研修病院における当該年度４月１日現在の１年次研修医受入数を記載してください。</t>
    <rPh sb="25" eb="28">
      <t>キカンガタ</t>
    </rPh>
    <rPh sb="28" eb="30">
      <t>リンショウ</t>
    </rPh>
    <rPh sb="30" eb="32">
      <t>ケンシュウ</t>
    </rPh>
    <rPh sb="32" eb="34">
      <t>ビョウイン</t>
    </rPh>
    <rPh sb="59" eb="61">
      <t>キサイ</t>
    </rPh>
    <phoneticPr fontId="13"/>
  </si>
  <si>
    <t>（３）研修医の常勤・非常勤の別は、基幹型臨床研修病院で研修している際の種別を選択してください。</t>
    <rPh sb="3" eb="6">
      <t>ケンシュウイ</t>
    </rPh>
    <rPh sb="7" eb="9">
      <t>ジョウキン</t>
    </rPh>
    <rPh sb="10" eb="13">
      <t>ヒジョウキン</t>
    </rPh>
    <rPh sb="14" eb="15">
      <t>ベツ</t>
    </rPh>
    <rPh sb="17" eb="20">
      <t>キカンガタ</t>
    </rPh>
    <rPh sb="20" eb="22">
      <t>リンショウ</t>
    </rPh>
    <rPh sb="22" eb="24">
      <t>ケンシュウ</t>
    </rPh>
    <rPh sb="24" eb="26">
      <t>ビョウイン</t>
    </rPh>
    <rPh sb="27" eb="29">
      <t>ケンシュウ</t>
    </rPh>
    <rPh sb="33" eb="34">
      <t>サイ</t>
    </rPh>
    <rPh sb="35" eb="37">
      <t>シュベツ</t>
    </rPh>
    <rPh sb="38" eb="40">
      <t>センタク</t>
    </rPh>
    <phoneticPr fontId="13"/>
  </si>
  <si>
    <t>（４）当該年度に研修を開始する研修医の欄は、基幹型臨床研修病院の処遇を記載してください。</t>
    <rPh sb="3" eb="5">
      <t>トウガイ</t>
    </rPh>
    <rPh sb="5" eb="7">
      <t>ネンド</t>
    </rPh>
    <rPh sb="8" eb="10">
      <t>ケンシュウ</t>
    </rPh>
    <rPh sb="11" eb="13">
      <t>カイシ</t>
    </rPh>
    <rPh sb="15" eb="18">
      <t>ケンシュウイ</t>
    </rPh>
    <rPh sb="19" eb="20">
      <t>ラン</t>
    </rPh>
    <rPh sb="22" eb="25">
      <t>キカンガタ</t>
    </rPh>
    <rPh sb="25" eb="27">
      <t>リンショウ</t>
    </rPh>
    <rPh sb="27" eb="29">
      <t>ケンシュウ</t>
    </rPh>
    <rPh sb="29" eb="31">
      <t>ビョウイン</t>
    </rPh>
    <rPh sb="32" eb="34">
      <t>ショグウ</t>
    </rPh>
    <rPh sb="35" eb="37">
      <t>キサイ</t>
    </rPh>
    <phoneticPr fontId="13"/>
  </si>
  <si>
    <t>（５）①基本給月給、②年額賞与の欄は以下の通り記載して下さい。</t>
    <rPh sb="4" eb="7">
      <t>キホンキュウ</t>
    </rPh>
    <rPh sb="7" eb="9">
      <t>ゲッキュウ</t>
    </rPh>
    <rPh sb="11" eb="13">
      <t>ネンガク</t>
    </rPh>
    <rPh sb="13" eb="15">
      <t>ショウヨ</t>
    </rPh>
    <rPh sb="16" eb="17">
      <t>ラン</t>
    </rPh>
    <rPh sb="18" eb="20">
      <t>イカ</t>
    </rPh>
    <rPh sb="21" eb="22">
      <t>トオ</t>
    </rPh>
    <rPh sb="23" eb="25">
      <t>キサイ</t>
    </rPh>
    <rPh sb="27" eb="28">
      <t>クダ</t>
    </rPh>
    <phoneticPr fontId="13"/>
  </si>
  <si>
    <t>✔</t>
    <phoneticPr fontId="3"/>
  </si>
  <si>
    <t>b</t>
    <phoneticPr fontId="3"/>
  </si>
  <si>
    <t>（注１）研修医延人数は、当該年度内における各月の末日に在籍する研修医数の総和であること。</t>
    <phoneticPr fontId="4"/>
  </si>
  <si>
    <t>　とすること。</t>
    <phoneticPr fontId="3"/>
  </si>
  <si>
    <t>（２）研修医数</t>
    <phoneticPr fontId="3"/>
  </si>
  <si>
    <t>g</t>
    <phoneticPr fontId="3"/>
  </si>
  <si>
    <t>（３）地元出身研修医の採用数（4月１日現在）</t>
    <rPh sb="3" eb="5">
      <t>ジモト</t>
    </rPh>
    <rPh sb="5" eb="7">
      <t>シュッシン</t>
    </rPh>
    <rPh sb="16" eb="17">
      <t>ガツ</t>
    </rPh>
    <rPh sb="18" eb="19">
      <t>ニチ</t>
    </rPh>
    <rPh sb="19" eb="21">
      <t>ゲンザイ</t>
    </rPh>
    <phoneticPr fontId="3"/>
  </si>
  <si>
    <t>１年次生研修医数</t>
    <rPh sb="1" eb="3">
      <t>ネンジ</t>
    </rPh>
    <rPh sb="3" eb="4">
      <t>セイ</t>
    </rPh>
    <rPh sb="4" eb="7">
      <t>ケンシュウイ</t>
    </rPh>
    <rPh sb="7" eb="8">
      <t>スウ</t>
    </rPh>
    <phoneticPr fontId="4"/>
  </si>
  <si>
    <t>うち地元出身研修医の採用数</t>
    <rPh sb="2" eb="4">
      <t>ジモト</t>
    </rPh>
    <rPh sb="4" eb="6">
      <t>シュッシン</t>
    </rPh>
    <rPh sb="6" eb="8">
      <t>ケンシュウ</t>
    </rPh>
    <rPh sb="10" eb="13">
      <t>サイヨウスウ</t>
    </rPh>
    <phoneticPr fontId="4"/>
  </si>
  <si>
    <t>２年次生研修医数</t>
    <rPh sb="1" eb="3">
      <t>ネンジ</t>
    </rPh>
    <rPh sb="3" eb="4">
      <t>セイ</t>
    </rPh>
    <rPh sb="4" eb="7">
      <t>ケンシュウイ</t>
    </rPh>
    <rPh sb="7" eb="8">
      <t>スウ</t>
    </rPh>
    <phoneticPr fontId="4"/>
  </si>
  <si>
    <t>うち地元出身研修医の採用数</t>
    <rPh sb="2" eb="4">
      <t>ジモト</t>
    </rPh>
    <rPh sb="4" eb="6">
      <t>シュッシン</t>
    </rPh>
    <rPh sb="6" eb="9">
      <t>ケンシュウイ</t>
    </rPh>
    <rPh sb="10" eb="13">
      <t>サイヨウスウ</t>
    </rPh>
    <phoneticPr fontId="4"/>
  </si>
  <si>
    <t>地元出身研修医の採用割合</t>
    <rPh sb="0" eb="2">
      <t>ジモト</t>
    </rPh>
    <rPh sb="2" eb="4">
      <t>シュッシン</t>
    </rPh>
    <rPh sb="4" eb="7">
      <t>ケンシュウイ</t>
    </rPh>
    <rPh sb="8" eb="10">
      <t>サイヨウ</t>
    </rPh>
    <rPh sb="10" eb="12">
      <t>ワリアイ</t>
    </rPh>
    <phoneticPr fontId="3"/>
  </si>
  <si>
    <t>※協力型病院が申請する場合は、基幹型病院の研修医数及び採用数を記載すること。</t>
    <rPh sb="15" eb="17">
      <t>キカン</t>
    </rPh>
    <rPh sb="17" eb="18">
      <t>ガタ</t>
    </rPh>
    <rPh sb="21" eb="24">
      <t>ケンシュウイ</t>
    </rPh>
    <rPh sb="24" eb="25">
      <t>スウ</t>
    </rPh>
    <rPh sb="25" eb="26">
      <t>オヨ</t>
    </rPh>
    <rPh sb="27" eb="30">
      <t>サイヨウスウ</t>
    </rPh>
    <phoneticPr fontId="3"/>
  </si>
  <si>
    <t>（４）地元出身研修医延人数</t>
    <rPh sb="3" eb="5">
      <t>ジモト</t>
    </rPh>
    <rPh sb="5" eb="7">
      <t>シュッシン</t>
    </rPh>
    <rPh sb="7" eb="10">
      <t>ケンシュウイ</t>
    </rPh>
    <rPh sb="10" eb="11">
      <t>ノベ</t>
    </rPh>
    <phoneticPr fontId="4"/>
  </si>
  <si>
    <t>a'</t>
    <phoneticPr fontId="3"/>
  </si>
  <si>
    <t>事業延日数</t>
    <phoneticPr fontId="3"/>
  </si>
  <si>
    <t>h</t>
    <phoneticPr fontId="3"/>
  </si>
  <si>
    <t>宿日直事業経費に係る条件確認（下記(6)～(7)）</t>
    <rPh sb="0" eb="1">
      <t>シュク</t>
    </rPh>
    <rPh sb="1" eb="3">
      <t>ニッチョク</t>
    </rPh>
    <rPh sb="3" eb="5">
      <t>ジギョウ</t>
    </rPh>
    <rPh sb="5" eb="7">
      <t>ケイヒ</t>
    </rPh>
    <rPh sb="8" eb="9">
      <t>カカ</t>
    </rPh>
    <rPh sb="10" eb="12">
      <t>ジョウケン</t>
    </rPh>
    <rPh sb="12" eb="14">
      <t>カクニン</t>
    </rPh>
    <rPh sb="15" eb="17">
      <t>カキ</t>
    </rPh>
    <phoneticPr fontId="3"/>
  </si>
  <si>
    <t>i</t>
    <phoneticPr fontId="3"/>
  </si>
  <si>
    <t>j</t>
    <phoneticPr fontId="4"/>
  </si>
  <si>
    <t>k</t>
    <phoneticPr fontId="3"/>
  </si>
  <si>
    <t>l</t>
    <phoneticPr fontId="4"/>
  </si>
  <si>
    <t>m</t>
    <phoneticPr fontId="3"/>
  </si>
  <si>
    <t>n</t>
    <phoneticPr fontId="4"/>
  </si>
  <si>
    <t>o</t>
    <phoneticPr fontId="3"/>
  </si>
  <si>
    <t>p</t>
    <phoneticPr fontId="4"/>
  </si>
  <si>
    <t>２　基準額適用</t>
    <phoneticPr fontId="3"/>
  </si>
  <si>
    <t>【</t>
    <phoneticPr fontId="3"/>
  </si>
  <si>
    <t>（</t>
    <phoneticPr fontId="3"/>
  </si>
  <si>
    <t>研修医延人数 a</t>
    <phoneticPr fontId="4"/>
  </si>
  <si>
    <t>円×0.5／月額）</t>
    <rPh sb="0" eb="1">
      <t>エン</t>
    </rPh>
    <rPh sb="6" eb="8">
      <t>ゲツガク</t>
    </rPh>
    <phoneticPr fontId="4"/>
  </si>
  <si>
    <t>×</t>
    <phoneticPr fontId="3"/>
  </si>
  <si>
    <t>a</t>
    <phoneticPr fontId="4"/>
  </si>
  <si>
    <t>b</t>
    <phoneticPr fontId="4"/>
  </si>
  <si>
    <t>）</t>
    <phoneticPr fontId="4"/>
  </si>
  <si>
    <t>h</t>
    <phoneticPr fontId="4"/>
  </si>
  <si>
    <t>×</t>
    <phoneticPr fontId="4"/>
  </si>
  <si>
    <t>①が720万円を超える場合は、上記教育指導経費計（Ⅰ）の金額に0.8を乗じる</t>
    <phoneticPr fontId="3"/>
  </si>
  <si>
    <t>※研修医受入数には、中断後の再開者及び産科・小児科プログラム加算分の数は含まない。
※協力型臨床研修病院等が申請する場合であっても、基幹型臨床研修病院の研修医受入数を記載すること。</t>
    <rPh sb="43" eb="46">
      <t>キョウリョクガタ</t>
    </rPh>
    <rPh sb="46" eb="50">
      <t>リンショウケンシュウ</t>
    </rPh>
    <rPh sb="50" eb="52">
      <t>ビョウイン</t>
    </rPh>
    <rPh sb="52" eb="53">
      <t>トウ</t>
    </rPh>
    <rPh sb="54" eb="56">
      <t>シンセイ</t>
    </rPh>
    <rPh sb="58" eb="60">
      <t>バアイ</t>
    </rPh>
    <rPh sb="66" eb="69">
      <t>キカンガタ</t>
    </rPh>
    <rPh sb="69" eb="73">
      <t>リンショウケンシュウ</t>
    </rPh>
    <rPh sb="73" eb="75">
      <t>ビョウイン</t>
    </rPh>
    <rPh sb="76" eb="79">
      <t>ケンシュウイ</t>
    </rPh>
    <rPh sb="79" eb="81">
      <t>ウケイレ</t>
    </rPh>
    <rPh sb="83" eb="85">
      <t>キサイ</t>
    </rPh>
    <phoneticPr fontId="3"/>
  </si>
  <si>
    <t>１年次生又は再開者</t>
    <phoneticPr fontId="3"/>
  </si>
  <si>
    <t>補助対象</t>
    <rPh sb="0" eb="2">
      <t>ホジョ</t>
    </rPh>
    <rPh sb="2" eb="4">
      <t>タイショウ</t>
    </rPh>
    <phoneticPr fontId="3"/>
  </si>
  <si>
    <t>宿日直研修計画月数</t>
    <rPh sb="3" eb="5">
      <t>ケンシュウ</t>
    </rPh>
    <phoneticPr fontId="3"/>
  </si>
  <si>
    <t>対象</t>
    <rPh sb="0" eb="2">
      <t>タイショウ</t>
    </rPh>
    <phoneticPr fontId="3"/>
  </si>
  <si>
    <t>対象外</t>
    <rPh sb="0" eb="2">
      <t>タイショウ</t>
    </rPh>
    <rPh sb="2" eb="3">
      <t>ガイ</t>
    </rPh>
    <phoneticPr fontId="3"/>
  </si>
  <si>
    <t>月４回
以上</t>
    <rPh sb="0" eb="1">
      <t>ツキ</t>
    </rPh>
    <rPh sb="2" eb="3">
      <t>カイ</t>
    </rPh>
    <rPh sb="4" eb="6">
      <t>イジョウ</t>
    </rPh>
    <phoneticPr fontId="3"/>
  </si>
  <si>
    <t>合計</t>
    <rPh sb="0" eb="2">
      <t>ゴウケイ</t>
    </rPh>
    <phoneticPr fontId="3"/>
  </si>
  <si>
    <t>Ｈ</t>
    <phoneticPr fontId="3"/>
  </si>
  <si>
    <t>指導医等が研修医と当直</t>
    <rPh sb="0" eb="3">
      <t>シドウイ</t>
    </rPh>
    <rPh sb="3" eb="4">
      <t>トウ</t>
    </rPh>
    <rPh sb="5" eb="7">
      <t>ケンシュウ</t>
    </rPh>
    <rPh sb="7" eb="8">
      <t>イ</t>
    </rPh>
    <rPh sb="9" eb="11">
      <t>トウチョク</t>
    </rPh>
    <phoneticPr fontId="3"/>
  </si>
  <si>
    <t>指導医等がオンコール体制</t>
    <rPh sb="0" eb="2">
      <t>シドウ</t>
    </rPh>
    <rPh sb="2" eb="3">
      <t>イ</t>
    </rPh>
    <rPh sb="3" eb="4">
      <t>トウ</t>
    </rPh>
    <rPh sb="10" eb="12">
      <t>タイセイ</t>
    </rPh>
    <phoneticPr fontId="3"/>
  </si>
  <si>
    <t>総　　計</t>
    <rPh sb="0" eb="1">
      <t>フサ</t>
    </rPh>
    <rPh sb="3" eb="4">
      <t>ケイ</t>
    </rPh>
    <phoneticPr fontId="3"/>
  </si>
  <si>
    <t>総    計</t>
    <rPh sb="0" eb="1">
      <t>フサ</t>
    </rPh>
    <rPh sb="5" eb="6">
      <t>ケイ</t>
    </rPh>
    <phoneticPr fontId="3"/>
  </si>
  <si>
    <t>　　　　　注）受入人数が０人であっても、１年次研修医に支払われる推計年収が６３０万円以上の場合は、定められた申請する金額に係数を乗じることとなります。</t>
    <rPh sb="5" eb="6">
      <t>チュウ</t>
    </rPh>
    <rPh sb="7" eb="9">
      <t>ウケイレ</t>
    </rPh>
    <rPh sb="9" eb="11">
      <t>ニンズウ</t>
    </rPh>
    <rPh sb="13" eb="14">
      <t>ニン</t>
    </rPh>
    <rPh sb="21" eb="23">
      <t>ネンジ</t>
    </rPh>
    <rPh sb="23" eb="26">
      <t>ケンシュウイ</t>
    </rPh>
    <rPh sb="27" eb="29">
      <t>シハラ</t>
    </rPh>
    <rPh sb="32" eb="34">
      <t>スイケイ</t>
    </rPh>
    <rPh sb="34" eb="36">
      <t>ネンシュウ</t>
    </rPh>
    <rPh sb="40" eb="42">
      <t>マンエン</t>
    </rPh>
    <rPh sb="42" eb="44">
      <t>イジョウ</t>
    </rPh>
    <rPh sb="45" eb="47">
      <t>バアイ</t>
    </rPh>
    <rPh sb="49" eb="50">
      <t>サダ</t>
    </rPh>
    <rPh sb="54" eb="56">
      <t>シンセイ</t>
    </rPh>
    <rPh sb="58" eb="60">
      <t>キンガク</t>
    </rPh>
    <rPh sb="61" eb="63">
      <t>ケイスウ</t>
    </rPh>
    <rPh sb="64" eb="65">
      <t>ジョウ</t>
    </rPh>
    <phoneticPr fontId="3"/>
  </si>
  <si>
    <t>そ の 他</t>
  </si>
  <si>
    <t>の収入額</t>
  </si>
  <si>
    <t>済　　額</t>
  </si>
  <si>
    <t>支　出　済　額</t>
  </si>
  <si>
    <t>支　　　出　　　内　　　訳</t>
  </si>
  <si>
    <t>A</t>
    <phoneticPr fontId="3"/>
  </si>
  <si>
    <t>B</t>
    <phoneticPr fontId="3"/>
  </si>
  <si>
    <t>C</t>
    <phoneticPr fontId="3"/>
  </si>
  <si>
    <t>D</t>
    <phoneticPr fontId="3"/>
  </si>
  <si>
    <t>E</t>
    <phoneticPr fontId="3"/>
  </si>
  <si>
    <t>F</t>
    <phoneticPr fontId="3"/>
  </si>
  <si>
    <t>G</t>
    <phoneticPr fontId="3"/>
  </si>
  <si>
    <t>H</t>
    <phoneticPr fontId="3"/>
  </si>
  <si>
    <t>産婦人科</t>
    <phoneticPr fontId="3"/>
  </si>
  <si>
    <t>小児科</t>
    <phoneticPr fontId="3"/>
  </si>
  <si>
    <t>１年次生又は再開者</t>
    <phoneticPr fontId="3"/>
  </si>
  <si>
    <t>Ｄ</t>
    <phoneticPr fontId="3"/>
  </si>
  <si>
    <t>Ｈ</t>
    <phoneticPr fontId="3"/>
  </si>
  <si>
    <t>I</t>
    <phoneticPr fontId="3"/>
  </si>
  <si>
    <t>A+(B×2)+(C×3)</t>
    <phoneticPr fontId="3"/>
  </si>
  <si>
    <t>J</t>
    <phoneticPr fontId="3"/>
  </si>
  <si>
    <t>E+(F×2)+(G×3)</t>
    <phoneticPr fontId="3"/>
  </si>
  <si>
    <t>日</t>
    <phoneticPr fontId="3"/>
  </si>
  <si>
    <t>２年次生又は再開者</t>
    <phoneticPr fontId="3"/>
  </si>
  <si>
    <t>２年次生
又は
再開者</t>
    <phoneticPr fontId="3"/>
  </si>
  <si>
    <t>オンコール</t>
    <phoneticPr fontId="3"/>
  </si>
  <si>
    <t>K</t>
    <phoneticPr fontId="3"/>
  </si>
  <si>
    <t>L</t>
    <phoneticPr fontId="3"/>
  </si>
  <si>
    <t>M</t>
    <phoneticPr fontId="3"/>
  </si>
  <si>
    <t>N</t>
    <phoneticPr fontId="3"/>
  </si>
  <si>
    <t>O</t>
    <phoneticPr fontId="3"/>
  </si>
  <si>
    <t>P</t>
    <phoneticPr fontId="3"/>
  </si>
  <si>
    <t>Q</t>
    <phoneticPr fontId="3"/>
  </si>
  <si>
    <t>R</t>
    <phoneticPr fontId="3"/>
  </si>
  <si>
    <t>２年次生
又は
再開者</t>
    <phoneticPr fontId="3"/>
  </si>
  <si>
    <t>N</t>
    <phoneticPr fontId="3"/>
  </si>
  <si>
    <t>R</t>
    <phoneticPr fontId="3"/>
  </si>
  <si>
    <t>S</t>
    <phoneticPr fontId="3"/>
  </si>
  <si>
    <t>K+(L×2)+(M×3)</t>
    <phoneticPr fontId="3"/>
  </si>
  <si>
    <t>T</t>
    <phoneticPr fontId="3"/>
  </si>
  <si>
    <t>O+(P×2)+(Q×3)</t>
    <phoneticPr fontId="3"/>
  </si>
  <si>
    <t>病　　院　　名</t>
    <phoneticPr fontId="13"/>
  </si>
  <si>
    <t>当該年度４月１日現在の１年次研修医受入数</t>
    <phoneticPr fontId="13"/>
  </si>
  <si>
    <t>α</t>
    <phoneticPr fontId="3"/>
  </si>
  <si>
    <t>　　　　　　 「職員俸給」、「地域手当」、「初任給調整手当」、「寒冷地手当」、「特地勤務手当」などが該当します。「超過勤務手当」、「当直手当」、「住居手当」、</t>
    <phoneticPr fontId="3"/>
  </si>
  <si>
    <t>　　　　　　 「通勤手当」、「扶養手当」などは該当しません。</t>
    <phoneticPr fontId="3"/>
  </si>
  <si>
    <t xml:space="preserve">　　　　　　 　   </t>
    <phoneticPr fontId="3"/>
  </si>
  <si>
    <t>所在地</t>
    <rPh sb="0" eb="3">
      <t>ショザイチ</t>
    </rPh>
    <phoneticPr fontId="3"/>
  </si>
  <si>
    <t>非常勤職員手当</t>
    <phoneticPr fontId="3"/>
  </si>
  <si>
    <t>番　　　　　　　号</t>
    <phoneticPr fontId="3"/>
  </si>
  <si>
    <t>　年　　　月　　　日</t>
    <phoneticPr fontId="3"/>
  </si>
  <si>
    <t xml:space="preserve">  　　事業実績について、次の書類を添えて報告する。</t>
    <phoneticPr fontId="3"/>
  </si>
  <si>
    <t>　　年　　月　　日厚生労働省発医政　　第　号で交付決定を受けた標記補助金に係る</t>
    <phoneticPr fontId="3"/>
  </si>
  <si>
    <t>諸謝金</t>
  </si>
  <si>
    <t>非常勤職員手当</t>
  </si>
  <si>
    <t>借料及び損料</t>
  </si>
  <si>
    <t>Ｆ</t>
    <phoneticPr fontId="3"/>
  </si>
  <si>
    <t>職員諸手当</t>
    <rPh sb="0" eb="2">
      <t>ショクイン</t>
    </rPh>
    <rPh sb="2" eb="5">
      <t>ショテアテ</t>
    </rPh>
    <phoneticPr fontId="3"/>
  </si>
  <si>
    <t>旅費</t>
    <rPh sb="0" eb="2">
      <t>リョヒ</t>
    </rPh>
    <phoneticPr fontId="3"/>
  </si>
  <si>
    <t>通信運搬費</t>
    <rPh sb="0" eb="2">
      <t>ツウシン</t>
    </rPh>
    <rPh sb="2" eb="4">
      <t>ウンパン</t>
    </rPh>
    <rPh sb="4" eb="5">
      <t>ヒ</t>
    </rPh>
    <phoneticPr fontId="3"/>
  </si>
  <si>
    <t>職員基本給</t>
    <rPh sb="0" eb="2">
      <t>ショクイン</t>
    </rPh>
    <rPh sb="2" eb="5">
      <t>キホンキュウ</t>
    </rPh>
    <phoneticPr fontId="3"/>
  </si>
  <si>
    <t>社会保険料</t>
    <rPh sb="0" eb="2">
      <t>シャカイ</t>
    </rPh>
    <rPh sb="2" eb="5">
      <t>ホケンリョウ</t>
    </rPh>
    <phoneticPr fontId="3"/>
  </si>
  <si>
    <t>会議費</t>
    <rPh sb="0" eb="3">
      <t>カイギヒ</t>
    </rPh>
    <phoneticPr fontId="3"/>
  </si>
  <si>
    <t>印刷製本費</t>
    <rPh sb="0" eb="2">
      <t>インサツ</t>
    </rPh>
    <rPh sb="2" eb="4">
      <t>セイホン</t>
    </rPh>
    <rPh sb="4" eb="5">
      <t>ヒ</t>
    </rPh>
    <phoneticPr fontId="3"/>
  </si>
  <si>
    <t>※数式部分白文字</t>
    <rPh sb="1" eb="3">
      <t>スウシキ</t>
    </rPh>
    <rPh sb="3" eb="5">
      <t>ブブン</t>
    </rPh>
    <rPh sb="5" eb="8">
      <t>シロモジ</t>
    </rPh>
    <phoneticPr fontId="3"/>
  </si>
  <si>
    <t>事業名</t>
    <rPh sb="0" eb="2">
      <t>ジギョウ</t>
    </rPh>
    <rPh sb="2" eb="3">
      <t>メイ</t>
    </rPh>
    <phoneticPr fontId="3"/>
  </si>
  <si>
    <t>送付先</t>
    <rPh sb="0" eb="3">
      <t>ソウフサキ</t>
    </rPh>
    <phoneticPr fontId="3"/>
  </si>
  <si>
    <t>　厚生労働大臣　　殿</t>
  </si>
  <si>
    <t>　厚生労働大臣　　殿</t>
    <phoneticPr fontId="3"/>
  </si>
  <si>
    <t>遠隔医療従事者研修事業</t>
  </si>
  <si>
    <t>遠隔医療従事者研修事業</t>
    <phoneticPr fontId="3"/>
  </si>
  <si>
    <t>臨床研修事業</t>
  </si>
  <si>
    <t>臨床研修事業</t>
    <phoneticPr fontId="3"/>
  </si>
  <si>
    <t>歯科医師臨床研修事業</t>
  </si>
  <si>
    <t>歯科医師臨床研修事業</t>
    <phoneticPr fontId="3"/>
  </si>
  <si>
    <t>事業名選択欄</t>
    <rPh sb="0" eb="2">
      <t>ジギョウ</t>
    </rPh>
    <rPh sb="2" eb="3">
      <t>メイ</t>
    </rPh>
    <rPh sb="3" eb="5">
      <t>センタク</t>
    </rPh>
    <rPh sb="5" eb="6">
      <t>ラン</t>
    </rPh>
    <phoneticPr fontId="3"/>
  </si>
  <si>
    <t>最終列</t>
    <rPh sb="0" eb="2">
      <t>サイシュウ</t>
    </rPh>
    <rPh sb="2" eb="3">
      <t>レツ</t>
    </rPh>
    <phoneticPr fontId="3"/>
  </si>
  <si>
    <t>費目列挙</t>
    <rPh sb="0" eb="2">
      <t>ヒモク</t>
    </rPh>
    <rPh sb="2" eb="4">
      <t>レッキョ</t>
    </rPh>
    <phoneticPr fontId="3"/>
  </si>
  <si>
    <t>区分１</t>
    <rPh sb="0" eb="2">
      <t>クブン</t>
    </rPh>
    <phoneticPr fontId="3"/>
  </si>
  <si>
    <t>区分２</t>
    <rPh sb="0" eb="2">
      <t>クブン</t>
    </rPh>
    <phoneticPr fontId="3"/>
  </si>
  <si>
    <t>※オレンジは基準額内訳の書類がある。</t>
    <rPh sb="6" eb="8">
      <t>キジュン</t>
    </rPh>
    <rPh sb="8" eb="9">
      <t>ガク</t>
    </rPh>
    <rPh sb="9" eb="11">
      <t>ウチワケ</t>
    </rPh>
    <rPh sb="12" eb="14">
      <t>ショルイ</t>
    </rPh>
    <phoneticPr fontId="3"/>
  </si>
  <si>
    <t>２　対象経費の支出済額算出内訳</t>
    <rPh sb="2" eb="4">
      <t>タイショウ</t>
    </rPh>
    <rPh sb="4" eb="6">
      <t>ケイヒ</t>
    </rPh>
    <rPh sb="7" eb="9">
      <t>シシュツ</t>
    </rPh>
    <rPh sb="9" eb="10">
      <t>ズ</t>
    </rPh>
    <rPh sb="10" eb="11">
      <t>ガク</t>
    </rPh>
    <rPh sb="11" eb="13">
      <t>サンシュツ</t>
    </rPh>
    <rPh sb="13" eb="15">
      <t>ウチワケ</t>
    </rPh>
    <phoneticPr fontId="3"/>
  </si>
  <si>
    <t>年度医療関係者研修費等補助金の事業実績報告書</t>
    <rPh sb="21" eb="22">
      <t>ショ</t>
    </rPh>
    <phoneticPr fontId="3"/>
  </si>
  <si>
    <t>３　  収入支出決算書抄本</t>
    <phoneticPr fontId="3"/>
  </si>
  <si>
    <t>２　  実績報告書（別紙２）</t>
    <rPh sb="4" eb="6">
      <t>ジッセキ</t>
    </rPh>
    <rPh sb="6" eb="8">
      <t>ホウコク</t>
    </rPh>
    <phoneticPr fontId="3"/>
  </si>
  <si>
    <t>１　  所要額精算書（別紙１）</t>
    <phoneticPr fontId="3"/>
  </si>
  <si>
    <t>（１）本調査には都道府県の要請等により受け入れた自治医科大学医学部卒の研修医は含めないこと。</t>
    <rPh sb="3" eb="6">
      <t>ホンチョウサ</t>
    </rPh>
    <rPh sb="8" eb="12">
      <t>トドウフケン</t>
    </rPh>
    <rPh sb="13" eb="15">
      <t>ヨウセイ</t>
    </rPh>
    <rPh sb="15" eb="16">
      <t>トウ</t>
    </rPh>
    <rPh sb="19" eb="20">
      <t>ウ</t>
    </rPh>
    <rPh sb="21" eb="22">
      <t>イ</t>
    </rPh>
    <rPh sb="24" eb="26">
      <t>ジチ</t>
    </rPh>
    <rPh sb="26" eb="28">
      <t>イカ</t>
    </rPh>
    <rPh sb="28" eb="30">
      <t>ダイガク</t>
    </rPh>
    <rPh sb="30" eb="32">
      <t>イガク</t>
    </rPh>
    <rPh sb="32" eb="33">
      <t>ブ</t>
    </rPh>
    <rPh sb="33" eb="34">
      <t>ソツ</t>
    </rPh>
    <rPh sb="35" eb="38">
      <t>ケンシュウイ</t>
    </rPh>
    <rPh sb="39" eb="40">
      <t>フク</t>
    </rPh>
    <phoneticPr fontId="13"/>
  </si>
  <si>
    <t>　　　　　　　「基本給」は、研修医の業務量、住居、通勤経路、家族構成にかかわらず研修医に決まって支払われる給与とします。国家公務員の給与では、</t>
    <rPh sb="8" eb="11">
      <t>キホンキュウ</t>
    </rPh>
    <rPh sb="14" eb="17">
      <t>ケンシュウイ</t>
    </rPh>
    <rPh sb="18" eb="21">
      <t>ギョウムリョウ</t>
    </rPh>
    <rPh sb="22" eb="24">
      <t>ジュウキョ</t>
    </rPh>
    <rPh sb="25" eb="27">
      <t>ツウキン</t>
    </rPh>
    <rPh sb="27" eb="29">
      <t>ケイロ</t>
    </rPh>
    <rPh sb="30" eb="32">
      <t>カゾク</t>
    </rPh>
    <rPh sb="32" eb="34">
      <t>コウセイ</t>
    </rPh>
    <rPh sb="40" eb="43">
      <t>ケンシュウイ</t>
    </rPh>
    <rPh sb="44" eb="45">
      <t>キ</t>
    </rPh>
    <rPh sb="48" eb="50">
      <t>シハラ</t>
    </rPh>
    <rPh sb="53" eb="55">
      <t>キュウヨ</t>
    </rPh>
    <rPh sb="60" eb="62">
      <t>コッカ</t>
    </rPh>
    <rPh sb="62" eb="65">
      <t>コウムイン</t>
    </rPh>
    <rPh sb="66" eb="68">
      <t>キュウヨ</t>
    </rPh>
    <phoneticPr fontId="13"/>
  </si>
  <si>
    <r>
      <t>事業延月数</t>
    </r>
    <r>
      <rPr>
        <sz val="9"/>
        <color theme="1"/>
        <rFont val="ＭＳ 明朝"/>
        <family val="1"/>
        <charset val="128"/>
      </rPr>
      <t xml:space="preserve">
(月４回以上)</t>
    </r>
    <rPh sb="0" eb="2">
      <t>ジギョウ</t>
    </rPh>
    <rPh sb="2" eb="3">
      <t>ノ</t>
    </rPh>
    <rPh sb="3" eb="5">
      <t>ツキスウ</t>
    </rPh>
    <rPh sb="7" eb="8">
      <t>ツキ</t>
    </rPh>
    <rPh sb="9" eb="12">
      <t>カイイジョウ</t>
    </rPh>
    <phoneticPr fontId="4"/>
  </si>
  <si>
    <r>
      <t>事業延日数</t>
    </r>
    <r>
      <rPr>
        <sz val="9"/>
        <color theme="1"/>
        <rFont val="ＭＳ 明朝"/>
        <family val="1"/>
        <charset val="128"/>
      </rPr>
      <t xml:space="preserve">
(月４回未満)</t>
    </r>
    <rPh sb="0" eb="2">
      <t>ジギョウ</t>
    </rPh>
    <rPh sb="2" eb="3">
      <t>ノ</t>
    </rPh>
    <rPh sb="3" eb="4">
      <t>ニチ</t>
    </rPh>
    <rPh sb="4" eb="5">
      <t>カズ</t>
    </rPh>
    <rPh sb="7" eb="8">
      <t>ツキ</t>
    </rPh>
    <rPh sb="9" eb="10">
      <t>カイ</t>
    </rPh>
    <rPh sb="10" eb="12">
      <t>ミマン</t>
    </rPh>
    <phoneticPr fontId="4"/>
  </si>
  <si>
    <r>
      <t>事業延月数 i</t>
    </r>
    <r>
      <rPr>
        <sz val="8"/>
        <color theme="1"/>
        <rFont val="ＭＳ 明朝"/>
        <family val="1"/>
        <charset val="128"/>
      </rPr>
      <t xml:space="preserve">
(月４回以上)</t>
    </r>
    <rPh sb="3" eb="5">
      <t>ツキスウ</t>
    </rPh>
    <rPh sb="9" eb="10">
      <t>ツキ</t>
    </rPh>
    <rPh sb="11" eb="12">
      <t>カイ</t>
    </rPh>
    <rPh sb="12" eb="14">
      <t>イジョウ</t>
    </rPh>
    <phoneticPr fontId="3"/>
  </si>
  <si>
    <r>
      <t>事業延日数 j</t>
    </r>
    <r>
      <rPr>
        <sz val="8"/>
        <color theme="1"/>
        <rFont val="ＭＳ 明朝"/>
        <family val="1"/>
        <charset val="128"/>
      </rPr>
      <t xml:space="preserve">
(月４回未満)</t>
    </r>
    <rPh sb="3" eb="5">
      <t>ニッスウ</t>
    </rPh>
    <rPh sb="9" eb="10">
      <t>ツキ</t>
    </rPh>
    <rPh sb="11" eb="12">
      <t>カイ</t>
    </rPh>
    <rPh sb="12" eb="14">
      <t>ミマン</t>
    </rPh>
    <phoneticPr fontId="3"/>
  </si>
  <si>
    <r>
      <t>事業延月数 k</t>
    </r>
    <r>
      <rPr>
        <sz val="8"/>
        <color theme="1"/>
        <rFont val="ＭＳ 明朝"/>
        <family val="1"/>
        <charset val="128"/>
      </rPr>
      <t xml:space="preserve">
(月４回以上)</t>
    </r>
    <rPh sb="3" eb="5">
      <t>ツキスウ</t>
    </rPh>
    <rPh sb="9" eb="10">
      <t>ツキ</t>
    </rPh>
    <rPh sb="11" eb="12">
      <t>カイ</t>
    </rPh>
    <rPh sb="12" eb="14">
      <t>イジョウ</t>
    </rPh>
    <phoneticPr fontId="3"/>
  </si>
  <si>
    <r>
      <t>事業延日数 l</t>
    </r>
    <r>
      <rPr>
        <sz val="8"/>
        <color theme="1"/>
        <rFont val="ＭＳ 明朝"/>
        <family val="1"/>
        <charset val="128"/>
      </rPr>
      <t xml:space="preserve">
(月４回未満)</t>
    </r>
    <rPh sb="3" eb="5">
      <t>ニッスウ</t>
    </rPh>
    <rPh sb="9" eb="10">
      <t>ツキ</t>
    </rPh>
    <rPh sb="11" eb="12">
      <t>カイ</t>
    </rPh>
    <rPh sb="12" eb="14">
      <t>ミマン</t>
    </rPh>
    <phoneticPr fontId="3"/>
  </si>
  <si>
    <r>
      <t>事業延月数 m</t>
    </r>
    <r>
      <rPr>
        <sz val="8"/>
        <color theme="1"/>
        <rFont val="ＭＳ 明朝"/>
        <family val="1"/>
        <charset val="128"/>
      </rPr>
      <t xml:space="preserve">
(月４回以上)</t>
    </r>
    <rPh sb="3" eb="5">
      <t>ツキスウ</t>
    </rPh>
    <rPh sb="9" eb="10">
      <t>ツキ</t>
    </rPh>
    <rPh sb="11" eb="12">
      <t>カイ</t>
    </rPh>
    <rPh sb="12" eb="14">
      <t>イジョウ</t>
    </rPh>
    <phoneticPr fontId="3"/>
  </si>
  <si>
    <r>
      <t>事業延日数 n</t>
    </r>
    <r>
      <rPr>
        <sz val="8"/>
        <color theme="1"/>
        <rFont val="ＭＳ 明朝"/>
        <family val="1"/>
        <charset val="128"/>
      </rPr>
      <t xml:space="preserve">
(月４回未満)</t>
    </r>
    <rPh sb="3" eb="5">
      <t>ニッスウ</t>
    </rPh>
    <rPh sb="9" eb="10">
      <t>ツキ</t>
    </rPh>
    <rPh sb="11" eb="12">
      <t>カイ</t>
    </rPh>
    <rPh sb="12" eb="14">
      <t>ミマン</t>
    </rPh>
    <phoneticPr fontId="3"/>
  </si>
  <si>
    <r>
      <t>事業延月数 o</t>
    </r>
    <r>
      <rPr>
        <sz val="8"/>
        <color theme="1"/>
        <rFont val="ＭＳ 明朝"/>
        <family val="1"/>
        <charset val="128"/>
      </rPr>
      <t xml:space="preserve">
(月４回以上)</t>
    </r>
    <rPh sb="3" eb="5">
      <t>ツキスウ</t>
    </rPh>
    <rPh sb="9" eb="10">
      <t>ツキ</t>
    </rPh>
    <rPh sb="11" eb="12">
      <t>カイ</t>
    </rPh>
    <rPh sb="12" eb="14">
      <t>イジョウ</t>
    </rPh>
    <phoneticPr fontId="3"/>
  </si>
  <si>
    <r>
      <t>事業延日数 p</t>
    </r>
    <r>
      <rPr>
        <sz val="8"/>
        <color theme="1"/>
        <rFont val="ＭＳ 明朝"/>
        <family val="1"/>
        <charset val="128"/>
      </rPr>
      <t xml:space="preserve">
(月４回未満)</t>
    </r>
    <rPh sb="3" eb="5">
      <t>ニッスウ</t>
    </rPh>
    <rPh sb="9" eb="10">
      <t>ツキ</t>
    </rPh>
    <rPh sb="11" eb="12">
      <t>カイ</t>
    </rPh>
    <rPh sb="12" eb="14">
      <t>ミマン</t>
    </rPh>
    <phoneticPr fontId="3"/>
  </si>
  <si>
    <r>
      <t>事業延</t>
    </r>
    <r>
      <rPr>
        <b/>
        <sz val="11"/>
        <color theme="1"/>
        <rFont val="ＭＳ 明朝"/>
        <family val="1"/>
        <charset val="128"/>
      </rPr>
      <t>月数</t>
    </r>
    <r>
      <rPr>
        <sz val="11"/>
        <color theme="1"/>
        <rFont val="ＭＳ 明朝"/>
        <family val="1"/>
        <charset val="128"/>
      </rPr>
      <t xml:space="preserve">
(月４回以上)　　　　　　　　　</t>
    </r>
    <rPh sb="0" eb="2">
      <t>ジギョウ</t>
    </rPh>
    <rPh sb="2" eb="3">
      <t>ノ</t>
    </rPh>
    <rPh sb="3" eb="5">
      <t>ツキスウ</t>
    </rPh>
    <rPh sb="10" eb="12">
      <t>イジョウ</t>
    </rPh>
    <phoneticPr fontId="3"/>
  </si>
  <si>
    <r>
      <t>事業延</t>
    </r>
    <r>
      <rPr>
        <b/>
        <sz val="11"/>
        <color theme="1"/>
        <rFont val="ＭＳ 明朝"/>
        <family val="1"/>
        <charset val="128"/>
      </rPr>
      <t>日数</t>
    </r>
    <r>
      <rPr>
        <sz val="11"/>
        <color theme="1"/>
        <rFont val="ＭＳ 明朝"/>
        <family val="1"/>
        <charset val="128"/>
      </rPr>
      <t xml:space="preserve">
(月４回未満)
</t>
    </r>
    <rPh sb="0" eb="2">
      <t>ジギョウ</t>
    </rPh>
    <rPh sb="2" eb="3">
      <t>ノ</t>
    </rPh>
    <rPh sb="3" eb="5">
      <t>ニッスウ</t>
    </rPh>
    <phoneticPr fontId="3"/>
  </si>
  <si>
    <t>補助金名</t>
    <rPh sb="0" eb="3">
      <t>ホジョキン</t>
    </rPh>
    <rPh sb="3" eb="4">
      <t>メイ</t>
    </rPh>
    <phoneticPr fontId="3"/>
  </si>
  <si>
    <t xml:space="preserve"> </t>
  </si>
  <si>
    <t>諸謝金</t>
    <rPh sb="0" eb="1">
      <t>ショ</t>
    </rPh>
    <rPh sb="1" eb="3">
      <t>シャキン</t>
    </rPh>
    <phoneticPr fontId="3"/>
  </si>
  <si>
    <t>消耗品費</t>
    <rPh sb="0" eb="3">
      <t>ショウモウヒン</t>
    </rPh>
    <rPh sb="3" eb="4">
      <t>ヒ</t>
    </rPh>
    <phoneticPr fontId="3"/>
  </si>
  <si>
    <t>通信運搬費</t>
    <rPh sb="0" eb="2">
      <t>ツウシン</t>
    </rPh>
    <rPh sb="2" eb="5">
      <t>ウンパンヒ</t>
    </rPh>
    <phoneticPr fontId="3"/>
  </si>
  <si>
    <t>　</t>
  </si>
  <si>
    <t xml:space="preserve"> </t>
    <phoneticPr fontId="3"/>
  </si>
  <si>
    <t>消耗品費</t>
    <rPh sb="0" eb="2">
      <t>ショウモウ</t>
    </rPh>
    <rPh sb="2" eb="3">
      <t>ヒン</t>
    </rPh>
    <rPh sb="3" eb="4">
      <t>ヒ</t>
    </rPh>
    <phoneticPr fontId="3"/>
  </si>
  <si>
    <t>印刷製本費</t>
    <phoneticPr fontId="3"/>
  </si>
  <si>
    <t>（会場借料、機器借料）</t>
    <phoneticPr fontId="3"/>
  </si>
  <si>
    <t>委託費</t>
    <rPh sb="0" eb="2">
      <t>イタク</t>
    </rPh>
    <rPh sb="2" eb="3">
      <t>ヒ</t>
    </rPh>
    <phoneticPr fontId="3"/>
  </si>
  <si>
    <t>通信運搬費</t>
    <rPh sb="0" eb="2">
      <t>ツウシン</t>
    </rPh>
    <rPh sb="2" eb="4">
      <t>ウンパン</t>
    </rPh>
    <rPh sb="4" eb="5">
      <t>ヒ</t>
    </rPh>
    <phoneticPr fontId="4"/>
  </si>
  <si>
    <t>会議費</t>
    <rPh sb="0" eb="3">
      <t>カイギヒ</t>
    </rPh>
    <phoneticPr fontId="4"/>
  </si>
  <si>
    <t>社会保険料</t>
    <rPh sb="0" eb="2">
      <t>シャカイ</t>
    </rPh>
    <rPh sb="2" eb="5">
      <t>ホケンリョウ</t>
    </rPh>
    <phoneticPr fontId="4"/>
  </si>
  <si>
    <t>別紙１</t>
    <rPh sb="0" eb="2">
      <t>ベッシ</t>
    </rPh>
    <phoneticPr fontId="3"/>
  </si>
  <si>
    <t>第4号様式</t>
  </si>
  <si>
    <t>Ｆ</t>
    <phoneticPr fontId="3"/>
  </si>
  <si>
    <t>基準額（区分１）</t>
    <rPh sb="0" eb="2">
      <t>キジュン</t>
    </rPh>
    <rPh sb="2" eb="3">
      <t>ガク</t>
    </rPh>
    <rPh sb="4" eb="6">
      <t>クブン</t>
    </rPh>
    <phoneticPr fontId="3"/>
  </si>
  <si>
    <t>基準額（区分２）</t>
    <rPh sb="0" eb="2">
      <t>キジュン</t>
    </rPh>
    <rPh sb="2" eb="3">
      <t>ガク</t>
    </rPh>
    <rPh sb="4" eb="6">
      <t>クブン</t>
    </rPh>
    <phoneticPr fontId="3"/>
  </si>
  <si>
    <t>Ｇ</t>
    <phoneticPr fontId="3"/>
  </si>
  <si>
    <t>別紙１</t>
    <rPh sb="0" eb="2">
      <t>ベッシ</t>
    </rPh>
    <phoneticPr fontId="3"/>
  </si>
  <si>
    <t>所要額精算書</t>
    <rPh sb="0" eb="3">
      <t>ショヨウガク</t>
    </rPh>
    <rPh sb="3" eb="6">
      <t>セイサンショ</t>
    </rPh>
    <phoneticPr fontId="3"/>
  </si>
  <si>
    <t>職員諸手当（非常勤）</t>
    <rPh sb="0" eb="2">
      <t>ショクイン</t>
    </rPh>
    <rPh sb="2" eb="5">
      <t>ショテアテ</t>
    </rPh>
    <rPh sb="6" eb="9">
      <t>ヒジョウキン</t>
    </rPh>
    <phoneticPr fontId="3"/>
  </si>
  <si>
    <t>社会保険料（非常勤）</t>
    <rPh sb="0" eb="2">
      <t>シャカイ</t>
    </rPh>
    <rPh sb="2" eb="5">
      <t>ホケンリョウ</t>
    </rPh>
    <rPh sb="6" eb="9">
      <t>ヒジョウキン</t>
    </rPh>
    <phoneticPr fontId="3"/>
  </si>
  <si>
    <t>交　　 付
決 定 額</t>
    <phoneticPr fontId="3"/>
  </si>
  <si>
    <t>国庫補助
基 本 額</t>
    <rPh sb="0" eb="2">
      <t>コッコ</t>
    </rPh>
    <rPh sb="2" eb="4">
      <t>ホジョ</t>
    </rPh>
    <rPh sb="5" eb="6">
      <t>キ</t>
    </rPh>
    <rPh sb="7" eb="8">
      <t>ホン</t>
    </rPh>
    <rPh sb="9" eb="10">
      <t>ガク</t>
    </rPh>
    <phoneticPr fontId="3"/>
  </si>
  <si>
    <t>国庫補助
所 要 額</t>
    <rPh sb="0" eb="1">
      <t>クニ</t>
    </rPh>
    <rPh sb="1" eb="2">
      <t>コ</t>
    </rPh>
    <rPh sb="2" eb="3">
      <t>ホ</t>
    </rPh>
    <rPh sb="3" eb="4">
      <t>スケ</t>
    </rPh>
    <phoneticPr fontId="3"/>
  </si>
  <si>
    <t>国庫補助
受入済額</t>
    <rPh sb="0" eb="2">
      <t>コッコ</t>
    </rPh>
    <rPh sb="2" eb="4">
      <t>ホジョ</t>
    </rPh>
    <rPh sb="5" eb="6">
      <t>ウ</t>
    </rPh>
    <rPh sb="6" eb="7">
      <t>イ</t>
    </rPh>
    <rPh sb="7" eb="8">
      <t>ズ</t>
    </rPh>
    <rPh sb="8" eb="9">
      <t>ガク</t>
    </rPh>
    <phoneticPr fontId="3"/>
  </si>
  <si>
    <t>差 引 過
△不足額</t>
    <phoneticPr fontId="3"/>
  </si>
  <si>
    <t>円</t>
    <rPh sb="0" eb="1">
      <t>エン</t>
    </rPh>
    <phoneticPr fontId="3"/>
  </si>
  <si>
    <t>Ｊ</t>
    <phoneticPr fontId="3"/>
  </si>
  <si>
    <t>Ｉ</t>
    <phoneticPr fontId="3"/>
  </si>
  <si>
    <t>Ｈ</t>
    <phoneticPr fontId="3"/>
  </si>
  <si>
    <t>Ｇ</t>
    <phoneticPr fontId="3"/>
  </si>
  <si>
    <t>Ｋ</t>
    <phoneticPr fontId="3"/>
  </si>
  <si>
    <t>へき地診療所等研修支援事業実績報告書</t>
    <rPh sb="2" eb="3">
      <t>チ</t>
    </rPh>
    <rPh sb="3" eb="6">
      <t>シンリョウショ</t>
    </rPh>
    <rPh sb="6" eb="7">
      <t>トウ</t>
    </rPh>
    <rPh sb="7" eb="9">
      <t>ケンシュウ</t>
    </rPh>
    <rPh sb="9" eb="11">
      <t>シエン</t>
    </rPh>
    <rPh sb="11" eb="13">
      <t>ジギョウ</t>
    </rPh>
    <rPh sb="13" eb="15">
      <t>ジッセキ</t>
    </rPh>
    <rPh sb="15" eb="17">
      <t>ホウコク</t>
    </rPh>
    <phoneticPr fontId="4"/>
  </si>
  <si>
    <t>"手入力して下さい"</t>
    <rPh sb="1" eb="2">
      <t>テ</t>
    </rPh>
    <rPh sb="2" eb="4">
      <t>ニュウリョク</t>
    </rPh>
    <rPh sb="6" eb="7">
      <t>クダ</t>
    </rPh>
    <phoneticPr fontId="3"/>
  </si>
  <si>
    <t>職員諸手当（非常勤）</t>
  </si>
  <si>
    <t>旅費</t>
  </si>
  <si>
    <t>備品費</t>
  </si>
  <si>
    <t>消耗品費</t>
  </si>
  <si>
    <t>印刷製本費</t>
  </si>
  <si>
    <t>通信運搬費</t>
  </si>
  <si>
    <t>光熱水料</t>
  </si>
  <si>
    <t>会議費</t>
  </si>
  <si>
    <t>社会保険料（非常勤）</t>
  </si>
  <si>
    <t>雑役務費</t>
  </si>
  <si>
    <t>委託費</t>
  </si>
  <si>
    <t>○○×○＝○○○円</t>
    <rPh sb="8" eb="9">
      <t>エン</t>
    </rPh>
    <phoneticPr fontId="3"/>
  </si>
  <si>
    <t>××謝金×円</t>
  </si>
  <si>
    <t>××謝金×円</t>
    <rPh sb="2" eb="4">
      <t>シャキン</t>
    </rPh>
    <rPh sb="5" eb="6">
      <t>エン</t>
    </rPh>
    <phoneticPr fontId="3"/>
  </si>
  <si>
    <t>△△旅費△円</t>
    <rPh sb="2" eb="4">
      <t>リョヒ</t>
    </rPh>
    <rPh sb="5" eb="6">
      <t>エン</t>
    </rPh>
    <phoneticPr fontId="3"/>
  </si>
  <si>
    <t>○○等○円</t>
    <rPh sb="2" eb="3">
      <t>トウ</t>
    </rPh>
    <rPh sb="4" eb="5">
      <t>エン</t>
    </rPh>
    <phoneticPr fontId="3"/>
  </si>
  <si>
    <t>△△等△円</t>
    <rPh sb="2" eb="3">
      <t>トウ</t>
    </rPh>
    <rPh sb="4" eb="5">
      <t>エン</t>
    </rPh>
    <phoneticPr fontId="3"/>
  </si>
  <si>
    <t>××等×円</t>
    <rPh sb="2" eb="3">
      <t>トウ</t>
    </rPh>
    <rPh sb="4" eb="5">
      <t>エン</t>
    </rPh>
    <phoneticPr fontId="3"/>
  </si>
  <si>
    <t>○○会場使用料○○円</t>
    <rPh sb="2" eb="4">
      <t>カイジョウ</t>
    </rPh>
    <rPh sb="4" eb="7">
      <t>シヨウリョウ</t>
    </rPh>
    <rPh sb="9" eb="10">
      <t>エン</t>
    </rPh>
    <phoneticPr fontId="3"/>
  </si>
  <si>
    <t>1　○○所要額</t>
    <phoneticPr fontId="3"/>
  </si>
  <si>
    <t/>
  </si>
  <si>
    <t>別紙２－１</t>
    <phoneticPr fontId="4"/>
  </si>
  <si>
    <t>別紙２－２</t>
    <rPh sb="0" eb="2">
      <t>ベッシ</t>
    </rPh>
    <phoneticPr fontId="3"/>
  </si>
  <si>
    <t>別紙２－３</t>
    <rPh sb="0" eb="2">
      <t>ベッシ</t>
    </rPh>
    <phoneticPr fontId="3"/>
  </si>
  <si>
    <t>別紙２－４</t>
    <rPh sb="0" eb="2">
      <t>ベッシ</t>
    </rPh>
    <phoneticPr fontId="3"/>
  </si>
  <si>
    <t>（１）研修医延人数　【別紙２－１】</t>
    <rPh sb="11" eb="13">
      <t>ベッシ</t>
    </rPh>
    <phoneticPr fontId="4"/>
  </si>
  <si>
    <t>（５）へき地診療所等研修支援事業延日数　【別紙２－２】の研修実日数合計と一致</t>
    <rPh sb="9" eb="10">
      <t>トウ</t>
    </rPh>
    <rPh sb="21" eb="23">
      <t>ベッシ</t>
    </rPh>
    <rPh sb="28" eb="30">
      <t>ケンシュウ</t>
    </rPh>
    <rPh sb="30" eb="31">
      <t>ジツ</t>
    </rPh>
    <rPh sb="31" eb="33">
      <t>ニッスウ</t>
    </rPh>
    <rPh sb="33" eb="35">
      <t>ゴウケイ</t>
    </rPh>
    <rPh sb="36" eb="38">
      <t>イッチ</t>
    </rPh>
    <phoneticPr fontId="3"/>
  </si>
  <si>
    <t xml:space="preserve">（６）産婦人科宿日直研修事業延日数
　当直分は【別紙２－１】のD、Iの1、
2年次生の合計と一致    </t>
    <rPh sb="3" eb="7">
      <t>サンフジンカ</t>
    </rPh>
    <rPh sb="7" eb="10">
      <t>シュクニッチョク</t>
    </rPh>
    <rPh sb="10" eb="12">
      <t>ケンシュウ</t>
    </rPh>
    <rPh sb="12" eb="14">
      <t>ジギョウ</t>
    </rPh>
    <rPh sb="14" eb="15">
      <t>エン</t>
    </rPh>
    <rPh sb="15" eb="17">
      <t>ニッスウ</t>
    </rPh>
    <rPh sb="19" eb="21">
      <t>トウチョク</t>
    </rPh>
    <rPh sb="21" eb="22">
      <t>フン</t>
    </rPh>
    <rPh sb="24" eb="26">
      <t>ベッシ</t>
    </rPh>
    <rPh sb="39" eb="42">
      <t>ネンジセイ</t>
    </rPh>
    <rPh sb="43" eb="45">
      <t>ゴウケイ</t>
    </rPh>
    <rPh sb="46" eb="48">
      <t>イッチ</t>
    </rPh>
    <phoneticPr fontId="4"/>
  </si>
  <si>
    <t>（７）小児科宿日直研修事業延日数
　当直分は【別紙２－１】のH、Jの1、2年次生の合計と一致</t>
    <rPh sb="3" eb="6">
      <t>ショウニカ</t>
    </rPh>
    <rPh sb="6" eb="9">
      <t>シュクニッチョク</t>
    </rPh>
    <rPh sb="9" eb="11">
      <t>ケンシュウ</t>
    </rPh>
    <rPh sb="11" eb="13">
      <t>ジギョウ</t>
    </rPh>
    <rPh sb="13" eb="14">
      <t>エン</t>
    </rPh>
    <rPh sb="14" eb="16">
      <t>ニッスウ</t>
    </rPh>
    <rPh sb="23" eb="25">
      <t>ベッシ</t>
    </rPh>
    <phoneticPr fontId="4"/>
  </si>
  <si>
    <t>※【別紙２－３】の推計年収と一致。</t>
    <rPh sb="2" eb="4">
      <t>ベッシ</t>
    </rPh>
    <rPh sb="9" eb="11">
      <t>スイケイ</t>
    </rPh>
    <rPh sb="11" eb="13">
      <t>ネンシュウ</t>
    </rPh>
    <rPh sb="14" eb="16">
      <t>イッチ</t>
    </rPh>
    <phoneticPr fontId="3"/>
  </si>
  <si>
    <t>（協力型臨床研修病院等が申請する場合であっても、【別紙２－３】の基幹型臨床研修病院のの金額を記載すること。）</t>
    <rPh sb="1" eb="4">
      <t>キョウリョクガタ</t>
    </rPh>
    <rPh sb="4" eb="8">
      <t>リンショウケンシュウ</t>
    </rPh>
    <rPh sb="8" eb="10">
      <t>ビョウイン</t>
    </rPh>
    <rPh sb="10" eb="11">
      <t>トウ</t>
    </rPh>
    <rPh sb="12" eb="14">
      <t>シンセイ</t>
    </rPh>
    <rPh sb="16" eb="18">
      <t>バアイ</t>
    </rPh>
    <rPh sb="25" eb="27">
      <t>ベッシ</t>
    </rPh>
    <rPh sb="32" eb="35">
      <t>キカンガタ</t>
    </rPh>
    <rPh sb="35" eb="37">
      <t>リンショウ</t>
    </rPh>
    <rPh sb="37" eb="39">
      <t>ケンシュウ</t>
    </rPh>
    <rPh sb="39" eb="41">
      <t>ビョウイン</t>
    </rPh>
    <rPh sb="43" eb="45">
      <t>キンガク</t>
    </rPh>
    <rPh sb="46" eb="48">
      <t>キサイ</t>
    </rPh>
    <phoneticPr fontId="3"/>
  </si>
  <si>
    <t>臨床研修事業実績報告書（総括表）</t>
    <rPh sb="6" eb="8">
      <t>ジッセキ</t>
    </rPh>
    <rPh sb="8" eb="10">
      <t>ホウコク</t>
    </rPh>
    <phoneticPr fontId="3"/>
  </si>
  <si>
    <t>一般用医薬品適正使用推進のための研修事業</t>
    <rPh sb="0" eb="2">
      <t>イッパン</t>
    </rPh>
    <rPh sb="2" eb="3">
      <t>ヨウ</t>
    </rPh>
    <rPh sb="3" eb="6">
      <t>イヤクヒン</t>
    </rPh>
    <rPh sb="6" eb="8">
      <t>テキセイ</t>
    </rPh>
    <rPh sb="8" eb="10">
      <t>シヨウ</t>
    </rPh>
    <rPh sb="10" eb="12">
      <t>スイシン</t>
    </rPh>
    <rPh sb="16" eb="18">
      <t>ケンシュウ</t>
    </rPh>
    <rPh sb="18" eb="20">
      <t>ジギョウ</t>
    </rPh>
    <phoneticPr fontId="3"/>
  </si>
  <si>
    <t>借料及び損料（会場借料、機器借料）</t>
    <rPh sb="0" eb="2">
      <t>シャクリョウ</t>
    </rPh>
    <rPh sb="2" eb="3">
      <t>オヨ</t>
    </rPh>
    <rPh sb="4" eb="6">
      <t>ソンリョウ</t>
    </rPh>
    <rPh sb="7" eb="9">
      <t>カイジョウ</t>
    </rPh>
    <rPh sb="9" eb="11">
      <t>シャクリョウ</t>
    </rPh>
    <rPh sb="12" eb="14">
      <t>キキ</t>
    </rPh>
    <rPh sb="14" eb="16">
      <t>シャクリョウ</t>
    </rPh>
    <phoneticPr fontId="3"/>
  </si>
  <si>
    <t xml:space="preserve"> 　</t>
    <phoneticPr fontId="3"/>
  </si>
  <si>
    <t>教育指導経費</t>
  </si>
  <si>
    <t>地域協議会経費</t>
  </si>
  <si>
    <t>（３）剖検経費</t>
    <rPh sb="3" eb="5">
      <t>ボウケン</t>
    </rPh>
    <rPh sb="5" eb="7">
      <t>ケイヒ</t>
    </rPh>
    <phoneticPr fontId="4"/>
  </si>
  <si>
    <t>（２）地元採用研修医採用・育成経費</t>
    <rPh sb="3" eb="5">
      <t>ジモト</t>
    </rPh>
    <rPh sb="5" eb="7">
      <t>サイヨウ</t>
    </rPh>
    <rPh sb="7" eb="10">
      <t>ケンシュウイ</t>
    </rPh>
    <rPh sb="10" eb="12">
      <t>サイヨウ</t>
    </rPh>
    <rPh sb="13" eb="15">
      <t>イクセイ</t>
    </rPh>
    <rPh sb="15" eb="17">
      <t>ケイヒ</t>
    </rPh>
    <phoneticPr fontId="4"/>
  </si>
  <si>
    <t>※1種及び2種病院に限る</t>
    <rPh sb="2" eb="3">
      <t>シュ</t>
    </rPh>
    <rPh sb="3" eb="4">
      <t>オヨ</t>
    </rPh>
    <rPh sb="6" eb="7">
      <t>シュ</t>
    </rPh>
    <rPh sb="7" eb="9">
      <t>ビョウイン</t>
    </rPh>
    <rPh sb="10" eb="11">
      <t>カギ</t>
    </rPh>
    <phoneticPr fontId="3"/>
  </si>
  <si>
    <t>（５）研修管理委員会等経費</t>
    <rPh sb="3" eb="5">
      <t>ケンシュウ</t>
    </rPh>
    <rPh sb="5" eb="7">
      <t>カンリ</t>
    </rPh>
    <rPh sb="7" eb="10">
      <t>イインカイ</t>
    </rPh>
    <rPh sb="10" eb="11">
      <t>トウ</t>
    </rPh>
    <rPh sb="11" eb="13">
      <t>ケイヒ</t>
    </rPh>
    <phoneticPr fontId="4"/>
  </si>
  <si>
    <t>（４）プログラム責任者等経費</t>
    <rPh sb="8" eb="11">
      <t>セキニンシャ</t>
    </rPh>
    <rPh sb="11" eb="12">
      <t>トウ</t>
    </rPh>
    <rPh sb="12" eb="14">
      <t>ケイヒ</t>
    </rPh>
    <phoneticPr fontId="4"/>
  </si>
  <si>
    <t>（６）へき地診療所等研修支援経費</t>
    <rPh sb="5" eb="6">
      <t>チ</t>
    </rPh>
    <rPh sb="6" eb="9">
      <t>シンリョウショ</t>
    </rPh>
    <rPh sb="9" eb="10">
      <t>トウ</t>
    </rPh>
    <rPh sb="10" eb="12">
      <t>ケンシュウ</t>
    </rPh>
    <rPh sb="12" eb="14">
      <t>シエン</t>
    </rPh>
    <rPh sb="14" eb="16">
      <t>ケイヒ</t>
    </rPh>
    <phoneticPr fontId="4"/>
  </si>
  <si>
    <t>（７）産婦人科宿日直研修事業経費　</t>
    <rPh sb="3" eb="7">
      <t>サンフジンカ</t>
    </rPh>
    <rPh sb="7" eb="10">
      <t>シュクニッチョク</t>
    </rPh>
    <rPh sb="10" eb="12">
      <t>ケンシュウ</t>
    </rPh>
    <rPh sb="12" eb="14">
      <t>ジギョウ</t>
    </rPh>
    <rPh sb="14" eb="16">
      <t>ケイヒ</t>
    </rPh>
    <phoneticPr fontId="4"/>
  </si>
  <si>
    <t>（８）小児科宿日直研修事業経費　</t>
    <rPh sb="3" eb="6">
      <t>ショウニカ</t>
    </rPh>
    <rPh sb="6" eb="9">
      <t>シュクニッチョク</t>
    </rPh>
    <rPh sb="9" eb="11">
      <t>ケンシュウ</t>
    </rPh>
    <rPh sb="11" eb="13">
      <t>ジギョウ</t>
    </rPh>
    <rPh sb="13" eb="15">
      <t>ケイヒ</t>
    </rPh>
    <phoneticPr fontId="4"/>
  </si>
  <si>
    <t>　　</t>
    <phoneticPr fontId="3"/>
  </si>
  <si>
    <t>事業者名　　　　</t>
    <phoneticPr fontId="3"/>
  </si>
  <si>
    <t>（注２）各月の末日に国（国立高度専門医療研究センターを含む。）が開設する病院に在籍する場合は対象外とすること。</t>
    <rPh sb="4" eb="6">
      <t>カクツキ</t>
    </rPh>
    <rPh sb="7" eb="9">
      <t>マツジツ</t>
    </rPh>
    <rPh sb="10" eb="11">
      <t>クニ</t>
    </rPh>
    <rPh sb="12" eb="14">
      <t>コクリツ</t>
    </rPh>
    <rPh sb="14" eb="16">
      <t>コウド</t>
    </rPh>
    <rPh sb="16" eb="18">
      <t>センモン</t>
    </rPh>
    <rPh sb="18" eb="20">
      <t>イリョウ</t>
    </rPh>
    <rPh sb="20" eb="22">
      <t>ケンキュウ</t>
    </rPh>
    <rPh sb="27" eb="28">
      <t>フク</t>
    </rPh>
    <rPh sb="32" eb="34">
      <t>カイセツ</t>
    </rPh>
    <rPh sb="36" eb="38">
      <t>ビョウイン</t>
    </rPh>
    <rPh sb="39" eb="41">
      <t>ザイセキ</t>
    </rPh>
    <rPh sb="43" eb="45">
      <t>バアイ</t>
    </rPh>
    <rPh sb="46" eb="48">
      <t>タイショウ</t>
    </rPh>
    <rPh sb="48" eb="49">
      <t>ガイ</t>
    </rPh>
    <phoneticPr fontId="3"/>
  </si>
  <si>
    <t>（注３）当該年度に研修を開始した研修医については１年次、それより前に研修を開始した研修医については２年次</t>
    <rPh sb="4" eb="6">
      <t>トウガイ</t>
    </rPh>
    <rPh sb="6" eb="8">
      <t>ネンド</t>
    </rPh>
    <rPh sb="9" eb="11">
      <t>ケンシュウ</t>
    </rPh>
    <rPh sb="12" eb="14">
      <t>カイシ</t>
    </rPh>
    <rPh sb="16" eb="19">
      <t>ケンシュウイ</t>
    </rPh>
    <rPh sb="25" eb="27">
      <t>ネンジ</t>
    </rPh>
    <rPh sb="32" eb="33">
      <t>マエ</t>
    </rPh>
    <rPh sb="34" eb="36">
      <t>ケンシュウ</t>
    </rPh>
    <rPh sb="37" eb="39">
      <t>カイシ</t>
    </rPh>
    <rPh sb="41" eb="44">
      <t>ケンシュウイ</t>
    </rPh>
    <rPh sb="50" eb="52">
      <t>ネンジ</t>
    </rPh>
    <phoneticPr fontId="3"/>
  </si>
  <si>
    <t>（注１）地元出身研修医延人数は、当該年度内における各月の末日に在籍する地元出身研修医数の総和であること。</t>
    <rPh sb="4" eb="6">
      <t>ジモト</t>
    </rPh>
    <rPh sb="6" eb="8">
      <t>シュッシン</t>
    </rPh>
    <rPh sb="35" eb="37">
      <t>ジモト</t>
    </rPh>
    <rPh sb="37" eb="39">
      <t>シュッシン</t>
    </rPh>
    <phoneticPr fontId="4"/>
  </si>
  <si>
    <t>※１（3）の地元出身研修医の採用割合が50%以上の場合</t>
    <phoneticPr fontId="3"/>
  </si>
  <si>
    <t>研修医延人数 a'</t>
    <phoneticPr fontId="4"/>
  </si>
  <si>
    <t>（２－２）地元採用研修医採用・育成経費</t>
    <rPh sb="5" eb="7">
      <t>ジモト</t>
    </rPh>
    <rPh sb="7" eb="9">
      <t>サイヨウ</t>
    </rPh>
    <rPh sb="9" eb="12">
      <t>ケンシュウイ</t>
    </rPh>
    <rPh sb="12" eb="14">
      <t>サイヨウ</t>
    </rPh>
    <rPh sb="15" eb="17">
      <t>イクセイ</t>
    </rPh>
    <rPh sb="17" eb="19">
      <t>ケイヒ</t>
    </rPh>
    <phoneticPr fontId="4"/>
  </si>
  <si>
    <t>※１（3）の地元出身研修医の採用割合が50%未満の場合</t>
    <rPh sb="22" eb="24">
      <t>ミマン</t>
    </rPh>
    <phoneticPr fontId="3"/>
  </si>
  <si>
    <t>研修医延人数 a'</t>
  </si>
  <si>
    <t>※協力型臨床研修病院等が申請する場合（４）～（６）は計上しないこと。</t>
    <phoneticPr fontId="3"/>
  </si>
  <si>
    <t>基準額算出内訳（国立大学病院以外）</t>
    <rPh sb="8" eb="16">
      <t>コクリツダイガクビョウインイガイ</t>
    </rPh>
    <phoneticPr fontId="3"/>
  </si>
  <si>
    <t>　で研修を行う場合に限り対象となる。</t>
    <rPh sb="12" eb="14">
      <t>タイショウ</t>
    </rPh>
    <phoneticPr fontId="3"/>
  </si>
  <si>
    <t>（注３）研修医が国立大学病院以外の病院（国（国立高度専門医療研究センターを含む。）が開設する病院を除く。）</t>
    <rPh sb="1" eb="2">
      <t>チュウ</t>
    </rPh>
    <phoneticPr fontId="3"/>
  </si>
  <si>
    <t>基準額算出内訳（国立大学病院）</t>
    <rPh sb="8" eb="14">
      <t>コクリツダイガクビョウイン</t>
    </rPh>
    <phoneticPr fontId="3"/>
  </si>
  <si>
    <t>別紙２－５</t>
    <rPh sb="0" eb="2">
      <t>ベッシ</t>
    </rPh>
    <phoneticPr fontId="3"/>
  </si>
  <si>
    <t>（注２）各月の末日に国（国立高度専門医療研究センターを含む。）が開設する病院に在籍する場合は対象外とすること。</t>
    <rPh sb="1" eb="2">
      <t>チュウ</t>
    </rPh>
    <rPh sb="4" eb="6">
      <t>カクツキ</t>
    </rPh>
    <rPh sb="7" eb="9">
      <t>マツジツ</t>
    </rPh>
    <rPh sb="10" eb="11">
      <t>クニ</t>
    </rPh>
    <rPh sb="12" eb="14">
      <t>コクリツ</t>
    </rPh>
    <rPh sb="14" eb="16">
      <t>コウド</t>
    </rPh>
    <rPh sb="16" eb="18">
      <t>センモン</t>
    </rPh>
    <rPh sb="18" eb="20">
      <t>イリョウ</t>
    </rPh>
    <rPh sb="20" eb="22">
      <t>ケンキュウ</t>
    </rPh>
    <rPh sb="27" eb="28">
      <t>フク</t>
    </rPh>
    <rPh sb="32" eb="34">
      <t>カイセツ</t>
    </rPh>
    <rPh sb="36" eb="38">
      <t>ビョウイン</t>
    </rPh>
    <rPh sb="39" eb="41">
      <t>ザイセキ</t>
    </rPh>
    <rPh sb="43" eb="45">
      <t>バアイ</t>
    </rPh>
    <rPh sb="46" eb="49">
      <t>タイショウガイ</t>
    </rPh>
    <phoneticPr fontId="3"/>
  </si>
  <si>
    <r>
      <t>事業延月数 i</t>
    </r>
    <r>
      <rPr>
        <sz val="8"/>
        <rFont val="ＭＳ 明朝"/>
        <family val="1"/>
        <charset val="128"/>
      </rPr>
      <t xml:space="preserve">
(月４回以上)</t>
    </r>
    <rPh sb="3" eb="5">
      <t>ツキスウ</t>
    </rPh>
    <rPh sb="9" eb="10">
      <t>ツキ</t>
    </rPh>
    <rPh sb="11" eb="12">
      <t>カイ</t>
    </rPh>
    <rPh sb="12" eb="14">
      <t>イジョウ</t>
    </rPh>
    <phoneticPr fontId="3"/>
  </si>
  <si>
    <r>
      <t>事業延日数 j</t>
    </r>
    <r>
      <rPr>
        <sz val="8"/>
        <rFont val="ＭＳ 明朝"/>
        <family val="1"/>
        <charset val="128"/>
      </rPr>
      <t xml:space="preserve">
(月４回未満)</t>
    </r>
    <rPh sb="3" eb="5">
      <t>ニッスウ</t>
    </rPh>
    <rPh sb="9" eb="10">
      <t>ツキ</t>
    </rPh>
    <rPh sb="11" eb="12">
      <t>カイ</t>
    </rPh>
    <rPh sb="12" eb="14">
      <t>ミマン</t>
    </rPh>
    <phoneticPr fontId="3"/>
  </si>
  <si>
    <r>
      <t>事業延月数 k</t>
    </r>
    <r>
      <rPr>
        <sz val="8"/>
        <rFont val="ＭＳ 明朝"/>
        <family val="1"/>
        <charset val="128"/>
      </rPr>
      <t xml:space="preserve">
(月４回以上)</t>
    </r>
    <rPh sb="3" eb="5">
      <t>ツキスウ</t>
    </rPh>
    <rPh sb="9" eb="10">
      <t>ツキ</t>
    </rPh>
    <rPh sb="11" eb="12">
      <t>カイ</t>
    </rPh>
    <rPh sb="12" eb="14">
      <t>イジョウ</t>
    </rPh>
    <phoneticPr fontId="3"/>
  </si>
  <si>
    <r>
      <t>事業延日数 l</t>
    </r>
    <r>
      <rPr>
        <sz val="8"/>
        <rFont val="ＭＳ 明朝"/>
        <family val="1"/>
        <charset val="128"/>
      </rPr>
      <t xml:space="preserve">
(月４回未満)</t>
    </r>
    <rPh sb="3" eb="5">
      <t>ニッスウ</t>
    </rPh>
    <rPh sb="9" eb="10">
      <t>ツキ</t>
    </rPh>
    <rPh sb="11" eb="12">
      <t>カイ</t>
    </rPh>
    <rPh sb="12" eb="14">
      <t>ミマン</t>
    </rPh>
    <phoneticPr fontId="3"/>
  </si>
  <si>
    <t>（４）へき地診療所等研修支援経費</t>
    <rPh sb="5" eb="6">
      <t>チ</t>
    </rPh>
    <rPh sb="6" eb="9">
      <t>シンリョウショ</t>
    </rPh>
    <rPh sb="9" eb="10">
      <t>トウ</t>
    </rPh>
    <rPh sb="10" eb="12">
      <t>ケンシュウ</t>
    </rPh>
    <rPh sb="12" eb="14">
      <t>シエン</t>
    </rPh>
    <rPh sb="14" eb="16">
      <t>ケイヒ</t>
    </rPh>
    <phoneticPr fontId="4"/>
  </si>
  <si>
    <t>（５）産婦人科宿日直研修事業経費　</t>
    <rPh sb="3" eb="7">
      <t>サンフジンカ</t>
    </rPh>
    <rPh sb="7" eb="10">
      <t>シュクニッチョク</t>
    </rPh>
    <rPh sb="10" eb="12">
      <t>ケンシュウ</t>
    </rPh>
    <rPh sb="12" eb="14">
      <t>ジギョウ</t>
    </rPh>
    <rPh sb="14" eb="16">
      <t>ケイヒ</t>
    </rPh>
    <phoneticPr fontId="4"/>
  </si>
  <si>
    <t>（６）小児科宿日直研修事業経費　</t>
    <rPh sb="3" eb="6">
      <t>ショウニカ</t>
    </rPh>
    <rPh sb="6" eb="9">
      <t>シュクニッチョク</t>
    </rPh>
    <rPh sb="9" eb="11">
      <t>ケンシュウ</t>
    </rPh>
    <rPh sb="11" eb="13">
      <t>ジギョウ</t>
    </rPh>
    <rPh sb="13" eb="15">
      <t>ケイヒ</t>
    </rPh>
    <phoneticPr fontId="4"/>
  </si>
  <si>
    <t>年度医療関係者研修費等補助金の（変更）交付申請書</t>
    <rPh sb="16" eb="18">
      <t>ヘンコウ</t>
    </rPh>
    <rPh sb="23" eb="24">
      <t>ショ</t>
    </rPh>
    <phoneticPr fontId="3"/>
  </si>
  <si>
    <t>事業計画書</t>
    <phoneticPr fontId="3"/>
  </si>
  <si>
    <t>　地方厚生局長　　殿</t>
    <rPh sb="1" eb="3">
      <t>チホウ</t>
    </rPh>
    <rPh sb="3" eb="6">
      <t>コウセイキョク</t>
    </rPh>
    <rPh sb="6" eb="7">
      <t>オサ</t>
    </rPh>
    <phoneticPr fontId="3"/>
  </si>
  <si>
    <t>年度臨床研修費等補助金の（変更）交付申請書</t>
    <rPh sb="13" eb="15">
      <t>ヘンコウ</t>
    </rPh>
    <rPh sb="20" eb="21">
      <t>ショ</t>
    </rPh>
    <phoneticPr fontId="3"/>
  </si>
  <si>
    <t>（Ⅰ　教育指導経費）</t>
    <phoneticPr fontId="3"/>
  </si>
  <si>
    <t>１　研修管理委員会等経費</t>
    <phoneticPr fontId="3"/>
  </si>
  <si>
    <t>諸謝金</t>
    <rPh sb="0" eb="3">
      <t>ショシャキン</t>
    </rPh>
    <phoneticPr fontId="4"/>
  </si>
  <si>
    <t>旅費</t>
    <rPh sb="0" eb="1">
      <t>タビ</t>
    </rPh>
    <rPh sb="1" eb="2">
      <t>ヒ</t>
    </rPh>
    <phoneticPr fontId="4"/>
  </si>
  <si>
    <t>消耗品費</t>
    <rPh sb="0" eb="1">
      <t>ケ</t>
    </rPh>
    <rPh sb="1" eb="2">
      <t>モウ</t>
    </rPh>
    <rPh sb="2" eb="3">
      <t>シナ</t>
    </rPh>
    <rPh sb="3" eb="4">
      <t>ヒ</t>
    </rPh>
    <phoneticPr fontId="4"/>
  </si>
  <si>
    <t>印刷製本費</t>
    <rPh sb="0" eb="1">
      <t>イン</t>
    </rPh>
    <rPh sb="1" eb="2">
      <t>サツ</t>
    </rPh>
    <rPh sb="2" eb="3">
      <t>セイ</t>
    </rPh>
    <rPh sb="3" eb="4">
      <t>ホン</t>
    </rPh>
    <rPh sb="4" eb="5">
      <t>ヒ</t>
    </rPh>
    <phoneticPr fontId="4"/>
  </si>
  <si>
    <t>２　プログラム責任者人件費（プログラム管理に係るもの）</t>
    <phoneticPr fontId="3"/>
  </si>
  <si>
    <t>３　指導医及びプログラム責任者の補助者雇上経費</t>
    <phoneticPr fontId="3"/>
  </si>
  <si>
    <t>非常勤職員手当</t>
    <rPh sb="0" eb="3">
      <t>ヒジョウキン</t>
    </rPh>
    <rPh sb="3" eb="5">
      <t>ショクイン</t>
    </rPh>
    <rPh sb="5" eb="7">
      <t>テアテ</t>
    </rPh>
    <phoneticPr fontId="3"/>
  </si>
  <si>
    <t>４　通信運搬費</t>
    <rPh sb="2" eb="4">
      <t>ツウシン</t>
    </rPh>
    <rPh sb="4" eb="6">
      <t>ウンパン</t>
    </rPh>
    <rPh sb="6" eb="7">
      <t>ヒ</t>
    </rPh>
    <phoneticPr fontId="3"/>
  </si>
  <si>
    <t>５　指導医、プログラム責任者（研修医指導分）にかかる経費</t>
    <rPh sb="2" eb="5">
      <t>シドウイ</t>
    </rPh>
    <rPh sb="11" eb="14">
      <t>セキニンシャ</t>
    </rPh>
    <rPh sb="15" eb="18">
      <t>ケンシュウイ</t>
    </rPh>
    <rPh sb="18" eb="20">
      <t>シドウ</t>
    </rPh>
    <rPh sb="20" eb="21">
      <t>ブン</t>
    </rPh>
    <rPh sb="26" eb="28">
      <t>ケイヒ</t>
    </rPh>
    <phoneticPr fontId="3"/>
  </si>
  <si>
    <t>６　情報収集及び学会等出席経費</t>
    <phoneticPr fontId="3"/>
  </si>
  <si>
    <t>備品費（図書）</t>
    <rPh sb="0" eb="3">
      <t>ビヒンヒ</t>
    </rPh>
    <rPh sb="4" eb="6">
      <t>トショ</t>
    </rPh>
    <phoneticPr fontId="3"/>
  </si>
  <si>
    <t>消耗品（教材等材料費を含む）</t>
    <rPh sb="0" eb="2">
      <t>ショウモウ</t>
    </rPh>
    <rPh sb="2" eb="3">
      <t>ヒン</t>
    </rPh>
    <rPh sb="4" eb="6">
      <t>キョウザイ</t>
    </rPh>
    <rPh sb="6" eb="7">
      <t>トウ</t>
    </rPh>
    <rPh sb="7" eb="10">
      <t>ザイリョウヒ</t>
    </rPh>
    <rPh sb="11" eb="12">
      <t>フク</t>
    </rPh>
    <phoneticPr fontId="3"/>
  </si>
  <si>
    <t>７　剖検経費</t>
    <phoneticPr fontId="3"/>
  </si>
  <si>
    <t>諸謝金（臨床研修病院のみ）</t>
    <rPh sb="0" eb="1">
      <t>ショ</t>
    </rPh>
    <rPh sb="1" eb="3">
      <t>シャキン</t>
    </rPh>
    <rPh sb="4" eb="6">
      <t>リンショウ</t>
    </rPh>
    <rPh sb="6" eb="8">
      <t>ケンシュウ</t>
    </rPh>
    <rPh sb="8" eb="10">
      <t>ビョウイン</t>
    </rPh>
    <phoneticPr fontId="3"/>
  </si>
  <si>
    <t>旅費（臨床研修病院のみ）</t>
    <rPh sb="0" eb="2">
      <t>リョヒ</t>
    </rPh>
    <phoneticPr fontId="3"/>
  </si>
  <si>
    <t>８へき地診療所等の研修経費</t>
    <rPh sb="3" eb="4">
      <t>チ</t>
    </rPh>
    <rPh sb="4" eb="6">
      <t>シンリョウ</t>
    </rPh>
    <rPh sb="6" eb="7">
      <t>ジョ</t>
    </rPh>
    <rPh sb="7" eb="8">
      <t>トウ</t>
    </rPh>
    <rPh sb="9" eb="11">
      <t>ケンシュウ</t>
    </rPh>
    <rPh sb="11" eb="13">
      <t>ケイヒ</t>
    </rPh>
    <phoneticPr fontId="3"/>
  </si>
  <si>
    <t>９　産婦人科宿日直研修事業費、小児科宿日直研修事業費</t>
    <rPh sb="2" eb="6">
      <t>サンフジンカ</t>
    </rPh>
    <rPh sb="6" eb="7">
      <t>シュク</t>
    </rPh>
    <rPh sb="7" eb="9">
      <t>ニッチョク</t>
    </rPh>
    <rPh sb="9" eb="11">
      <t>ケンシュウ</t>
    </rPh>
    <rPh sb="11" eb="13">
      <t>ジギョウ</t>
    </rPh>
    <rPh sb="13" eb="14">
      <t>ヒ</t>
    </rPh>
    <rPh sb="15" eb="18">
      <t>ショウニカ</t>
    </rPh>
    <rPh sb="18" eb="19">
      <t>シュク</t>
    </rPh>
    <rPh sb="19" eb="21">
      <t>ニッチョク</t>
    </rPh>
    <rPh sb="21" eb="23">
      <t>ケンシュウ</t>
    </rPh>
    <rPh sb="23" eb="25">
      <t>ジギョウ</t>
    </rPh>
    <rPh sb="25" eb="26">
      <t>ヒ</t>
    </rPh>
    <phoneticPr fontId="4"/>
  </si>
  <si>
    <t>宿日直手当</t>
    <phoneticPr fontId="3"/>
  </si>
  <si>
    <t>（１）産婦人科</t>
    <phoneticPr fontId="3"/>
  </si>
  <si>
    <t>（２）小児科</t>
    <phoneticPr fontId="3"/>
  </si>
  <si>
    <t>【オンコール手当】</t>
    <rPh sb="6" eb="8">
      <t>テアテ</t>
    </rPh>
    <phoneticPr fontId="3"/>
  </si>
  <si>
    <t>（Ⅱ　協議会開催経費）</t>
    <rPh sb="3" eb="6">
      <t>キョウギカイ</t>
    </rPh>
    <rPh sb="6" eb="8">
      <t>カイサイ</t>
    </rPh>
    <phoneticPr fontId="3"/>
  </si>
  <si>
    <t>（事務補助者雇上経費）</t>
    <rPh sb="1" eb="3">
      <t>ジム</t>
    </rPh>
    <rPh sb="3" eb="5">
      <t>ホジョ</t>
    </rPh>
    <rPh sb="5" eb="6">
      <t>シャ</t>
    </rPh>
    <rPh sb="6" eb="7">
      <t>ヤト</t>
    </rPh>
    <rPh sb="7" eb="8">
      <t>ジョウ</t>
    </rPh>
    <rPh sb="8" eb="10">
      <t>ケイヒ</t>
    </rPh>
    <phoneticPr fontId="3"/>
  </si>
  <si>
    <t>３　通信運搬費</t>
    <rPh sb="2" eb="4">
      <t>ツウシン</t>
    </rPh>
    <rPh sb="4" eb="6">
      <t>ウンパン</t>
    </rPh>
    <rPh sb="6" eb="7">
      <t>ヒ</t>
    </rPh>
    <phoneticPr fontId="3"/>
  </si>
  <si>
    <t>４　指導歯科医、指導医（医科・歯科連携に資する科目分）</t>
    <rPh sb="2" eb="4">
      <t>シドウ</t>
    </rPh>
    <rPh sb="4" eb="7">
      <t>シカイ</t>
    </rPh>
    <rPh sb="8" eb="11">
      <t>シドウイ</t>
    </rPh>
    <rPh sb="12" eb="14">
      <t>イカ</t>
    </rPh>
    <rPh sb="15" eb="17">
      <t>シカ</t>
    </rPh>
    <rPh sb="17" eb="19">
      <t>レンケイ</t>
    </rPh>
    <rPh sb="20" eb="21">
      <t>シ</t>
    </rPh>
    <rPh sb="23" eb="25">
      <t>カモク</t>
    </rPh>
    <rPh sb="25" eb="26">
      <t>ブン</t>
    </rPh>
    <phoneticPr fontId="3"/>
  </si>
  <si>
    <t>プログラム責任者（研修歯科医指導分）に係る経費</t>
    <rPh sb="19" eb="20">
      <t>カカ</t>
    </rPh>
    <phoneticPr fontId="3"/>
  </si>
  <si>
    <t>非常勤職員手当</t>
    <rPh sb="0" eb="7">
      <t>ヒジョウキンショクインテアテ</t>
    </rPh>
    <phoneticPr fontId="3"/>
  </si>
  <si>
    <t>５　消耗品費（歯科医学研究材料費含む）</t>
    <rPh sb="2" eb="4">
      <t>ショウモウ</t>
    </rPh>
    <rPh sb="4" eb="5">
      <t>ヒン</t>
    </rPh>
    <rPh sb="5" eb="6">
      <t>ヒ</t>
    </rPh>
    <rPh sb="7" eb="10">
      <t>シカイ</t>
    </rPh>
    <rPh sb="10" eb="11">
      <t>ガク</t>
    </rPh>
    <rPh sb="11" eb="13">
      <t>ケンキュウ</t>
    </rPh>
    <rPh sb="13" eb="16">
      <t>ザイリョウヒ</t>
    </rPh>
    <rPh sb="16" eb="17">
      <t>フク</t>
    </rPh>
    <phoneticPr fontId="3"/>
  </si>
  <si>
    <t>光熱水料</t>
    <rPh sb="0" eb="2">
      <t>コウネツ</t>
    </rPh>
    <rPh sb="2" eb="3">
      <t>スイ</t>
    </rPh>
    <rPh sb="3" eb="4">
      <t>リョウ</t>
    </rPh>
    <phoneticPr fontId="3"/>
  </si>
  <si>
    <t>７　へき地診療所等の研修経費</t>
    <rPh sb="4" eb="5">
      <t>チ</t>
    </rPh>
    <rPh sb="5" eb="7">
      <t>シンリョウ</t>
    </rPh>
    <rPh sb="7" eb="8">
      <t>ジョ</t>
    </rPh>
    <rPh sb="8" eb="9">
      <t>トウ</t>
    </rPh>
    <rPh sb="10" eb="12">
      <t>ケンシュウ</t>
    </rPh>
    <rPh sb="12" eb="14">
      <t>ケイヒ</t>
    </rPh>
    <phoneticPr fontId="3"/>
  </si>
  <si>
    <t>８　指導歯科医資質向上推進事業に必要な経費</t>
    <rPh sb="2" eb="4">
      <t>シドウ</t>
    </rPh>
    <rPh sb="4" eb="6">
      <t>シカ</t>
    </rPh>
    <rPh sb="6" eb="7">
      <t>イ</t>
    </rPh>
    <rPh sb="7" eb="9">
      <t>シシツ</t>
    </rPh>
    <rPh sb="9" eb="11">
      <t>コウジョウ</t>
    </rPh>
    <rPh sb="11" eb="13">
      <t>スイシン</t>
    </rPh>
    <rPh sb="13" eb="15">
      <t>ジギョウ</t>
    </rPh>
    <rPh sb="16" eb="18">
      <t>ヒツヨウ</t>
    </rPh>
    <rPh sb="19" eb="21">
      <t>ケイヒ</t>
    </rPh>
    <phoneticPr fontId="3"/>
  </si>
  <si>
    <t>９　在宅歯科医療等研修推進事業に必要な経費</t>
    <rPh sb="2" eb="4">
      <t>ザイタク</t>
    </rPh>
    <rPh sb="4" eb="6">
      <t>シカ</t>
    </rPh>
    <rPh sb="6" eb="8">
      <t>イリョウ</t>
    </rPh>
    <rPh sb="8" eb="9">
      <t>トウ</t>
    </rPh>
    <rPh sb="9" eb="11">
      <t>ケンシュウ</t>
    </rPh>
    <rPh sb="11" eb="13">
      <t>スイシン</t>
    </rPh>
    <rPh sb="13" eb="15">
      <t>ジギョウ</t>
    </rPh>
    <rPh sb="16" eb="18">
      <t>ヒツヨウ</t>
    </rPh>
    <rPh sb="19" eb="21">
      <t>ケイヒ</t>
    </rPh>
    <phoneticPr fontId="3"/>
  </si>
  <si>
    <t>年度医療関係者研修費等補助金の事業実績報告書</t>
    <rPh sb="15" eb="17">
      <t>ジギョウ</t>
    </rPh>
    <rPh sb="17" eb="19">
      <t>ジッセキ</t>
    </rPh>
    <rPh sb="19" eb="22">
      <t>ホウコクショ</t>
    </rPh>
    <phoneticPr fontId="3"/>
  </si>
  <si>
    <t>年度臨床研修費等補助金の事業実績報告書</t>
    <rPh sb="18" eb="19">
      <t>ショ</t>
    </rPh>
    <phoneticPr fontId="3"/>
  </si>
  <si>
    <t>臨床研修事業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</si>
</sst>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 &quot;#,##0"/>
    <numFmt numFmtId="178" formatCode="0.0%"/>
    <numFmt numFmtId="179" formatCode="&quot;¥&quot;#,##0_);[Red]\(&quot;¥&quot;#,##0\)"/>
  </numFmts>
  <fonts count="46">
    <font>
      <sz val="11"/>
      <name val="ＭＳ Ｐ明朝"/>
      <family val="1"/>
      <charset val="128"/>
    </font>
    <font>
      <sz val="11"/>
      <name val="ＭＳ Ｐ明朝"/>
      <family val="1"/>
      <charset val="128"/>
    </font>
    <font>
      <sz val="14"/>
      <name val="ＭＳ 明朝"/>
      <family val="1"/>
      <charset val="128"/>
    </font>
    <font>
      <sz val="6"/>
      <name val="ＭＳ Ｐ明朝"/>
      <family val="1"/>
      <charset val="128"/>
    </font>
    <font>
      <sz val="6"/>
      <name val="ＭＳ ゴシック"/>
      <family val="3"/>
      <charset val="128"/>
    </font>
    <font>
      <sz val="11"/>
      <color theme="1"/>
      <name val="ＭＳ 明朝"/>
      <family val="1"/>
      <charset val="128"/>
    </font>
    <font>
      <sz val="10"/>
      <color theme="1"/>
      <name val="ＭＳ 明朝"/>
      <family val="1"/>
      <charset val="128"/>
    </font>
    <font>
      <strike/>
      <sz val="11"/>
      <color theme="1"/>
      <name val="ＭＳ 明朝"/>
      <family val="1"/>
      <charset val="128"/>
    </font>
    <font>
      <sz val="9"/>
      <color theme="1"/>
      <name val="ＭＳ 明朝"/>
      <family val="1"/>
      <charset val="128"/>
    </font>
    <font>
      <sz val="11"/>
      <color theme="1"/>
      <name val="ＭＳ Ｐ明朝"/>
      <family val="1"/>
      <charset val="128"/>
    </font>
    <font>
      <sz val="13"/>
      <name val="ＭＳ 明朝"/>
      <family val="1"/>
      <charset val="128"/>
    </font>
    <font>
      <sz val="14"/>
      <color theme="1"/>
      <name val="ＭＳ 明朝"/>
      <family val="1"/>
      <charset val="128"/>
    </font>
    <font>
      <sz val="8"/>
      <color theme="1"/>
      <name val="ＭＳ 明朝"/>
      <family val="1"/>
      <charset val="128"/>
    </font>
    <font>
      <sz val="6"/>
      <name val="ＭＳ Ｐゴシック"/>
      <family val="3"/>
      <charset val="128"/>
    </font>
    <font>
      <sz val="11"/>
      <name val="ＭＳ Ｐゴシック"/>
      <family val="3"/>
      <charset val="128"/>
    </font>
    <font>
      <sz val="11"/>
      <color theme="1"/>
      <name val="ＭＳ Ｐゴシック"/>
      <family val="3"/>
      <charset val="128"/>
    </font>
    <font>
      <sz val="12"/>
      <color theme="1"/>
      <name val="ＭＳ 明朝"/>
      <family val="1"/>
      <charset val="128"/>
    </font>
    <font>
      <sz val="9"/>
      <color theme="1"/>
      <name val="ＭＳ Ｐ明朝"/>
      <family val="1"/>
      <charset val="128"/>
    </font>
    <font>
      <strike/>
      <sz val="11"/>
      <color theme="1"/>
      <name val="ＭＳ Ｐゴシック"/>
      <family val="3"/>
      <charset val="128"/>
    </font>
    <font>
      <sz val="12"/>
      <color theme="1"/>
      <name val="ＭＳ ゴシック"/>
      <family val="3"/>
      <charset val="128"/>
    </font>
    <font>
      <sz val="11"/>
      <color theme="1"/>
      <name val="ＭＳ Ｐゴシック"/>
      <family val="3"/>
      <charset val="128"/>
      <scheme val="minor"/>
    </font>
    <font>
      <sz val="12"/>
      <color theme="1"/>
      <name val="ＭＳ Ｐゴシック"/>
      <family val="3"/>
      <charset val="128"/>
      <scheme val="minor"/>
    </font>
    <font>
      <b/>
      <sz val="11"/>
      <color theme="1"/>
      <name val="ＭＳ 明朝"/>
      <family val="1"/>
      <charset val="128"/>
    </font>
    <font>
      <sz val="10"/>
      <color theme="1"/>
      <name val="ＭＳ Ｐ明朝"/>
      <family val="1"/>
      <charset val="128"/>
    </font>
    <font>
      <sz val="11"/>
      <name val="平成ゴシック"/>
      <family val="3"/>
      <charset val="128"/>
    </font>
    <font>
      <b/>
      <sz val="14"/>
      <color theme="1"/>
      <name val="ＭＳ 明朝"/>
      <family val="1"/>
      <charset val="128"/>
    </font>
    <font>
      <b/>
      <sz val="12"/>
      <color theme="1"/>
      <name val="ＭＳ Ｐゴシック"/>
      <family val="3"/>
      <charset val="128"/>
      <scheme val="minor"/>
    </font>
    <font>
      <strike/>
      <sz val="9"/>
      <color theme="1"/>
      <name val="ＭＳ 明朝"/>
      <family val="1"/>
      <charset val="128"/>
    </font>
    <font>
      <strike/>
      <sz val="11"/>
      <color theme="1"/>
      <name val="ＭＳ Ｐ明朝"/>
      <family val="1"/>
      <charset val="128"/>
    </font>
    <font>
      <sz val="12"/>
      <color theme="1"/>
      <name val="ＭＳ Ｐゴシック"/>
      <family val="3"/>
      <charset val="128"/>
    </font>
    <font>
      <sz val="12"/>
      <color theme="1"/>
      <name val="ＭＳ Ｐ明朝"/>
      <family val="1"/>
      <charset val="128"/>
    </font>
    <font>
      <b/>
      <sz val="12"/>
      <color theme="1"/>
      <name val="ＭＳ ゴシック"/>
      <family val="3"/>
      <charset val="128"/>
    </font>
    <font>
      <b/>
      <sz val="10"/>
      <color theme="1"/>
      <name val="ＭＳ 明朝"/>
      <family val="1"/>
      <charset val="128"/>
    </font>
    <font>
      <b/>
      <sz val="12"/>
      <color theme="1"/>
      <name val="ＭＳ 明朝"/>
      <family val="1"/>
      <charset val="128"/>
    </font>
    <font>
      <b/>
      <sz val="9"/>
      <color theme="1"/>
      <name val="ＭＳ 明朝"/>
      <family val="1"/>
      <charset val="128"/>
    </font>
    <font>
      <sz val="11"/>
      <color theme="0"/>
      <name val="ＭＳ Ｐ明朝"/>
      <family val="1"/>
      <charset val="128"/>
    </font>
    <font>
      <sz val="11"/>
      <name val="ＭＳ 明朝"/>
      <family val="1"/>
      <charset val="128"/>
    </font>
    <font>
      <u/>
      <sz val="11"/>
      <color rgb="FFFF0000"/>
      <name val="ＭＳ 明朝"/>
      <family val="1"/>
      <charset val="128"/>
    </font>
    <font>
      <u/>
      <sz val="8"/>
      <color rgb="FFFF0000"/>
      <name val="ＭＳ 明朝"/>
      <family val="1"/>
      <charset val="128"/>
    </font>
    <font>
      <b/>
      <sz val="11"/>
      <name val="ＭＳ 明朝"/>
      <family val="1"/>
      <charset val="128"/>
    </font>
    <font>
      <sz val="8"/>
      <name val="ＭＳ 明朝"/>
      <family val="1"/>
      <charset val="128"/>
    </font>
    <font>
      <sz val="10"/>
      <name val="ＭＳ 明朝"/>
      <family val="1"/>
      <charset val="128"/>
    </font>
    <font>
      <sz val="8"/>
      <name val="ＭＳ Ｐ明朝"/>
      <family val="1"/>
      <charset val="128"/>
    </font>
    <font>
      <sz val="9"/>
      <name val="ＭＳ 明朝"/>
      <family val="1"/>
      <charset val="128"/>
    </font>
    <font>
      <u/>
      <sz val="9"/>
      <color rgb="FFFF0000"/>
      <name val="ＭＳ 明朝"/>
      <family val="1"/>
      <charset val="128"/>
    </font>
    <font>
      <u/>
      <sz val="11"/>
      <color rgb="FFFF0000"/>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8"/>
        <bgColor indexed="64"/>
      </patternFill>
    </fill>
    <fill>
      <patternFill patternType="solid">
        <fgColor theme="1"/>
        <bgColor indexed="64"/>
      </patternFill>
    </fill>
    <fill>
      <patternFill patternType="solid">
        <fgColor theme="8" tint="0.79998168889431442"/>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rgb="FFFF0000"/>
      </right>
      <top style="thin">
        <color theme="1"/>
      </top>
      <bottom style="thin">
        <color indexed="64"/>
      </bottom>
      <diagonal/>
    </border>
    <border>
      <left style="thin">
        <color rgb="FFFF0000"/>
      </left>
      <right style="thin">
        <color rgb="FFFF0000"/>
      </right>
      <top style="thin">
        <color theme="1"/>
      </top>
      <bottom style="thin">
        <color indexed="64"/>
      </bottom>
      <diagonal/>
    </border>
    <border>
      <left style="thin">
        <color rgb="FFFF0000"/>
      </left>
      <right style="thin">
        <color indexed="64"/>
      </right>
      <top style="thin">
        <color theme="1"/>
      </top>
      <bottom style="thin">
        <color indexed="64"/>
      </bottom>
      <diagonal/>
    </border>
    <border>
      <left/>
      <right/>
      <top style="thin">
        <color theme="1"/>
      </top>
      <bottom style="thin">
        <color indexed="64"/>
      </bottom>
      <diagonal/>
    </border>
    <border>
      <left/>
      <right style="thin">
        <color rgb="FFFF0000"/>
      </right>
      <top style="thin">
        <color theme="1"/>
      </top>
      <bottom style="thin">
        <color indexed="64"/>
      </bottom>
      <diagonal/>
    </border>
    <border>
      <left style="thin">
        <color rgb="FFFF0000"/>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style="thin">
        <color indexed="64"/>
      </bottom>
      <diagonal/>
    </border>
    <border>
      <left style="thin">
        <color indexed="64"/>
      </left>
      <right style="thin">
        <color rgb="FFFF0000"/>
      </right>
      <top style="thin">
        <color indexed="64"/>
      </top>
      <bottom style="thin">
        <color theme="1"/>
      </bottom>
      <diagonal/>
    </border>
    <border>
      <left style="thin">
        <color rgb="FFFF0000"/>
      </left>
      <right style="thin">
        <color rgb="FFFF0000"/>
      </right>
      <top style="thin">
        <color indexed="64"/>
      </top>
      <bottom style="thin">
        <color theme="1"/>
      </bottom>
      <diagonal/>
    </border>
    <border>
      <left style="thin">
        <color rgb="FFFF0000"/>
      </left>
      <right style="thin">
        <color indexed="64"/>
      </right>
      <top style="thin">
        <color indexed="64"/>
      </top>
      <bottom style="thin">
        <color theme="1"/>
      </bottom>
      <diagonal/>
    </border>
    <border>
      <left/>
      <right/>
      <top style="thin">
        <color indexed="64"/>
      </top>
      <bottom style="thin">
        <color theme="1"/>
      </bottom>
      <diagonal/>
    </border>
    <border>
      <left/>
      <right style="thin">
        <color rgb="FFFF0000"/>
      </right>
      <top style="thin">
        <color indexed="64"/>
      </top>
      <bottom style="thin">
        <color theme="1"/>
      </bottom>
      <diagonal/>
    </border>
    <border>
      <left style="thin">
        <color rgb="FFFF0000"/>
      </left>
      <right/>
      <top style="thin">
        <color indexed="64"/>
      </top>
      <bottom style="thin">
        <color theme="1"/>
      </bottom>
      <diagonal/>
    </border>
    <border>
      <left/>
      <right style="thin">
        <color theme="1"/>
      </right>
      <top style="thin">
        <color indexed="64"/>
      </top>
      <bottom style="thin">
        <color theme="1"/>
      </bottom>
      <diagonal/>
    </border>
    <border>
      <left style="medium">
        <color theme="1"/>
      </left>
      <right style="medium">
        <color theme="1"/>
      </right>
      <top style="medium">
        <color theme="1"/>
      </top>
      <bottom style="medium">
        <color theme="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medium">
        <color theme="1"/>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style="medium">
        <color indexed="64"/>
      </left>
      <right style="thick">
        <color indexed="64"/>
      </right>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medium">
        <color indexed="64"/>
      </right>
      <top style="thick">
        <color indexed="64"/>
      </top>
      <bottom style="thick">
        <color indexed="64"/>
      </bottom>
      <diagonal/>
    </border>
    <border>
      <left/>
      <right/>
      <top style="hair">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s>
  <cellStyleXfs count="11">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4" fillId="0" borderId="0"/>
    <xf numFmtId="1" fontId="2" fillId="0" borderId="0"/>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4" fillId="0" borderId="0"/>
    <xf numFmtId="0" fontId="1" fillId="0" borderId="0"/>
    <xf numFmtId="0" fontId="24" fillId="0" borderId="0"/>
  </cellStyleXfs>
  <cellXfs count="811">
    <xf numFmtId="0" fontId="0" fillId="0" borderId="0" xfId="0"/>
    <xf numFmtId="0" fontId="5" fillId="0" borderId="0" xfId="0" applyFont="1" applyBorder="1"/>
    <xf numFmtId="0" fontId="5" fillId="0" borderId="0" xfId="0" applyFont="1"/>
    <xf numFmtId="0" fontId="5" fillId="0" borderId="8" xfId="0" applyFont="1" applyBorder="1"/>
    <xf numFmtId="0" fontId="5" fillId="0" borderId="8" xfId="0" applyFont="1" applyBorder="1" applyAlignment="1">
      <alignment horizontal="right"/>
    </xf>
    <xf numFmtId="0" fontId="5" fillId="0" borderId="9" xfId="0" applyFont="1" applyBorder="1"/>
    <xf numFmtId="0" fontId="5" fillId="0" borderId="0" xfId="0" applyFont="1" applyFill="1" applyBorder="1"/>
    <xf numFmtId="0" fontId="6" fillId="0" borderId="1"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xf>
    <xf numFmtId="0" fontId="6" fillId="0" borderId="0" xfId="0" applyFont="1"/>
    <xf numFmtId="0" fontId="6" fillId="0" borderId="11" xfId="0" applyFont="1" applyBorder="1" applyAlignment="1">
      <alignment horizontal="distributed" indent="2"/>
    </xf>
    <xf numFmtId="0" fontId="6" fillId="0" borderId="11" xfId="0" applyFont="1" applyBorder="1" applyAlignment="1">
      <alignment horizontal="center"/>
    </xf>
    <xf numFmtId="0" fontId="6" fillId="0" borderId="6" xfId="0" applyFont="1" applyBorder="1"/>
    <xf numFmtId="0" fontId="6" fillId="0" borderId="2" xfId="0" applyFont="1" applyBorder="1" applyAlignment="1">
      <alignment horizontal="center"/>
    </xf>
    <xf numFmtId="0" fontId="6" fillId="0" borderId="3" xfId="0" applyFont="1" applyBorder="1" applyAlignment="1">
      <alignment horizontal="center"/>
    </xf>
    <xf numFmtId="0" fontId="6" fillId="0" borderId="7" xfId="0" applyFont="1" applyBorder="1"/>
    <xf numFmtId="57" fontId="6" fillId="0" borderId="8" xfId="0" applyNumberFormat="1" applyFont="1" applyBorder="1" applyAlignment="1">
      <alignment horizontal="center"/>
    </xf>
    <xf numFmtId="0" fontId="6" fillId="0" borderId="0" xfId="0" applyFont="1" applyBorder="1" applyAlignment="1">
      <alignment horizontal="center"/>
    </xf>
    <xf numFmtId="57" fontId="6" fillId="0" borderId="9" xfId="0" applyNumberFormat="1" applyFont="1" applyBorder="1" applyAlignment="1">
      <alignment horizontal="center"/>
    </xf>
    <xf numFmtId="0" fontId="6" fillId="0" borderId="9" xfId="0" applyFont="1" applyBorder="1" applyAlignment="1">
      <alignment horizontal="center"/>
    </xf>
    <xf numFmtId="0" fontId="5" fillId="0" borderId="0" xfId="0" applyFont="1" applyBorder="1" applyAlignment="1">
      <alignment shrinkToFit="1"/>
    </xf>
    <xf numFmtId="0" fontId="6" fillId="0" borderId="11" xfId="0" applyFont="1" applyBorder="1" applyAlignment="1">
      <alignment horizontal="center" shrinkToFit="1"/>
    </xf>
    <xf numFmtId="0" fontId="19" fillId="0" borderId="0" xfId="0" applyFont="1" applyFill="1" applyAlignment="1">
      <alignment vertical="center"/>
    </xf>
    <xf numFmtId="0" fontId="5" fillId="0" borderId="0" xfId="0" applyFont="1" applyBorder="1" applyAlignment="1">
      <alignment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5" fillId="0" borderId="0" xfId="0" applyFont="1" applyBorder="1" applyAlignment="1" applyProtection="1">
      <alignment horizontal="right"/>
    </xf>
    <xf numFmtId="0" fontId="5" fillId="0" borderId="0" xfId="0" applyFont="1" applyBorder="1" applyProtection="1"/>
    <xf numFmtId="0" fontId="5" fillId="0" borderId="0" xfId="0" applyFont="1" applyBorder="1" applyAlignment="1" applyProtection="1">
      <alignment horizontal="center"/>
    </xf>
    <xf numFmtId="0" fontId="5" fillId="0" borderId="8" xfId="0" applyFont="1" applyBorder="1" applyAlignment="1" applyProtection="1">
      <alignment shrinkToFit="1"/>
    </xf>
    <xf numFmtId="0" fontId="5" fillId="0" borderId="0" xfId="0" applyFont="1" applyBorder="1" applyAlignment="1" applyProtection="1">
      <alignment shrinkToFit="1"/>
    </xf>
    <xf numFmtId="0" fontId="5" fillId="0" borderId="8" xfId="0" applyFont="1" applyBorder="1" applyAlignment="1" applyProtection="1">
      <alignment horizontal="center" shrinkToFit="1"/>
    </xf>
    <xf numFmtId="0" fontId="5" fillId="0" borderId="0" xfId="0" applyFont="1" applyBorder="1" applyAlignment="1" applyProtection="1">
      <alignment horizontal="center" shrinkToFit="1"/>
    </xf>
    <xf numFmtId="0" fontId="5" fillId="0" borderId="8" xfId="0" applyFont="1" applyBorder="1" applyAlignment="1" applyProtection="1">
      <alignment vertical="center"/>
    </xf>
    <xf numFmtId="0" fontId="12" fillId="0" borderId="0" xfId="0" applyFont="1" applyBorder="1" applyAlignment="1" applyProtection="1">
      <alignment horizontal="center" vertical="center" wrapText="1"/>
    </xf>
    <xf numFmtId="0" fontId="5" fillId="0" borderId="0" xfId="0" applyFont="1" applyFill="1" applyBorder="1" applyProtection="1"/>
    <xf numFmtId="0" fontId="8" fillId="0" borderId="77" xfId="0" applyFont="1" applyFill="1" applyBorder="1" applyAlignment="1" applyProtection="1">
      <alignment horizontal="center"/>
      <protection locked="0"/>
    </xf>
    <xf numFmtId="0" fontId="5" fillId="0" borderId="49" xfId="0" applyFont="1" applyFill="1" applyBorder="1" applyProtection="1"/>
    <xf numFmtId="0" fontId="5" fillId="0" borderId="9" xfId="0" applyFont="1" applyFill="1" applyBorder="1" applyProtection="1"/>
    <xf numFmtId="0" fontId="9" fillId="0" borderId="8" xfId="0" applyFont="1" applyFill="1" applyBorder="1" applyAlignment="1" applyProtection="1">
      <alignment vertical="center"/>
    </xf>
    <xf numFmtId="0" fontId="17" fillId="0" borderId="0" xfId="0" applyFont="1" applyFill="1" applyBorder="1" applyAlignment="1" applyProtection="1">
      <alignment vertical="center"/>
    </xf>
    <xf numFmtId="0" fontId="5" fillId="0" borderId="8" xfId="0" applyFont="1" applyFill="1" applyBorder="1" applyAlignment="1" applyProtection="1">
      <alignment horizontal="right"/>
    </xf>
    <xf numFmtId="0" fontId="5" fillId="0" borderId="4" xfId="0" applyFont="1" applyFill="1" applyBorder="1" applyProtection="1"/>
    <xf numFmtId="0" fontId="5" fillId="0" borderId="13" xfId="0" applyFont="1" applyFill="1" applyBorder="1" applyProtection="1"/>
    <xf numFmtId="0" fontId="15" fillId="0" borderId="0" xfId="0" applyFont="1" applyFill="1" applyBorder="1" applyAlignment="1" applyProtection="1">
      <alignment vertical="center" wrapText="1"/>
    </xf>
    <xf numFmtId="177" fontId="15" fillId="0" borderId="0" xfId="0" applyNumberFormat="1" applyFont="1" applyFill="1" applyBorder="1" applyAlignment="1" applyProtection="1"/>
    <xf numFmtId="0" fontId="15" fillId="0" borderId="9" xfId="0" applyFont="1" applyFill="1" applyBorder="1" applyProtection="1"/>
    <xf numFmtId="0" fontId="15" fillId="0" borderId="4" xfId="0" applyFont="1" applyFill="1" applyBorder="1" applyProtection="1"/>
    <xf numFmtId="0" fontId="15" fillId="0" borderId="13" xfId="0" applyFont="1" applyFill="1" applyBorder="1" applyProtection="1"/>
    <xf numFmtId="0" fontId="15" fillId="0" borderId="12" xfId="0" applyFont="1" applyFill="1" applyBorder="1" applyProtection="1"/>
    <xf numFmtId="0" fontId="5" fillId="0" borderId="12" xfId="0" applyFont="1" applyFill="1" applyBorder="1" applyProtection="1"/>
    <xf numFmtId="0" fontId="6" fillId="0" borderId="0" xfId="0" applyFont="1" applyFill="1" applyBorder="1" applyAlignment="1">
      <alignment horizontal="center" vertical="center"/>
    </xf>
    <xf numFmtId="0" fontId="6" fillId="0" borderId="0" xfId="0" applyFont="1" applyFill="1" applyBorder="1" applyAlignment="1">
      <alignment horizontal="left" vertical="top"/>
    </xf>
    <xf numFmtId="0" fontId="5" fillId="0" borderId="15" xfId="0" applyFont="1" applyFill="1" applyBorder="1" applyAlignment="1">
      <alignment horizontal="left"/>
    </xf>
    <xf numFmtId="0" fontId="5" fillId="0" borderId="15" xfId="0" applyFont="1" applyFill="1" applyBorder="1" applyAlignment="1"/>
    <xf numFmtId="0" fontId="5" fillId="0" borderId="0" xfId="0" applyFont="1" applyFill="1"/>
    <xf numFmtId="0" fontId="5" fillId="0" borderId="9" xfId="0" applyFont="1" applyFill="1" applyBorder="1"/>
    <xf numFmtId="0" fontId="5" fillId="0" borderId="8" xfId="0" applyFont="1" applyFill="1" applyBorder="1" applyAlignment="1">
      <alignment horizontal="right"/>
    </xf>
    <xf numFmtId="0" fontId="5" fillId="0" borderId="0" xfId="0" applyFont="1" applyBorder="1" applyAlignment="1">
      <alignment horizontal="center" vertical="center"/>
    </xf>
    <xf numFmtId="0" fontId="9" fillId="0" borderId="0" xfId="0" applyFont="1"/>
    <xf numFmtId="0" fontId="5" fillId="0" borderId="0" xfId="0" applyFont="1" applyBorder="1" applyAlignment="1">
      <alignment vertical="center"/>
    </xf>
    <xf numFmtId="0" fontId="8" fillId="0" borderId="0" xfId="0" applyFont="1" applyBorder="1" applyProtection="1"/>
    <xf numFmtId="0" fontId="5" fillId="0" borderId="14" xfId="0" applyFont="1" applyFill="1" applyBorder="1" applyAlignment="1"/>
    <xf numFmtId="0" fontId="12" fillId="0" borderId="15" xfId="0" applyFont="1" applyFill="1" applyBorder="1" applyAlignment="1"/>
    <xf numFmtId="0" fontId="12" fillId="0" borderId="10" xfId="0" applyFont="1" applyFill="1" applyBorder="1" applyAlignment="1"/>
    <xf numFmtId="0" fontId="5" fillId="0" borderId="10" xfId="0" applyFont="1" applyFill="1" applyBorder="1"/>
    <xf numFmtId="0" fontId="12" fillId="0" borderId="14" xfId="0" applyFont="1" applyFill="1" applyBorder="1" applyAlignment="1"/>
    <xf numFmtId="0" fontId="5" fillId="0" borderId="2" xfId="0" applyFont="1" applyFill="1" applyBorder="1" applyAlignment="1">
      <alignment horizontal="center"/>
    </xf>
    <xf numFmtId="38" fontId="5" fillId="0" borderId="2" xfId="0" applyNumberFormat="1" applyFont="1" applyFill="1" applyBorder="1" applyAlignment="1"/>
    <xf numFmtId="0" fontId="5" fillId="0" borderId="2" xfId="0" applyFont="1" applyFill="1" applyBorder="1"/>
    <xf numFmtId="0" fontId="5" fillId="0" borderId="15" xfId="0" applyFont="1" applyFill="1" applyBorder="1"/>
    <xf numFmtId="176" fontId="5" fillId="0" borderId="10" xfId="0" applyNumberFormat="1" applyFont="1" applyFill="1" applyBorder="1" applyAlignment="1">
      <alignment horizontal="center"/>
    </xf>
    <xf numFmtId="38" fontId="5" fillId="0" borderId="0" xfId="0" applyNumberFormat="1" applyFont="1" applyFill="1" applyBorder="1" applyAlignment="1"/>
    <xf numFmtId="0" fontId="6" fillId="0" borderId="14" xfId="0" applyFont="1" applyFill="1" applyBorder="1" applyAlignment="1"/>
    <xf numFmtId="0" fontId="6" fillId="0" borderId="0" xfId="0" applyFont="1" applyFill="1" applyBorder="1" applyAlignment="1"/>
    <xf numFmtId="178" fontId="5" fillId="0" borderId="0" xfId="0" applyNumberFormat="1" applyFont="1" applyFill="1" applyBorder="1" applyAlignment="1"/>
    <xf numFmtId="0" fontId="5" fillId="0" borderId="53" xfId="0" applyFont="1" applyFill="1" applyBorder="1" applyAlignment="1">
      <alignment horizontal="right"/>
    </xf>
    <xf numFmtId="0" fontId="5" fillId="0" borderId="76" xfId="0" applyFont="1" applyFill="1" applyBorder="1" applyAlignment="1">
      <alignment horizontal="left"/>
    </xf>
    <xf numFmtId="0" fontId="8" fillId="0" borderId="0" xfId="0" applyFont="1" applyBorder="1"/>
    <xf numFmtId="0" fontId="5" fillId="0" borderId="9" xfId="0" applyFont="1" applyBorder="1" applyAlignment="1" applyProtection="1">
      <alignment horizontal="center"/>
    </xf>
    <xf numFmtId="0" fontId="5" fillId="0" borderId="10" xfId="0" applyFont="1" applyBorder="1" applyProtection="1"/>
    <xf numFmtId="0" fontId="5" fillId="0" borderId="0" xfId="0" applyFont="1" applyBorder="1" applyAlignment="1">
      <alignment horizontal="right" vertical="center"/>
    </xf>
    <xf numFmtId="0" fontId="12" fillId="0" borderId="0" xfId="0" applyFont="1" applyBorder="1" applyAlignment="1">
      <alignment vertical="center"/>
    </xf>
    <xf numFmtId="0" fontId="8" fillId="0" borderId="0" xfId="0" applyFont="1" applyFill="1" applyBorder="1" applyProtection="1"/>
    <xf numFmtId="0" fontId="9" fillId="0" borderId="0" xfId="0" applyFont="1" applyFill="1" applyBorder="1" applyAlignment="1" applyProtection="1">
      <alignment vertical="center"/>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9" xfId="0" applyFont="1" applyFill="1" applyBorder="1" applyAlignment="1">
      <alignment horizontal="left" vertical="top"/>
    </xf>
    <xf numFmtId="0" fontId="9" fillId="0" borderId="0" xfId="0" applyFont="1" applyFill="1"/>
    <xf numFmtId="0" fontId="6" fillId="0" borderId="0" xfId="0" applyFont="1" applyBorder="1" applyAlignment="1">
      <alignment horizontal="center" vertical="center"/>
    </xf>
    <xf numFmtId="0" fontId="26" fillId="0" borderId="0" xfId="0" applyFont="1" applyFill="1" applyAlignment="1">
      <alignment vertical="center"/>
    </xf>
    <xf numFmtId="0" fontId="25" fillId="0" borderId="0" xfId="0" applyFont="1" applyAlignment="1"/>
    <xf numFmtId="0" fontId="9" fillId="0" borderId="0" xfId="0" applyFont="1" applyAlignment="1"/>
    <xf numFmtId="0" fontId="6" fillId="0" borderId="0" xfId="0" applyFont="1"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6" fillId="0" borderId="5" xfId="0" applyFont="1" applyBorder="1"/>
    <xf numFmtId="0" fontId="6" fillId="0" borderId="0" xfId="0" applyFont="1" applyFill="1"/>
    <xf numFmtId="0" fontId="11" fillId="0" borderId="0" xfId="0" applyFont="1" applyFill="1" applyAlignment="1">
      <alignment horizontal="center"/>
    </xf>
    <xf numFmtId="0" fontId="5" fillId="0" borderId="13" xfId="0" applyFont="1" applyBorder="1" applyAlignment="1"/>
    <xf numFmtId="0" fontId="5" fillId="0" borderId="11" xfId="0" applyFont="1" applyFill="1" applyBorder="1" applyAlignment="1" applyProtection="1">
      <alignment horizontal="center" vertical="center"/>
      <protection locked="0"/>
    </xf>
    <xf numFmtId="0" fontId="5" fillId="0" borderId="14" xfId="0" applyFont="1" applyBorder="1" applyAlignment="1" applyProtection="1"/>
    <xf numFmtId="0" fontId="5" fillId="0" borderId="15" xfId="0" applyFont="1" applyBorder="1" applyAlignment="1" applyProtection="1"/>
    <xf numFmtId="0" fontId="5" fillId="0" borderId="10" xfId="0" applyFont="1" applyFill="1" applyBorder="1" applyAlignment="1" applyProtection="1">
      <alignment horizontal="right"/>
    </xf>
    <xf numFmtId="0" fontId="5" fillId="0" borderId="15" xfId="0" applyFont="1" applyFill="1" applyBorder="1" applyAlignment="1" applyProtection="1">
      <alignment horizontal="left"/>
    </xf>
    <xf numFmtId="0" fontId="8" fillId="0" borderId="2" xfId="0" applyFont="1" applyBorder="1" applyAlignment="1" applyProtection="1"/>
    <xf numFmtId="0" fontId="5" fillId="0" borderId="2" xfId="0" applyFont="1" applyBorder="1" applyAlignment="1" applyProtection="1"/>
    <xf numFmtId="0" fontId="5" fillId="0" borderId="14" xfId="0" applyFont="1" applyFill="1" applyBorder="1" applyAlignment="1" applyProtection="1"/>
    <xf numFmtId="0" fontId="12" fillId="0" borderId="15" xfId="0" applyFont="1" applyFill="1" applyBorder="1" applyAlignment="1" applyProtection="1"/>
    <xf numFmtId="0" fontId="12" fillId="0" borderId="10" xfId="0" applyFont="1" applyFill="1" applyBorder="1" applyAlignment="1" applyProtection="1"/>
    <xf numFmtId="0" fontId="5" fillId="0" borderId="10" xfId="0" applyFont="1" applyFill="1" applyBorder="1" applyProtection="1"/>
    <xf numFmtId="0" fontId="5" fillId="0" borderId="10" xfId="0" applyFont="1" applyFill="1" applyBorder="1" applyAlignment="1" applyProtection="1"/>
    <xf numFmtId="0" fontId="5" fillId="0" borderId="2" xfId="0" applyFont="1" applyFill="1" applyBorder="1" applyAlignment="1" applyProtection="1">
      <alignment horizontal="center"/>
    </xf>
    <xf numFmtId="38" fontId="5" fillId="0" borderId="2" xfId="0" applyNumberFormat="1" applyFont="1" applyFill="1" applyBorder="1" applyAlignment="1" applyProtection="1"/>
    <xf numFmtId="0" fontId="5" fillId="0" borderId="2" xfId="0" applyFont="1" applyFill="1" applyBorder="1" applyProtection="1"/>
    <xf numFmtId="0" fontId="5" fillId="0" borderId="15" xfId="0" applyFont="1" applyFill="1" applyBorder="1" applyProtection="1"/>
    <xf numFmtId="0" fontId="22" fillId="0" borderId="14" xfId="0" applyFont="1" applyFill="1" applyBorder="1" applyAlignment="1" applyProtection="1">
      <alignment horizontal="center"/>
    </xf>
    <xf numFmtId="38" fontId="5" fillId="0" borderId="0" xfId="0" applyNumberFormat="1" applyFont="1" applyFill="1" applyBorder="1" applyAlignment="1" applyProtection="1"/>
    <xf numFmtId="0" fontId="5" fillId="0" borderId="0" xfId="0" applyFont="1" applyProtection="1"/>
    <xf numFmtId="0" fontId="16" fillId="0" borderId="0" xfId="0" applyFont="1" applyProtection="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wrapText="1"/>
    </xf>
    <xf numFmtId="0" fontId="5" fillId="0" borderId="0" xfId="0" applyFont="1" applyFill="1" applyBorder="1" applyAlignment="1" applyProtection="1"/>
    <xf numFmtId="0" fontId="5" fillId="0" borderId="31" xfId="0" applyFont="1" applyFill="1" applyBorder="1" applyAlignment="1" applyProtection="1">
      <alignment horizontal="right"/>
    </xf>
    <xf numFmtId="0" fontId="5" fillId="0" borderId="34" xfId="0" applyFont="1" applyFill="1" applyBorder="1" applyProtection="1"/>
    <xf numFmtId="0" fontId="5" fillId="0" borderId="35" xfId="0" applyFont="1" applyFill="1" applyBorder="1" applyProtection="1"/>
    <xf numFmtId="0" fontId="5" fillId="0" borderId="39" xfId="0" applyFont="1" applyFill="1" applyBorder="1" applyAlignment="1" applyProtection="1">
      <alignment horizontal="right"/>
    </xf>
    <xf numFmtId="0" fontId="5" fillId="0" borderId="42" xfId="0" applyFont="1" applyFill="1" applyBorder="1" applyProtection="1"/>
    <xf numFmtId="0" fontId="5" fillId="0" borderId="1" xfId="0" applyFont="1" applyBorder="1" applyProtection="1"/>
    <xf numFmtId="0" fontId="5" fillId="0" borderId="2" xfId="0" applyFont="1" applyBorder="1" applyProtection="1"/>
    <xf numFmtId="0" fontId="5" fillId="0" borderId="3" xfId="0" applyFont="1" applyBorder="1" applyProtection="1"/>
    <xf numFmtId="0" fontId="5" fillId="0" borderId="8" xfId="0" applyFont="1" applyBorder="1" applyProtection="1"/>
    <xf numFmtId="0" fontId="5" fillId="0" borderId="11" xfId="0" applyFont="1" applyFill="1" applyBorder="1" applyProtection="1">
      <protection locked="0"/>
    </xf>
    <xf numFmtId="0" fontId="5" fillId="0" borderId="8" xfId="0" applyFont="1" applyBorder="1" applyAlignment="1" applyProtection="1">
      <alignment horizontal="right"/>
    </xf>
    <xf numFmtId="0" fontId="5" fillId="0" borderId="9" xfId="0" applyFont="1" applyBorder="1" applyProtection="1"/>
    <xf numFmtId="0" fontId="22" fillId="0" borderId="0" xfId="0" applyFont="1" applyFill="1"/>
    <xf numFmtId="0" fontId="22" fillId="0" borderId="0" xfId="0" applyFont="1" applyFill="1" applyBorder="1"/>
    <xf numFmtId="0" fontId="5" fillId="0" borderId="0" xfId="0" applyFont="1" applyAlignment="1" applyProtection="1">
      <alignment vertical="center"/>
    </xf>
    <xf numFmtId="0" fontId="5" fillId="0" borderId="8" xfId="0" applyFont="1" applyBorder="1" applyAlignment="1" applyProtection="1">
      <alignment horizontal="right" vertical="center"/>
    </xf>
    <xf numFmtId="0" fontId="5" fillId="0" borderId="9" xfId="0" applyFont="1" applyBorder="1" applyAlignment="1" applyProtection="1">
      <alignment vertical="center"/>
    </xf>
    <xf numFmtId="0" fontId="5" fillId="0" borderId="0" xfId="0" applyFont="1" applyFill="1" applyAlignment="1">
      <alignment vertical="center"/>
    </xf>
    <xf numFmtId="0" fontId="12" fillId="0" borderId="8" xfId="0" applyFont="1" applyBorder="1" applyAlignment="1" applyProtection="1">
      <alignment wrapText="1"/>
    </xf>
    <xf numFmtId="0" fontId="12" fillId="0" borderId="0" xfId="0" applyFont="1" applyBorder="1" applyAlignment="1" applyProtection="1">
      <alignment wrapText="1"/>
    </xf>
    <xf numFmtId="0" fontId="5" fillId="0" borderId="43" xfId="0" applyFont="1" applyFill="1" applyBorder="1" applyAlignment="1" applyProtection="1">
      <alignment horizontal="center"/>
      <protection locked="0"/>
    </xf>
    <xf numFmtId="38" fontId="5" fillId="0" borderId="0" xfId="7" applyFont="1" applyFill="1" applyBorder="1" applyAlignment="1" applyProtection="1"/>
    <xf numFmtId="0" fontId="22" fillId="0" borderId="0" xfId="0" applyFont="1" applyFill="1" applyBorder="1" applyProtection="1"/>
    <xf numFmtId="0" fontId="5" fillId="0" borderId="16" xfId="0" applyFont="1" applyFill="1" applyBorder="1" applyAlignment="1" applyProtection="1">
      <alignment horizontal="center"/>
      <protection locked="0"/>
    </xf>
    <xf numFmtId="0" fontId="17" fillId="0" borderId="0" xfId="0" applyFont="1" applyAlignment="1" applyProtection="1"/>
    <xf numFmtId="0" fontId="7" fillId="0" borderId="0" xfId="0" applyFont="1" applyBorder="1" applyAlignment="1" applyProtection="1"/>
    <xf numFmtId="0" fontId="7" fillId="0" borderId="0" xfId="0" applyFont="1" applyBorder="1" applyProtection="1"/>
    <xf numFmtId="0" fontId="5" fillId="0" borderId="77" xfId="0" applyFont="1" applyFill="1" applyBorder="1" applyAlignment="1" applyProtection="1">
      <alignment horizontal="center"/>
      <protection locked="0"/>
    </xf>
    <xf numFmtId="0" fontId="6" fillId="0" borderId="0" xfId="0" applyFont="1" applyBorder="1" applyProtection="1"/>
    <xf numFmtId="0" fontId="5" fillId="0" borderId="0" xfId="0" applyFont="1" applyFill="1" applyProtection="1"/>
    <xf numFmtId="0" fontId="5" fillId="0" borderId="8" xfId="0" applyFont="1" applyFill="1" applyBorder="1" applyProtection="1"/>
    <xf numFmtId="0" fontId="5" fillId="0" borderId="9" xfId="0" applyFont="1" applyFill="1" applyBorder="1" applyAlignment="1" applyProtection="1">
      <alignment vertical="center"/>
    </xf>
    <xf numFmtId="0" fontId="5" fillId="0" borderId="8" xfId="0" applyFont="1" applyFill="1" applyBorder="1" applyAlignment="1" applyProtection="1">
      <alignment horizontal="right" vertical="center"/>
    </xf>
    <xf numFmtId="0" fontId="5" fillId="0" borderId="9" xfId="0" applyFont="1" applyBorder="1" applyAlignment="1" applyProtection="1"/>
    <xf numFmtId="0" fontId="6" fillId="0" borderId="0" xfId="0" applyFont="1" applyBorder="1" applyAlignment="1" applyProtection="1">
      <alignment vertical="center"/>
    </xf>
    <xf numFmtId="0" fontId="8" fillId="0" borderId="0" xfId="0" applyFont="1" applyBorder="1" applyAlignment="1" applyProtection="1">
      <alignment vertical="center" wrapText="1"/>
    </xf>
    <xf numFmtId="0" fontId="9" fillId="0" borderId="0" xfId="0" applyFont="1" applyAlignment="1" applyProtection="1">
      <alignment vertical="center" wrapText="1"/>
    </xf>
    <xf numFmtId="0" fontId="5" fillId="0" borderId="0" xfId="0" applyFont="1" applyBorder="1" applyAlignment="1" applyProtection="1">
      <alignment horizontal="left"/>
    </xf>
    <xf numFmtId="38" fontId="5" fillId="0" borderId="0" xfId="0" applyNumberFormat="1" applyFont="1"/>
    <xf numFmtId="0" fontId="5" fillId="0" borderId="44" xfId="0" applyFont="1" applyBorder="1" applyProtection="1"/>
    <xf numFmtId="0" fontId="5" fillId="0" borderId="45" xfId="0" applyFont="1" applyBorder="1" applyProtection="1"/>
    <xf numFmtId="0" fontId="5" fillId="0" borderId="46" xfId="0" applyFont="1" applyBorder="1" applyProtection="1"/>
    <xf numFmtId="38" fontId="5" fillId="0" borderId="0" xfId="0" applyNumberFormat="1" applyFont="1" applyAlignment="1">
      <alignment shrinkToFit="1"/>
    </xf>
    <xf numFmtId="49" fontId="8" fillId="0" borderId="0" xfId="0" applyNumberFormat="1" applyFont="1" applyBorder="1" applyAlignment="1" applyProtection="1"/>
    <xf numFmtId="49" fontId="27" fillId="0" borderId="0" xfId="0" applyNumberFormat="1" applyFont="1" applyBorder="1" applyAlignment="1" applyProtection="1">
      <alignment wrapText="1"/>
    </xf>
    <xf numFmtId="0" fontId="28" fillId="0" borderId="0" xfId="0" applyFont="1" applyBorder="1" applyAlignment="1" applyProtection="1">
      <alignment wrapText="1"/>
    </xf>
    <xf numFmtId="0" fontId="28" fillId="0" borderId="0" xfId="0" applyFont="1" applyBorder="1" applyAlignment="1">
      <alignment wrapText="1"/>
    </xf>
    <xf numFmtId="0" fontId="29" fillId="0" borderId="0" xfId="0" applyFont="1" applyFill="1" applyBorder="1" applyAlignment="1">
      <alignment vertical="center"/>
    </xf>
    <xf numFmtId="0" fontId="29" fillId="0" borderId="0" xfId="0" applyFont="1" applyFill="1" applyAlignment="1">
      <alignment vertical="center"/>
    </xf>
    <xf numFmtId="0" fontId="29" fillId="0" borderId="0" xfId="0" applyFont="1" applyFill="1" applyAlignment="1">
      <alignment horizontal="right" vertical="center"/>
    </xf>
    <xf numFmtId="0" fontId="31" fillId="0" borderId="59" xfId="0" applyFont="1" applyFill="1" applyBorder="1" applyAlignment="1">
      <alignment vertical="center" wrapText="1"/>
    </xf>
    <xf numFmtId="0" fontId="31" fillId="0" borderId="70" xfId="0" applyFont="1" applyFill="1" applyBorder="1" applyAlignment="1">
      <alignment horizontal="center" vertical="center" wrapText="1"/>
    </xf>
    <xf numFmtId="177" fontId="19" fillId="0" borderId="71" xfId="0" applyNumberFormat="1" applyFont="1" applyFill="1" applyBorder="1" applyAlignment="1" applyProtection="1">
      <alignment horizontal="left" vertical="center" wrapText="1"/>
      <protection locked="0"/>
    </xf>
    <xf numFmtId="177" fontId="19" fillId="0" borderId="70" xfId="1" applyNumberFormat="1" applyFont="1" applyFill="1" applyBorder="1" applyAlignment="1" applyProtection="1">
      <alignment horizontal="right" vertical="center" wrapText="1"/>
      <protection locked="0"/>
    </xf>
    <xf numFmtId="177" fontId="19" fillId="0" borderId="74" xfId="1" applyNumberFormat="1" applyFont="1" applyFill="1" applyBorder="1" applyAlignment="1" applyProtection="1">
      <alignment horizontal="center" vertical="center" wrapText="1"/>
      <protection locked="0"/>
    </xf>
    <xf numFmtId="177" fontId="29" fillId="0" borderId="71" xfId="1" applyNumberFormat="1" applyFont="1" applyFill="1" applyBorder="1" applyAlignment="1" applyProtection="1">
      <alignment horizontal="right" vertical="center"/>
      <protection locked="0"/>
    </xf>
    <xf numFmtId="177" fontId="29" fillId="0" borderId="72" xfId="0" applyNumberFormat="1" applyFont="1" applyFill="1" applyBorder="1" applyAlignment="1" applyProtection="1">
      <alignment horizontal="right" vertical="center"/>
      <protection locked="0"/>
    </xf>
    <xf numFmtId="177" fontId="29" fillId="0" borderId="70" xfId="0" applyNumberFormat="1" applyFont="1" applyFill="1" applyBorder="1" applyAlignment="1">
      <alignment horizontal="right" vertical="center"/>
    </xf>
    <xf numFmtId="177" fontId="29" fillId="0" borderId="73" xfId="0" applyNumberFormat="1" applyFont="1" applyFill="1" applyBorder="1" applyAlignment="1" applyProtection="1">
      <alignment vertical="center"/>
      <protection locked="0"/>
    </xf>
    <xf numFmtId="177" fontId="29" fillId="0" borderId="0" xfId="0" applyNumberFormat="1" applyFont="1" applyFill="1" applyAlignment="1">
      <alignment vertical="center"/>
    </xf>
    <xf numFmtId="177" fontId="19" fillId="0" borderId="0" xfId="0" applyNumberFormat="1" applyFont="1" applyFill="1" applyBorder="1" applyAlignment="1">
      <alignment horizontal="left" vertical="center" wrapText="1"/>
    </xf>
    <xf numFmtId="177" fontId="19" fillId="0" borderId="0" xfId="1" applyNumberFormat="1" applyFont="1" applyFill="1" applyBorder="1" applyAlignment="1">
      <alignment horizontal="left" vertical="center" wrapText="1"/>
    </xf>
    <xf numFmtId="177" fontId="29" fillId="0" borderId="0" xfId="1" applyNumberFormat="1" applyFont="1" applyFill="1" applyBorder="1" applyAlignment="1">
      <alignment horizontal="right" vertical="center"/>
    </xf>
    <xf numFmtId="177" fontId="29" fillId="0" borderId="0" xfId="0" applyNumberFormat="1" applyFont="1" applyFill="1" applyBorder="1" applyAlignment="1">
      <alignment horizontal="left" vertical="center"/>
    </xf>
    <xf numFmtId="177" fontId="29" fillId="0" borderId="0" xfId="0" applyNumberFormat="1" applyFont="1" applyFill="1" applyBorder="1" applyAlignment="1">
      <alignment horizontal="right" vertical="center"/>
    </xf>
    <xf numFmtId="177" fontId="19" fillId="0" borderId="0" xfId="0" applyNumberFormat="1" applyFont="1" applyFill="1" applyBorder="1" applyAlignment="1">
      <alignment horizontal="left" vertical="center"/>
    </xf>
    <xf numFmtId="177" fontId="29" fillId="0" borderId="0" xfId="0" applyNumberFormat="1" applyFont="1" applyFill="1" applyBorder="1" applyAlignment="1">
      <alignment horizontal="left" vertical="center" wrapText="1"/>
    </xf>
    <xf numFmtId="38" fontId="19" fillId="0" borderId="0" xfId="1" applyFont="1" applyFill="1" applyBorder="1" applyAlignment="1">
      <alignment horizontal="left" vertical="center" wrapText="1"/>
    </xf>
    <xf numFmtId="38" fontId="29" fillId="0" borderId="0" xfId="1" applyFont="1" applyFill="1" applyBorder="1" applyAlignment="1">
      <alignment horizontal="right" vertical="center"/>
    </xf>
    <xf numFmtId="0" fontId="29" fillId="0" borderId="0" xfId="0" applyNumberFormat="1" applyFont="1" applyFill="1" applyBorder="1" applyAlignment="1">
      <alignment horizontal="left" vertical="center"/>
    </xf>
    <xf numFmtId="56" fontId="6" fillId="0" borderId="8" xfId="0" applyNumberFormat="1" applyFont="1" applyBorder="1" applyAlignment="1">
      <alignment horizontal="center"/>
    </xf>
    <xf numFmtId="56" fontId="6" fillId="0" borderId="9" xfId="0" applyNumberFormat="1" applyFont="1" applyBorder="1" applyAlignment="1">
      <alignment horizontal="center"/>
    </xf>
    <xf numFmtId="0" fontId="6" fillId="0" borderId="54" xfId="0" applyFont="1" applyBorder="1"/>
    <xf numFmtId="0" fontId="6" fillId="0" borderId="55" xfId="0" applyFont="1" applyBorder="1"/>
    <xf numFmtId="0" fontId="6" fillId="0" borderId="56" xfId="0" applyFont="1" applyBorder="1" applyAlignment="1">
      <alignment horizontal="center"/>
    </xf>
    <xf numFmtId="0" fontId="6" fillId="0" borderId="56" xfId="0" applyFont="1" applyBorder="1"/>
    <xf numFmtId="0" fontId="6" fillId="0" borderId="57" xfId="0" applyFont="1" applyBorder="1" applyAlignment="1">
      <alignment horizontal="center"/>
    </xf>
    <xf numFmtId="0" fontId="32" fillId="0" borderId="58" xfId="0" applyFont="1" applyFill="1" applyBorder="1" applyAlignment="1">
      <alignment horizontal="center"/>
    </xf>
    <xf numFmtId="0" fontId="5" fillId="0" borderId="0" xfId="3" applyFont="1"/>
    <xf numFmtId="0" fontId="33" fillId="0" borderId="0" xfId="0" applyFont="1" applyFill="1" applyAlignment="1">
      <alignment horizontal="centerContinuous" vertical="center"/>
    </xf>
    <xf numFmtId="0" fontId="5" fillId="0" borderId="0" xfId="0" applyFont="1" applyFill="1" applyAlignment="1">
      <alignment horizontal="centerContinuous"/>
    </xf>
    <xf numFmtId="0" fontId="5" fillId="0" borderId="0" xfId="3" applyFont="1" applyAlignment="1">
      <alignment horizontal="centerContinuous"/>
    </xf>
    <xf numFmtId="0" fontId="25" fillId="0" borderId="0" xfId="0" applyFont="1" applyFill="1" applyAlignment="1">
      <alignment horizontal="left"/>
    </xf>
    <xf numFmtId="0" fontId="33" fillId="0" borderId="0" xfId="0" applyFont="1" applyFill="1" applyAlignment="1">
      <alignment horizontal="left" vertical="center"/>
    </xf>
    <xf numFmtId="0" fontId="34" fillId="0" borderId="0" xfId="3" applyFont="1" applyFill="1" applyAlignment="1">
      <alignment wrapText="1"/>
    </xf>
    <xf numFmtId="0" fontId="34" fillId="0" borderId="0" xfId="3" applyFont="1" applyFill="1" applyAlignment="1"/>
    <xf numFmtId="0" fontId="34" fillId="0" borderId="0" xfId="3" applyFont="1" applyAlignment="1">
      <alignment wrapText="1"/>
    </xf>
    <xf numFmtId="49" fontId="12" fillId="0" borderId="1" xfId="3" applyNumberFormat="1" applyFont="1" applyFill="1" applyBorder="1" applyAlignment="1">
      <alignment horizontal="center" vertical="center" wrapText="1"/>
    </xf>
    <xf numFmtId="49" fontId="12" fillId="0" borderId="6" xfId="3" applyNumberFormat="1" applyFont="1" applyFill="1" applyBorder="1" applyAlignment="1">
      <alignment horizontal="center" vertical="center" wrapText="1"/>
    </xf>
    <xf numFmtId="49" fontId="12" fillId="0" borderId="6"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17" xfId="3" applyFont="1" applyFill="1" applyBorder="1" applyAlignment="1">
      <alignment horizontal="center" vertical="center"/>
    </xf>
    <xf numFmtId="0" fontId="6" fillId="0" borderId="51" xfId="3" applyFont="1" applyFill="1" applyBorder="1" applyAlignment="1">
      <alignment horizontal="center" vertical="center"/>
    </xf>
    <xf numFmtId="0" fontId="6" fillId="0" borderId="52" xfId="0" applyFont="1" applyFill="1" applyBorder="1" applyAlignment="1">
      <alignment horizontal="center" vertical="center"/>
    </xf>
    <xf numFmtId="0" fontId="6" fillId="0" borderId="52" xfId="3" applyFont="1" applyFill="1" applyBorder="1" applyAlignment="1">
      <alignment horizontal="center" vertical="center"/>
    </xf>
    <xf numFmtId="0" fontId="5" fillId="0" borderId="5" xfId="0" applyFont="1" applyFill="1" applyBorder="1" applyAlignment="1"/>
    <xf numFmtId="0" fontId="32" fillId="0" borderId="0" xfId="3" applyFont="1" applyFill="1" applyBorder="1" applyAlignment="1">
      <alignment horizontal="center"/>
    </xf>
    <xf numFmtId="0" fontId="6" fillId="0" borderId="0" xfId="3" applyFont="1" applyFill="1" applyBorder="1"/>
    <xf numFmtId="0" fontId="34" fillId="0" borderId="0" xfId="3" applyFont="1" applyAlignment="1"/>
    <xf numFmtId="0" fontId="6" fillId="0" borderId="0" xfId="3" applyFont="1" applyFill="1" applyBorder="1" applyAlignment="1">
      <alignment vertical="center"/>
    </xf>
    <xf numFmtId="0" fontId="6" fillId="0" borderId="0" xfId="0" applyFont="1" applyFill="1" applyBorder="1" applyAlignment="1">
      <alignment wrapText="1"/>
    </xf>
    <xf numFmtId="0" fontId="6" fillId="0" borderId="14" xfId="0" applyFont="1" applyBorder="1" applyAlignment="1">
      <alignment horizontal="left" vertical="top" wrapText="1"/>
    </xf>
    <xf numFmtId="0" fontId="6" fillId="0" borderId="10" xfId="0" applyFont="1" applyFill="1" applyBorder="1" applyAlignment="1">
      <alignment horizontal="left" vertical="center"/>
    </xf>
    <xf numFmtId="0" fontId="6" fillId="0" borderId="14" xfId="0" applyFont="1" applyFill="1" applyBorder="1" applyAlignment="1">
      <alignment horizontal="left" vertical="top"/>
    </xf>
    <xf numFmtId="0" fontId="6" fillId="0" borderId="0" xfId="0" applyFont="1" applyFill="1" applyBorder="1" applyAlignment="1">
      <alignment vertical="center" wrapText="1"/>
    </xf>
    <xf numFmtId="49" fontId="12"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12" fillId="0" borderId="0" xfId="3"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6" fillId="0" borderId="12" xfId="0" applyFont="1" applyFill="1" applyBorder="1" applyAlignment="1">
      <alignment vertical="center"/>
    </xf>
    <xf numFmtId="0" fontId="32" fillId="0" borderId="0" xfId="0" applyFont="1" applyFill="1" applyBorder="1" applyAlignment="1">
      <alignment horizontal="center" vertical="center"/>
    </xf>
    <xf numFmtId="0" fontId="32" fillId="0" borderId="0" xfId="3" applyFont="1" applyFill="1" applyBorder="1" applyAlignment="1">
      <alignment horizontal="center" vertical="center"/>
    </xf>
    <xf numFmtId="0" fontId="6" fillId="0" borderId="0" xfId="0" applyFont="1" applyFill="1" applyBorder="1" applyAlignment="1">
      <alignment vertical="center"/>
    </xf>
    <xf numFmtId="0" fontId="25" fillId="0" borderId="0" xfId="0" applyFont="1" applyBorder="1" applyAlignment="1"/>
    <xf numFmtId="0" fontId="8" fillId="0" borderId="0" xfId="0" applyFont="1" applyBorder="1" applyAlignment="1">
      <alignment horizontal="center" vertical="center" wrapText="1"/>
    </xf>
    <xf numFmtId="0" fontId="8" fillId="0" borderId="14" xfId="0" applyFont="1" applyFill="1" applyBorder="1" applyAlignment="1">
      <alignment horizontal="center" vertical="center" wrapText="1"/>
    </xf>
    <xf numFmtId="0" fontId="6" fillId="0" borderId="11" xfId="3" applyFont="1" applyFill="1" applyBorder="1" applyAlignment="1">
      <alignment horizontal="center" vertical="center"/>
    </xf>
    <xf numFmtId="0" fontId="6" fillId="0" borderId="6" xfId="3" applyFont="1" applyFill="1" applyBorder="1" applyAlignment="1">
      <alignment horizontal="center" vertical="center"/>
    </xf>
    <xf numFmtId="0" fontId="8" fillId="0" borderId="0" xfId="0" applyFont="1" applyFill="1" applyBorder="1" applyAlignment="1">
      <alignment vertical="center" wrapText="1"/>
    </xf>
    <xf numFmtId="0" fontId="6" fillId="0" borderId="14" xfId="3" applyFont="1" applyFill="1" applyBorder="1" applyAlignment="1">
      <alignment horizontal="center" vertical="center"/>
    </xf>
    <xf numFmtId="0" fontId="6" fillId="0" borderId="5" xfId="0" applyFont="1" applyFill="1" applyBorder="1" applyAlignment="1"/>
    <xf numFmtId="0" fontId="22" fillId="0" borderId="0" xfId="0" applyFont="1" applyFill="1" applyBorder="1" applyAlignment="1"/>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0" xfId="0" applyFont="1" applyBorder="1"/>
    <xf numFmtId="0" fontId="6" fillId="0" borderId="0" xfId="3" applyFont="1"/>
    <xf numFmtId="0" fontId="16" fillId="0" borderId="0" xfId="0" applyFont="1" applyFill="1" applyAlignment="1">
      <alignment vertical="top" wrapText="1"/>
    </xf>
    <xf numFmtId="0" fontId="16" fillId="0" borderId="0" xfId="0" applyFont="1"/>
    <xf numFmtId="0" fontId="6" fillId="0" borderId="0" xfId="3" applyFont="1" applyBorder="1"/>
    <xf numFmtId="0" fontId="16" fillId="0" borderId="0" xfId="0" applyFont="1" applyAlignment="1">
      <alignment horizontal="center" vertical="center"/>
    </xf>
    <xf numFmtId="0" fontId="32" fillId="0" borderId="11" xfId="0" applyFont="1" applyFill="1" applyBorder="1" applyAlignment="1">
      <alignment horizontal="center" vertical="center"/>
    </xf>
    <xf numFmtId="0" fontId="32" fillId="0" borderId="11" xfId="3" applyFont="1" applyFill="1" applyBorder="1" applyAlignment="1">
      <alignment horizontal="center" vertical="center"/>
    </xf>
    <xf numFmtId="0" fontId="32" fillId="0" borderId="14" xfId="3" applyFont="1" applyFill="1" applyBorder="1" applyAlignment="1">
      <alignment horizontal="center" vertical="center"/>
    </xf>
    <xf numFmtId="0" fontId="32" fillId="0" borderId="8" xfId="0" applyFont="1" applyFill="1" applyBorder="1" applyAlignment="1">
      <alignment horizontal="center" vertical="center"/>
    </xf>
    <xf numFmtId="0" fontId="32" fillId="0" borderId="6" xfId="3" applyFont="1" applyFill="1" applyBorder="1" applyAlignment="1">
      <alignment horizontal="center" vertical="center"/>
    </xf>
    <xf numFmtId="0" fontId="32" fillId="0" borderId="1" xfId="3" applyFont="1" applyFill="1" applyBorder="1" applyAlignment="1">
      <alignment horizontal="center" vertical="center"/>
    </xf>
    <xf numFmtId="0" fontId="32" fillId="0" borderId="5" xfId="0" applyFont="1" applyFill="1" applyBorder="1" applyAlignment="1"/>
    <xf numFmtId="0" fontId="6" fillId="0" borderId="10" xfId="0" applyFont="1" applyBorder="1" applyAlignment="1">
      <alignment horizontal="left" vertical="center"/>
    </xf>
    <xf numFmtId="0" fontId="6" fillId="0" borderId="14" xfId="0" applyFont="1" applyBorder="1" applyAlignment="1">
      <alignment horizontal="left" vertical="top"/>
    </xf>
    <xf numFmtId="0" fontId="6" fillId="0" borderId="12" xfId="0" applyFont="1" applyBorder="1" applyAlignment="1">
      <alignment vertical="center"/>
    </xf>
    <xf numFmtId="38" fontId="5" fillId="0" borderId="0" xfId="2" applyFont="1" applyFill="1" applyBorder="1" applyAlignment="1"/>
    <xf numFmtId="0" fontId="5" fillId="0" borderId="0" xfId="0" applyFont="1" applyFill="1" applyBorder="1" applyAlignment="1">
      <alignment horizontal="right" vertical="center"/>
    </xf>
    <xf numFmtId="0" fontId="9" fillId="0" borderId="0" xfId="0" applyFont="1" applyBorder="1"/>
    <xf numFmtId="0" fontId="9" fillId="0" borderId="0" xfId="0" applyFont="1" applyAlignment="1">
      <alignment horizontal="right"/>
    </xf>
    <xf numFmtId="0" fontId="9" fillId="0" borderId="78" xfId="0" applyFont="1" applyBorder="1"/>
    <xf numFmtId="0" fontId="9" fillId="0" borderId="16" xfId="0" applyFont="1" applyBorder="1"/>
    <xf numFmtId="0" fontId="9" fillId="0" borderId="0" xfId="0" applyFont="1" applyAlignment="1">
      <alignment horizontal="center" vertical="center"/>
    </xf>
    <xf numFmtId="0" fontId="16" fillId="0" borderId="0" xfId="0" applyFont="1" applyBorder="1" applyAlignment="1">
      <alignment horizontal="left"/>
    </xf>
    <xf numFmtId="0" fontId="9" fillId="4" borderId="0" xfId="0" applyFont="1" applyFill="1" applyBorder="1"/>
    <xf numFmtId="0" fontId="21" fillId="0" borderId="0" xfId="0" applyFont="1"/>
    <xf numFmtId="0" fontId="21" fillId="0" borderId="0" xfId="0" applyFont="1" applyAlignment="1">
      <alignment horizontal="center"/>
    </xf>
    <xf numFmtId="0" fontId="21" fillId="0" borderId="0" xfId="0" applyFont="1" applyBorder="1" applyProtection="1"/>
    <xf numFmtId="0" fontId="21" fillId="0" borderId="0" xfId="0" applyFont="1" applyFill="1" applyBorder="1" applyAlignment="1">
      <alignment vertical="center"/>
    </xf>
    <xf numFmtId="0" fontId="21" fillId="0" borderId="0" xfId="0" applyFont="1" applyAlignment="1">
      <alignment horizontal="center" vertical="center"/>
    </xf>
    <xf numFmtId="0" fontId="9" fillId="0" borderId="0" xfId="0" applyFont="1" applyFill="1" applyBorder="1" applyAlignment="1">
      <alignment horizontal="center"/>
    </xf>
    <xf numFmtId="0" fontId="9" fillId="0" borderId="0" xfId="0" applyFont="1" applyBorder="1" applyAlignment="1">
      <alignment horizontal="center"/>
    </xf>
    <xf numFmtId="0" fontId="9" fillId="2" borderId="0" xfId="0" applyFont="1" applyFill="1" applyAlignment="1">
      <alignment horizontal="center"/>
    </xf>
    <xf numFmtId="0" fontId="9" fillId="4" borderId="13" xfId="0" applyFont="1" applyFill="1" applyBorder="1"/>
    <xf numFmtId="0" fontId="5" fillId="0" borderId="13" xfId="0" applyFont="1" applyBorder="1"/>
    <xf numFmtId="0" fontId="5" fillId="0" borderId="13" xfId="0" applyFont="1" applyFill="1" applyBorder="1"/>
    <xf numFmtId="0" fontId="5" fillId="0" borderId="0" xfId="0" applyFont="1" applyAlignment="1" applyProtection="1">
      <alignment vertical="center"/>
      <protection locked="0"/>
    </xf>
    <xf numFmtId="0" fontId="5" fillId="0" borderId="0" xfId="0" applyFont="1" applyAlignment="1" applyProtection="1">
      <alignment horizontal="centerContinuous"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16" fillId="0" borderId="0" xfId="0" applyFont="1" applyAlignment="1" applyProtection="1">
      <alignment horizontal="centerContinuous" vertical="center"/>
      <protection locked="0"/>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5" fillId="0" borderId="6" xfId="0" applyFont="1" applyBorder="1" applyAlignment="1" applyProtection="1">
      <alignment horizontal="right" vertical="center"/>
      <protection locked="0"/>
    </xf>
    <xf numFmtId="38" fontId="5" fillId="0" borderId="7" xfId="1" applyFont="1" applyBorder="1" applyAlignment="1" applyProtection="1">
      <alignment horizontal="right" vertical="center"/>
      <protection locked="0"/>
    </xf>
    <xf numFmtId="38" fontId="5" fillId="0" borderId="8" xfId="1" applyFont="1" applyBorder="1" applyAlignment="1" applyProtection="1">
      <alignment horizontal="right" vertical="center"/>
      <protection locked="0"/>
    </xf>
    <xf numFmtId="38" fontId="5" fillId="0" borderId="8" xfId="1" applyFont="1" applyBorder="1" applyAlignment="1" applyProtection="1">
      <alignment horizontal="right" vertical="center" shrinkToFit="1"/>
      <protection locked="0"/>
    </xf>
    <xf numFmtId="38" fontId="5" fillId="0" borderId="5" xfId="1" applyFont="1" applyBorder="1" applyAlignment="1" applyProtection="1">
      <alignment horizontal="right" vertical="center"/>
      <protection locked="0"/>
    </xf>
    <xf numFmtId="38" fontId="5" fillId="0" borderId="4" xfId="1" applyFont="1" applyBorder="1" applyAlignment="1" applyProtection="1">
      <alignment horizontal="right" vertical="center"/>
      <protection locked="0"/>
    </xf>
    <xf numFmtId="38" fontId="5" fillId="0" borderId="4" xfId="1" applyFont="1" applyBorder="1" applyAlignment="1" applyProtection="1">
      <alignment horizontal="right" vertical="center" shrinkToFit="1"/>
      <protection locked="0"/>
    </xf>
    <xf numFmtId="0" fontId="5" fillId="0" borderId="14" xfId="0" applyFont="1" applyBorder="1" applyAlignment="1" applyProtection="1">
      <alignment horizontal="centerContinuous" vertical="center"/>
      <protection locked="0"/>
    </xf>
    <xf numFmtId="0" fontId="5" fillId="0" borderId="15" xfId="0" applyFont="1" applyBorder="1" applyAlignment="1" applyProtection="1">
      <alignment horizontal="centerContinuous" vertical="center"/>
      <protection locked="0"/>
    </xf>
    <xf numFmtId="0" fontId="5" fillId="0" borderId="10" xfId="0" applyFont="1" applyBorder="1" applyAlignment="1" applyProtection="1">
      <alignment horizontal="centerContinuous" vertical="center"/>
      <protection locked="0"/>
    </xf>
    <xf numFmtId="0" fontId="5" fillId="0" borderId="10" xfId="0"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3" xfId="0" applyFont="1" applyBorder="1" applyAlignment="1" applyProtection="1">
      <alignment horizontal="right" vertical="center"/>
      <protection locked="0"/>
    </xf>
    <xf numFmtId="0" fontId="5" fillId="0" borderId="9" xfId="0" applyFont="1" applyBorder="1" applyAlignment="1" applyProtection="1">
      <alignment vertical="center"/>
      <protection locked="0"/>
    </xf>
    <xf numFmtId="0" fontId="5" fillId="0" borderId="8" xfId="0" applyFont="1" applyBorder="1" applyAlignment="1" applyProtection="1">
      <alignment horizontal="left" vertical="center"/>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horizontal="right" vertical="center"/>
      <protection locked="0"/>
    </xf>
    <xf numFmtId="0" fontId="5" fillId="0" borderId="8" xfId="0" applyNumberFormat="1" applyFont="1" applyBorder="1" applyAlignment="1" applyProtection="1">
      <alignment horizontal="left" vertical="center"/>
      <protection locked="0"/>
    </xf>
    <xf numFmtId="0" fontId="5" fillId="0" borderId="0" xfId="0" applyNumberFormat="1" applyFont="1" applyBorder="1" applyAlignment="1" applyProtection="1">
      <alignment vertical="center"/>
      <protection locked="0"/>
    </xf>
    <xf numFmtId="0" fontId="5" fillId="0" borderId="9" xfId="0" applyNumberFormat="1"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7" xfId="0" applyFont="1" applyFill="1" applyBorder="1" applyAlignment="1" applyProtection="1">
      <alignment horizontal="left" vertical="center" wrapText="1" shrinkToFit="1"/>
    </xf>
    <xf numFmtId="0" fontId="5" fillId="0" borderId="5" xfId="0" applyFont="1" applyFill="1" applyBorder="1" applyAlignment="1" applyProtection="1">
      <alignment horizontal="left" vertical="center" wrapText="1" shrinkToFit="1"/>
    </xf>
    <xf numFmtId="38" fontId="5" fillId="0" borderId="8" xfId="1" applyFont="1" applyBorder="1" applyAlignment="1" applyProtection="1">
      <alignment horizontal="right" vertical="center"/>
    </xf>
    <xf numFmtId="38" fontId="5" fillId="0" borderId="4" xfId="1" applyFont="1" applyBorder="1" applyAlignment="1" applyProtection="1">
      <alignment horizontal="right" vertical="center"/>
    </xf>
    <xf numFmtId="38" fontId="5" fillId="0" borderId="7" xfId="1" applyFont="1" applyBorder="1" applyAlignment="1" applyProtection="1">
      <alignment horizontal="right" vertical="center"/>
    </xf>
    <xf numFmtId="38" fontId="5" fillId="0" borderId="5" xfId="1" applyFont="1" applyBorder="1" applyAlignment="1" applyProtection="1">
      <alignment horizontal="right" vertical="center"/>
    </xf>
    <xf numFmtId="38" fontId="5" fillId="0" borderId="11" xfId="1" applyFont="1" applyBorder="1" applyAlignment="1" applyProtection="1">
      <alignment horizontal="right" vertical="center"/>
    </xf>
    <xf numFmtId="0" fontId="5" fillId="7" borderId="9"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38" fontId="5" fillId="7" borderId="9" xfId="1" applyFont="1" applyFill="1" applyBorder="1" applyAlignment="1" applyProtection="1">
      <alignment horizontal="right" vertical="center"/>
      <protection locked="0"/>
    </xf>
    <xf numFmtId="38" fontId="5" fillId="7" borderId="9" xfId="1" applyFont="1" applyFill="1" applyBorder="1" applyAlignment="1" applyProtection="1">
      <alignment vertical="center"/>
      <protection locked="0"/>
    </xf>
    <xf numFmtId="38" fontId="5" fillId="7" borderId="10" xfId="1" applyFont="1" applyFill="1" applyBorder="1" applyAlignment="1" applyProtection="1">
      <alignment vertical="center"/>
      <protection locked="0"/>
    </xf>
    <xf numFmtId="38" fontId="5" fillId="7" borderId="7" xfId="1" applyFont="1" applyFill="1" applyBorder="1" applyAlignment="1" applyProtection="1">
      <alignment horizontal="right" vertical="center"/>
      <protection locked="0"/>
    </xf>
    <xf numFmtId="38" fontId="5" fillId="7" borderId="5" xfId="1" applyFont="1" applyFill="1" applyBorder="1" applyAlignment="1" applyProtection="1">
      <alignment horizontal="right" vertical="center"/>
      <protection locked="0"/>
    </xf>
    <xf numFmtId="38" fontId="5" fillId="7" borderId="8" xfId="1" applyFont="1" applyFill="1" applyBorder="1" applyAlignment="1" applyProtection="1">
      <alignment horizontal="right" vertical="center"/>
      <protection locked="0"/>
    </xf>
    <xf numFmtId="38" fontId="5" fillId="7" borderId="4" xfId="1" applyFont="1" applyFill="1" applyBorder="1" applyAlignment="1" applyProtection="1">
      <alignment horizontal="right" vertical="center"/>
      <protection locked="0"/>
    </xf>
    <xf numFmtId="38" fontId="5" fillId="2" borderId="7" xfId="1" applyFont="1" applyFill="1" applyBorder="1" applyAlignment="1" applyProtection="1">
      <alignment horizontal="right" vertical="center"/>
    </xf>
    <xf numFmtId="38" fontId="5" fillId="2" borderId="5" xfId="1" applyFont="1" applyFill="1" applyBorder="1" applyAlignment="1" applyProtection="1">
      <alignment horizontal="right" vertical="center"/>
    </xf>
    <xf numFmtId="0" fontId="5" fillId="2" borderId="7" xfId="0" applyFont="1" applyFill="1" applyBorder="1" applyAlignment="1" applyProtection="1">
      <alignment horizontal="left" vertical="center" wrapText="1" shrinkToFit="1"/>
    </xf>
    <xf numFmtId="0" fontId="5" fillId="2" borderId="5" xfId="0" applyFont="1" applyFill="1" applyBorder="1" applyAlignment="1" applyProtection="1">
      <alignment horizontal="left" vertical="center" wrapText="1" shrinkToFit="1"/>
    </xf>
    <xf numFmtId="38" fontId="5" fillId="2" borderId="8" xfId="1" applyFont="1" applyFill="1" applyBorder="1" applyAlignment="1" applyProtection="1">
      <alignment horizontal="right" vertical="center"/>
    </xf>
    <xf numFmtId="38" fontId="5" fillId="2" borderId="4" xfId="1" applyFont="1" applyFill="1" applyBorder="1" applyAlignment="1" applyProtection="1">
      <alignment horizontal="right" vertical="center"/>
    </xf>
    <xf numFmtId="38" fontId="5" fillId="4" borderId="8" xfId="1" applyFont="1" applyFill="1" applyBorder="1" applyAlignment="1" applyProtection="1">
      <alignment horizontal="right" vertical="center" shrinkToFit="1"/>
      <protection locked="0"/>
    </xf>
    <xf numFmtId="38" fontId="5" fillId="4" borderId="4" xfId="1" applyFont="1" applyFill="1" applyBorder="1" applyAlignment="1" applyProtection="1">
      <alignment horizontal="right" vertical="center" shrinkToFit="1"/>
      <protection locked="0"/>
    </xf>
    <xf numFmtId="38" fontId="5" fillId="0" borderId="15" xfId="2" applyFont="1" applyFill="1" applyBorder="1" applyAlignment="1" applyProtection="1">
      <alignment horizontal="right"/>
    </xf>
    <xf numFmtId="38" fontId="5" fillId="0" borderId="10" xfId="2" applyFont="1" applyFill="1" applyBorder="1" applyAlignment="1" applyProtection="1">
      <alignment horizontal="right"/>
    </xf>
    <xf numFmtId="38" fontId="5" fillId="0" borderId="15" xfId="2" applyFont="1" applyFill="1" applyBorder="1" applyAlignment="1" applyProtection="1">
      <alignment horizontal="left"/>
    </xf>
    <xf numFmtId="176" fontId="5" fillId="0" borderId="14" xfId="2" applyNumberFormat="1" applyFont="1" applyFill="1" applyBorder="1" applyAlignment="1"/>
    <xf numFmtId="178" fontId="5" fillId="0" borderId="0" xfId="2" applyNumberFormat="1" applyFont="1" applyFill="1" applyBorder="1" applyAlignment="1"/>
    <xf numFmtId="38" fontId="5" fillId="0" borderId="76" xfId="2" applyFont="1" applyFill="1" applyBorder="1" applyAlignment="1">
      <alignment horizontal="right"/>
    </xf>
    <xf numFmtId="38" fontId="22" fillId="0" borderId="0" xfId="2" applyFont="1" applyBorder="1" applyAlignment="1" applyProtection="1"/>
    <xf numFmtId="38" fontId="5" fillId="0" borderId="0" xfId="2" applyNumberFormat="1" applyFont="1" applyBorder="1" applyAlignment="1" applyProtection="1">
      <alignment horizontal="center"/>
    </xf>
    <xf numFmtId="38" fontId="5" fillId="0" borderId="0" xfId="2" applyNumberFormat="1" applyFont="1" applyBorder="1" applyAlignment="1">
      <alignment horizontal="center" vertical="center"/>
    </xf>
    <xf numFmtId="38" fontId="5" fillId="0" borderId="0" xfId="2" applyFont="1" applyBorder="1" applyAlignment="1" applyProtection="1"/>
    <xf numFmtId="38" fontId="5" fillId="0" borderId="0" xfId="2" applyFont="1" applyFill="1" applyBorder="1" applyAlignment="1" applyProtection="1">
      <alignment horizontal="right"/>
    </xf>
    <xf numFmtId="0" fontId="9" fillId="0" borderId="9" xfId="0" applyFont="1" applyBorder="1"/>
    <xf numFmtId="0" fontId="5" fillId="0" borderId="13" xfId="0" applyFont="1" applyBorder="1" applyAlignment="1">
      <alignment shrinkToFit="1"/>
    </xf>
    <xf numFmtId="0" fontId="9" fillId="0" borderId="12" xfId="0" applyFont="1" applyBorder="1"/>
    <xf numFmtId="38" fontId="5" fillId="0" borderId="0" xfId="2" applyFont="1" applyBorder="1" applyAlignment="1">
      <alignment horizontal="center" vertical="center"/>
    </xf>
    <xf numFmtId="38" fontId="5" fillId="0" borderId="0" xfId="2" applyFont="1" applyBorder="1" applyAlignment="1"/>
    <xf numFmtId="0" fontId="37" fillId="0" borderId="0" xfId="0" applyFont="1" applyProtection="1"/>
    <xf numFmtId="0" fontId="38" fillId="0" borderId="8" xfId="0" applyFont="1" applyBorder="1" applyAlignment="1" applyProtection="1">
      <alignment wrapText="1"/>
    </xf>
    <xf numFmtId="0" fontId="37" fillId="0" borderId="0" xfId="0" applyFont="1" applyBorder="1" applyProtection="1"/>
    <xf numFmtId="0" fontId="37" fillId="0" borderId="0" xfId="0" applyFont="1" applyFill="1"/>
    <xf numFmtId="0" fontId="5" fillId="0" borderId="0" xfId="0" applyFont="1" applyFill="1" applyBorder="1" applyAlignment="1">
      <alignment horizontal="left"/>
    </xf>
    <xf numFmtId="0" fontId="6" fillId="0" borderId="0" xfId="0" applyFont="1" applyFill="1" applyBorder="1" applyAlignment="1">
      <alignment vertical="center"/>
    </xf>
    <xf numFmtId="0" fontId="5" fillId="0" borderId="14" xfId="0" applyFont="1" applyBorder="1" applyAlignment="1" applyProtection="1">
      <alignment horizontal="center"/>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8" fillId="0" borderId="0" xfId="0" applyFont="1" applyBorder="1" applyAlignment="1" applyProtection="1"/>
    <xf numFmtId="0" fontId="5" fillId="0" borderId="15" xfId="0" applyFont="1" applyFill="1" applyBorder="1" applyAlignment="1" applyProtection="1">
      <alignment horizontal="right"/>
    </xf>
    <xf numFmtId="0" fontId="8" fillId="0" borderId="0" xfId="0" applyFont="1" applyFill="1" applyBorder="1" applyAlignment="1" applyProtection="1">
      <alignment horizontal="left" vertical="center" wrapText="1"/>
    </xf>
    <xf numFmtId="0" fontId="23" fillId="0" borderId="0" xfId="0" applyFont="1" applyBorder="1" applyAlignment="1">
      <alignment horizontal="left" wrapText="1"/>
    </xf>
    <xf numFmtId="0" fontId="5" fillId="0" borderId="15" xfId="0" applyFont="1" applyFill="1" applyBorder="1" applyAlignment="1">
      <alignment horizontal="center"/>
    </xf>
    <xf numFmtId="0" fontId="5" fillId="0" borderId="10" xfId="0" applyFont="1" applyFill="1" applyBorder="1" applyAlignment="1">
      <alignment horizontal="center"/>
    </xf>
    <xf numFmtId="0" fontId="5" fillId="0" borderId="15" xfId="0" applyFont="1" applyFill="1" applyBorder="1" applyAlignment="1" applyProtection="1"/>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left" vertical="top" wrapText="1"/>
    </xf>
    <xf numFmtId="0" fontId="5" fillId="0" borderId="0" xfId="0" applyFont="1" applyBorder="1" applyAlignment="1" applyProtection="1">
      <alignment horizontal="right" vertical="center"/>
    </xf>
    <xf numFmtId="0" fontId="5" fillId="0" borderId="0" xfId="0" applyFont="1" applyBorder="1" applyAlignment="1" applyProtection="1"/>
    <xf numFmtId="0" fontId="12" fillId="0" borderId="8" xfId="0" applyFont="1" applyBorder="1" applyAlignment="1" applyProtection="1">
      <alignment horizontal="center" wrapText="1"/>
    </xf>
    <xf numFmtId="0" fontId="12" fillId="0" borderId="0" xfId="0" applyFont="1" applyBorder="1" applyAlignment="1" applyProtection="1">
      <alignment horizontal="center" wrapText="1"/>
    </xf>
    <xf numFmtId="0" fontId="5" fillId="0" borderId="0" xfId="0" applyFont="1" applyBorder="1" applyAlignment="1" applyProtection="1">
      <alignment vertical="center"/>
    </xf>
    <xf numFmtId="0" fontId="12" fillId="0" borderId="8" xfId="0" applyFont="1" applyBorder="1" applyAlignment="1">
      <alignment horizontal="center" wrapText="1"/>
    </xf>
    <xf numFmtId="0" fontId="12" fillId="0" borderId="0" xfId="0" applyFont="1" applyBorder="1" applyAlignment="1">
      <alignment horizontal="center" wrapText="1"/>
    </xf>
    <xf numFmtId="0" fontId="6" fillId="0" borderId="0" xfId="0" applyFont="1" applyBorder="1" applyAlignment="1">
      <alignment vertical="center"/>
    </xf>
    <xf numFmtId="0" fontId="22" fillId="0" borderId="0" xfId="0" applyFont="1" applyFill="1" applyBorder="1" applyAlignment="1" applyProtection="1">
      <alignment horizontal="center" vertical="center"/>
    </xf>
    <xf numFmtId="0" fontId="5" fillId="0" borderId="0" xfId="0" applyFont="1" applyFill="1" applyBorder="1" applyAlignment="1" applyProtection="1">
      <alignment horizontal="right"/>
    </xf>
    <xf numFmtId="0" fontId="5" fillId="0" borderId="0" xfId="0" applyFont="1" applyFill="1" applyBorder="1" applyAlignment="1" applyProtection="1">
      <alignment horizontal="center"/>
    </xf>
    <xf numFmtId="0" fontId="5" fillId="0" borderId="0" xfId="0" applyFont="1" applyBorder="1" applyAlignment="1" applyProtection="1">
      <alignment horizontal="distributed"/>
    </xf>
    <xf numFmtId="0" fontId="5" fillId="0" borderId="0" xfId="0" applyFont="1" applyFill="1" applyBorder="1" applyAlignment="1" applyProtection="1">
      <alignment horizontal="distributed"/>
    </xf>
    <xf numFmtId="0" fontId="8" fillId="0" borderId="0" xfId="0" applyFont="1" applyFill="1" applyBorder="1" applyAlignment="1" applyProtection="1">
      <alignment horizontal="left" vertical="center"/>
    </xf>
    <xf numFmtId="38" fontId="5" fillId="0" borderId="0" xfId="2" applyFont="1" applyFill="1" applyBorder="1" applyAlignment="1" applyProtection="1"/>
    <xf numFmtId="38" fontId="22" fillId="0" borderId="0" xfId="2" applyFont="1" applyFill="1" applyBorder="1" applyAlignment="1" applyProtection="1">
      <alignment vertical="center"/>
    </xf>
    <xf numFmtId="38" fontId="22" fillId="0" borderId="0" xfId="2" applyFont="1" applyFill="1" applyBorder="1" applyAlignment="1" applyProtection="1"/>
    <xf numFmtId="38" fontId="5" fillId="0" borderId="0" xfId="2" applyFont="1" applyBorder="1" applyAlignment="1" applyProtection="1">
      <alignment horizontal="center"/>
    </xf>
    <xf numFmtId="38" fontId="22" fillId="0" borderId="0" xfId="2" applyFont="1" applyBorder="1" applyAlignment="1" applyProtection="1">
      <alignment horizontal="center"/>
    </xf>
    <xf numFmtId="38" fontId="22" fillId="0" borderId="0" xfId="2" applyNumberFormat="1" applyFont="1" applyBorder="1" applyAlignment="1" applyProtection="1">
      <alignment horizontal="center"/>
    </xf>
    <xf numFmtId="38" fontId="5" fillId="0" borderId="0" xfId="2" applyFont="1" applyBorder="1" applyAlignment="1" applyProtection="1">
      <alignment horizontal="center" vertical="center"/>
    </xf>
    <xf numFmtId="38" fontId="22" fillId="0" borderId="0" xfId="2" applyNumberFormat="1" applyFont="1" applyFill="1" applyBorder="1" applyAlignment="1" applyProtection="1">
      <alignment horizontal="center"/>
    </xf>
    <xf numFmtId="38" fontId="5" fillId="0" borderId="0" xfId="2" applyFont="1" applyBorder="1" applyAlignment="1" applyProtection="1">
      <alignment horizontal="center" wrapText="1"/>
    </xf>
    <xf numFmtId="0" fontId="5" fillId="0" borderId="0" xfId="0" applyFont="1" applyFill="1" applyBorder="1" applyAlignment="1"/>
    <xf numFmtId="0" fontId="36" fillId="0" borderId="0" xfId="0" applyFont="1" applyFill="1" applyBorder="1" applyProtection="1"/>
    <xf numFmtId="0" fontId="36" fillId="0" borderId="0" xfId="0" applyFont="1" applyBorder="1" applyAlignment="1" applyProtection="1">
      <alignment horizontal="right"/>
    </xf>
    <xf numFmtId="38" fontId="36" fillId="0" borderId="0" xfId="2" applyFont="1" applyBorder="1" applyAlignment="1" applyProtection="1">
      <alignment horizontal="center"/>
    </xf>
    <xf numFmtId="0" fontId="36" fillId="0" borderId="0" xfId="0" applyFont="1" applyBorder="1" applyProtection="1"/>
    <xf numFmtId="0" fontId="36" fillId="0" borderId="0" xfId="0" applyFont="1" applyBorder="1" applyAlignment="1" applyProtection="1">
      <alignment horizontal="center"/>
    </xf>
    <xf numFmtId="0" fontId="36" fillId="0" borderId="0" xfId="0" applyFont="1" applyBorder="1" applyAlignment="1" applyProtection="1"/>
    <xf numFmtId="38" fontId="36" fillId="0" borderId="0" xfId="2" applyNumberFormat="1" applyFont="1" applyBorder="1" applyAlignment="1" applyProtection="1">
      <alignment horizontal="center"/>
    </xf>
    <xf numFmtId="0" fontId="36" fillId="0" borderId="8" xfId="0" applyFont="1" applyBorder="1" applyAlignment="1" applyProtection="1">
      <alignment horizontal="right"/>
    </xf>
    <xf numFmtId="38" fontId="39" fillId="0" borderId="0" xfId="2" applyFont="1" applyFill="1" applyBorder="1" applyAlignment="1" applyProtection="1"/>
    <xf numFmtId="0" fontId="36" fillId="0" borderId="9" xfId="0" applyFont="1" applyBorder="1" applyProtection="1"/>
    <xf numFmtId="0" fontId="36" fillId="0" borderId="0" xfId="0" applyFont="1" applyFill="1"/>
    <xf numFmtId="0" fontId="40" fillId="0" borderId="0" xfId="0" applyFont="1" applyBorder="1" applyAlignment="1" applyProtection="1">
      <alignment wrapText="1"/>
    </xf>
    <xf numFmtId="0" fontId="36" fillId="0" borderId="0" xfId="0" applyFont="1" applyBorder="1" applyAlignment="1" applyProtection="1">
      <alignment horizontal="right" vertical="center"/>
    </xf>
    <xf numFmtId="0" fontId="36" fillId="0" borderId="0" xfId="0" applyFont="1" applyBorder="1" applyAlignment="1" applyProtection="1">
      <alignment horizontal="center" vertical="center"/>
    </xf>
    <xf numFmtId="0" fontId="36" fillId="0" borderId="8" xfId="0" applyFont="1" applyBorder="1" applyAlignment="1" applyProtection="1">
      <alignment horizontal="right" vertical="center"/>
    </xf>
    <xf numFmtId="0" fontId="36" fillId="0" borderId="9" xfId="0" applyFont="1" applyBorder="1" applyAlignment="1" applyProtection="1">
      <alignment vertical="center"/>
    </xf>
    <xf numFmtId="0" fontId="36" fillId="0" borderId="0" xfId="0" applyFont="1" applyBorder="1" applyAlignment="1" applyProtection="1">
      <alignment vertical="center"/>
    </xf>
    <xf numFmtId="0" fontId="42" fillId="0" borderId="0" xfId="0" applyFont="1" applyBorder="1" applyAlignment="1" applyProtection="1">
      <alignment vertical="center"/>
    </xf>
    <xf numFmtId="0" fontId="36" fillId="0" borderId="0" xfId="0" applyFont="1" applyFill="1" applyBorder="1" applyAlignment="1" applyProtection="1">
      <alignment horizontal="left" vertical="top" wrapText="1"/>
    </xf>
    <xf numFmtId="0" fontId="5" fillId="3" borderId="9" xfId="0" applyFont="1" applyFill="1" applyBorder="1" applyProtection="1"/>
    <xf numFmtId="0" fontId="22" fillId="3" borderId="0" xfId="0" applyFont="1" applyFill="1" applyBorder="1" applyProtection="1"/>
    <xf numFmtId="0" fontId="5" fillId="3" borderId="8" xfId="0" applyFont="1" applyFill="1" applyBorder="1" applyProtection="1"/>
    <xf numFmtId="0" fontId="5" fillId="3" borderId="0" xfId="0" applyFont="1" applyFill="1" applyBorder="1" applyProtection="1"/>
    <xf numFmtId="0" fontId="5" fillId="3" borderId="0" xfId="0" applyFont="1" applyFill="1" applyBorder="1" applyAlignment="1" applyProtection="1"/>
    <xf numFmtId="0" fontId="5" fillId="3" borderId="0" xfId="0" applyFont="1" applyFill="1" applyBorder="1" applyAlignment="1" applyProtection="1">
      <alignment horizontal="center"/>
    </xf>
    <xf numFmtId="0" fontId="5" fillId="3" borderId="0" xfId="0" applyFont="1" applyFill="1" applyBorder="1" applyAlignment="1" applyProtection="1">
      <alignment horizontal="right"/>
    </xf>
    <xf numFmtId="38" fontId="22" fillId="3" borderId="0" xfId="2" applyFont="1" applyFill="1" applyBorder="1" applyAlignment="1" applyProtection="1"/>
    <xf numFmtId="0" fontId="5" fillId="3" borderId="8" xfId="0" applyFont="1" applyFill="1" applyBorder="1" applyAlignment="1" applyProtection="1">
      <alignment horizontal="right"/>
    </xf>
    <xf numFmtId="0" fontId="17" fillId="3" borderId="0" xfId="0" applyFont="1" applyFill="1" applyAlignment="1" applyProtection="1"/>
    <xf numFmtId="0" fontId="8" fillId="3" borderId="0" xfId="0" applyFont="1" applyFill="1" applyBorder="1" applyAlignment="1" applyProtection="1"/>
    <xf numFmtId="0" fontId="5" fillId="3" borderId="16" xfId="0" applyFont="1" applyFill="1" applyBorder="1" applyAlignment="1" applyProtection="1">
      <alignment horizontal="center"/>
      <protection locked="0"/>
    </xf>
    <xf numFmtId="0" fontId="5" fillId="3" borderId="43" xfId="0" applyFont="1" applyFill="1" applyBorder="1" applyAlignment="1" applyProtection="1">
      <alignment horizontal="center"/>
      <protection locked="0"/>
    </xf>
    <xf numFmtId="0" fontId="5" fillId="3" borderId="9" xfId="0" applyFont="1" applyFill="1" applyBorder="1" applyAlignment="1" applyProtection="1">
      <alignment vertical="center"/>
    </xf>
    <xf numFmtId="0" fontId="5" fillId="3" borderId="8" xfId="0" applyFont="1" applyFill="1" applyBorder="1" applyAlignment="1" applyProtection="1">
      <alignment horizontal="right" vertical="center"/>
    </xf>
    <xf numFmtId="0" fontId="8" fillId="3" borderId="0" xfId="0" applyFont="1" applyFill="1" applyBorder="1" applyProtection="1"/>
    <xf numFmtId="0" fontId="36" fillId="3" borderId="0"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12" fillId="0" borderId="0" xfId="0" applyFont="1" applyFill="1" applyBorder="1" applyAlignment="1" applyProtection="1">
      <alignment horizontal="center" vertical="center" wrapText="1"/>
    </xf>
    <xf numFmtId="0" fontId="5" fillId="0" borderId="8" xfId="0" applyFont="1" applyFill="1" applyBorder="1" applyAlignment="1" applyProtection="1">
      <alignment vertical="center"/>
    </xf>
    <xf numFmtId="38" fontId="5" fillId="0" borderId="0" xfId="2" applyNumberFormat="1" applyFont="1" applyFill="1" applyBorder="1" applyAlignment="1">
      <alignment horizontal="center" vertical="center"/>
    </xf>
    <xf numFmtId="0" fontId="5" fillId="0" borderId="0" xfId="0" applyFont="1" applyFill="1" applyBorder="1" applyAlignment="1">
      <alignment horizontal="center" vertical="center"/>
    </xf>
    <xf numFmtId="0" fontId="12" fillId="0" borderId="0" xfId="0" applyFont="1" applyFill="1" applyBorder="1" applyAlignment="1">
      <alignment vertical="center"/>
    </xf>
    <xf numFmtId="38" fontId="5" fillId="0" borderId="0" xfId="2" applyFont="1" applyFill="1" applyBorder="1" applyAlignment="1">
      <alignment horizontal="center" vertical="center"/>
    </xf>
    <xf numFmtId="0" fontId="12" fillId="0" borderId="0" xfId="0" applyFont="1" applyFill="1" applyBorder="1" applyAlignment="1">
      <alignment horizontal="center" wrapText="1"/>
    </xf>
    <xf numFmtId="0" fontId="12" fillId="0" borderId="8" xfId="0" applyFont="1" applyFill="1" applyBorder="1" applyAlignment="1">
      <alignment horizontal="center" wrapText="1"/>
    </xf>
    <xf numFmtId="0" fontId="5" fillId="0" borderId="0" xfId="0" applyFont="1" applyFill="1" applyBorder="1" applyAlignment="1" applyProtection="1">
      <alignment horizontal="center" shrinkToFit="1"/>
    </xf>
    <xf numFmtId="0" fontId="5" fillId="0" borderId="8" xfId="0" applyFont="1" applyFill="1" applyBorder="1" applyAlignment="1" applyProtection="1">
      <alignment horizontal="center" shrinkToFit="1"/>
    </xf>
    <xf numFmtId="38" fontId="5" fillId="0" borderId="0" xfId="2" applyFont="1" applyFill="1" applyBorder="1" applyAlignment="1" applyProtection="1">
      <alignment horizontal="center"/>
    </xf>
    <xf numFmtId="38" fontId="5" fillId="0" borderId="0" xfId="2" applyFont="1" applyFill="1" applyBorder="1" applyAlignment="1" applyProtection="1">
      <alignment horizontal="center" wrapText="1"/>
    </xf>
    <xf numFmtId="38" fontId="22" fillId="0" borderId="0" xfId="2" applyFont="1" applyFill="1" applyBorder="1" applyAlignment="1" applyProtection="1">
      <alignment horizontal="center"/>
    </xf>
    <xf numFmtId="0" fontId="5" fillId="0" borderId="0" xfId="0" applyFont="1" applyFill="1" applyBorder="1" applyAlignment="1" applyProtection="1">
      <alignment shrinkToFit="1"/>
    </xf>
    <xf numFmtId="0" fontId="5" fillId="0" borderId="8" xfId="0" applyFont="1" applyFill="1" applyBorder="1" applyAlignment="1" applyProtection="1">
      <alignment shrinkToFit="1"/>
    </xf>
    <xf numFmtId="38" fontId="5" fillId="0" borderId="0" xfId="2" applyNumberFormat="1" applyFont="1" applyFill="1" applyBorder="1" applyAlignment="1" applyProtection="1">
      <alignment horizontal="center"/>
    </xf>
    <xf numFmtId="38" fontId="5" fillId="0" borderId="0" xfId="2" applyFont="1" applyFill="1" applyBorder="1" applyAlignment="1" applyProtection="1">
      <alignment horizontal="center" vertical="center"/>
    </xf>
    <xf numFmtId="0" fontId="12" fillId="0" borderId="0" xfId="0" applyFont="1" applyFill="1" applyBorder="1" applyAlignment="1" applyProtection="1">
      <alignment horizontal="center" wrapText="1"/>
    </xf>
    <xf numFmtId="0" fontId="12" fillId="0" borderId="8" xfId="0" applyFont="1" applyFill="1" applyBorder="1" applyAlignment="1" applyProtection="1">
      <alignment horizontal="center" wrapText="1"/>
    </xf>
    <xf numFmtId="0" fontId="44" fillId="0" borderId="0" xfId="0" applyFont="1" applyBorder="1" applyProtection="1"/>
    <xf numFmtId="0" fontId="43" fillId="0" borderId="0" xfId="0" applyFont="1" applyBorder="1" applyProtection="1"/>
    <xf numFmtId="0" fontId="36" fillId="0" borderId="8" xfId="0" applyFont="1" applyBorder="1"/>
    <xf numFmtId="0" fontId="36" fillId="0" borderId="0" xfId="0" applyFont="1" applyBorder="1"/>
    <xf numFmtId="0" fontId="43" fillId="0" borderId="0" xfId="0" applyFont="1" applyBorder="1" applyAlignment="1" applyProtection="1"/>
    <xf numFmtId="0" fontId="43" fillId="0" borderId="2" xfId="0" applyFont="1" applyBorder="1" applyAlignment="1" applyProtection="1"/>
    <xf numFmtId="0" fontId="36" fillId="0" borderId="2" xfId="0" applyFont="1" applyBorder="1" applyAlignment="1" applyProtection="1"/>
    <xf numFmtId="38" fontId="36" fillId="0" borderId="76" xfId="2" applyFont="1" applyFill="1" applyBorder="1" applyAlignment="1">
      <alignment horizontal="right"/>
    </xf>
    <xf numFmtId="0" fontId="36" fillId="0" borderId="53" xfId="0" applyFont="1" applyFill="1" applyBorder="1" applyAlignment="1">
      <alignment horizontal="right"/>
    </xf>
    <xf numFmtId="0" fontId="36" fillId="0" borderId="76" xfId="0" applyFont="1" applyFill="1" applyBorder="1" applyAlignment="1">
      <alignment horizontal="left"/>
    </xf>
    <xf numFmtId="0" fontId="36" fillId="0" borderId="0" xfId="0" applyFont="1" applyFill="1" applyBorder="1" applyAlignment="1" applyProtection="1"/>
    <xf numFmtId="0" fontId="36" fillId="0" borderId="0" xfId="0" applyFont="1" applyBorder="1" applyAlignment="1" applyProtection="1">
      <alignment horizontal="distributed"/>
    </xf>
    <xf numFmtId="0" fontId="43" fillId="0" borderId="0" xfId="0" applyFont="1" applyFill="1" applyBorder="1" applyAlignment="1" applyProtection="1">
      <alignment horizontal="left" vertical="center"/>
    </xf>
    <xf numFmtId="0" fontId="36" fillId="0" borderId="0" xfId="0" applyFont="1" applyProtection="1"/>
    <xf numFmtId="0" fontId="36" fillId="0" borderId="0" xfId="0" applyFont="1" applyFill="1" applyBorder="1" applyAlignment="1" applyProtection="1">
      <alignment horizontal="right"/>
    </xf>
    <xf numFmtId="0" fontId="36" fillId="0" borderId="0" xfId="0" applyFont="1" applyFill="1" applyBorder="1" applyAlignment="1" applyProtection="1">
      <alignment horizontal="center" vertical="center"/>
    </xf>
    <xf numFmtId="0" fontId="36" fillId="0" borderId="0" xfId="0" applyFont="1" applyFill="1" applyBorder="1" applyAlignment="1" applyProtection="1">
      <alignment horizontal="distributed"/>
    </xf>
    <xf numFmtId="38" fontId="36" fillId="0" borderId="0" xfId="2" applyFont="1" applyFill="1" applyBorder="1" applyAlignment="1" applyProtection="1"/>
    <xf numFmtId="0" fontId="43" fillId="0" borderId="0" xfId="0" applyFont="1" applyFill="1" applyBorder="1" applyAlignment="1" applyProtection="1">
      <alignment horizontal="left" vertical="center" wrapText="1"/>
    </xf>
    <xf numFmtId="0" fontId="5" fillId="0" borderId="0" xfId="0" applyFont="1" applyBorder="1" applyAlignment="1"/>
    <xf numFmtId="0" fontId="9" fillId="0" borderId="13" xfId="0" applyFont="1" applyBorder="1"/>
    <xf numFmtId="0" fontId="9" fillId="0" borderId="0" xfId="0" applyFont="1" applyAlignment="1">
      <alignment horizontal="center"/>
    </xf>
    <xf numFmtId="0" fontId="9" fillId="0" borderId="13" xfId="0" applyFont="1" applyBorder="1"/>
    <xf numFmtId="0" fontId="9" fillId="5" borderId="8" xfId="0" applyFont="1" applyFill="1" applyBorder="1" applyAlignment="1">
      <alignment horizontal="center" vertical="center"/>
    </xf>
    <xf numFmtId="0" fontId="35" fillId="6" borderId="0" xfId="0" applyFont="1" applyFill="1" applyBorder="1" applyAlignment="1">
      <alignment horizontal="center" vertical="center"/>
    </xf>
    <xf numFmtId="0" fontId="8" fillId="0" borderId="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6" fillId="0" borderId="8" xfId="0" applyFont="1" applyFill="1" applyBorder="1" applyAlignment="1" applyProtection="1">
      <alignment horizontal="left" wrapText="1"/>
    </xf>
    <xf numFmtId="0" fontId="6" fillId="0" borderId="0" xfId="0" applyFont="1" applyFill="1" applyBorder="1" applyAlignment="1" applyProtection="1">
      <alignment horizontal="left" wrapText="1"/>
    </xf>
    <xf numFmtId="0" fontId="6" fillId="0" borderId="9" xfId="0" applyFont="1" applyFill="1" applyBorder="1" applyAlignment="1" applyProtection="1">
      <alignment horizontal="left" wrapText="1"/>
    </xf>
    <xf numFmtId="0" fontId="8" fillId="0" borderId="1"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8" fillId="0" borderId="2"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177" fontId="5" fillId="0" borderId="50" xfId="0" applyNumberFormat="1" applyFont="1" applyFill="1" applyBorder="1" applyAlignment="1" applyProtection="1">
      <protection locked="0"/>
    </xf>
    <xf numFmtId="0" fontId="5" fillId="0" borderId="0" xfId="0" applyFont="1" applyFill="1" applyBorder="1" applyAlignment="1" applyProtection="1">
      <alignment horizontal="left" vertical="top" wrapText="1"/>
    </xf>
    <xf numFmtId="0" fontId="8" fillId="0" borderId="47" xfId="0" applyFont="1" applyFill="1" applyBorder="1" applyAlignment="1" applyProtection="1">
      <alignment vertical="center" wrapText="1"/>
    </xf>
    <xf numFmtId="0" fontId="17" fillId="0" borderId="48"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9" fillId="0" borderId="48" xfId="0" applyFont="1" applyFill="1" applyBorder="1" applyAlignment="1" applyProtection="1">
      <alignment vertical="center" wrapText="1"/>
    </xf>
    <xf numFmtId="177" fontId="5" fillId="0" borderId="48" xfId="0" applyNumberFormat="1" applyFont="1" applyFill="1" applyBorder="1" applyAlignment="1" applyProtection="1"/>
    <xf numFmtId="0" fontId="6" fillId="0" borderId="47" xfId="0" applyFont="1" applyFill="1" applyBorder="1" applyAlignment="1" applyProtection="1">
      <alignment horizontal="left" wrapText="1"/>
    </xf>
    <xf numFmtId="0" fontId="6" fillId="0" borderId="48" xfId="0" applyFont="1" applyFill="1" applyBorder="1" applyAlignment="1" applyProtection="1">
      <alignment horizontal="left" wrapText="1"/>
    </xf>
    <xf numFmtId="0" fontId="6" fillId="0" borderId="49" xfId="0" applyFont="1" applyFill="1" applyBorder="1" applyAlignment="1" applyProtection="1">
      <alignment horizontal="left" wrapText="1"/>
    </xf>
    <xf numFmtId="0" fontId="17" fillId="0" borderId="0" xfId="0" applyFont="1" applyFill="1" applyBorder="1" applyAlignment="1" applyProtection="1">
      <alignment horizontal="right" vertical="center" wrapText="1"/>
    </xf>
    <xf numFmtId="0" fontId="9" fillId="0" borderId="0" xfId="0" applyFont="1" applyFill="1" applyBorder="1" applyAlignment="1" applyProtection="1">
      <alignment horizontal="right" vertical="center" wrapText="1"/>
    </xf>
    <xf numFmtId="177" fontId="5" fillId="0" borderId="50" xfId="0" applyNumberFormat="1" applyFont="1" applyFill="1" applyBorder="1" applyAlignment="1" applyProtection="1"/>
    <xf numFmtId="0" fontId="5" fillId="0" borderId="0" xfId="0" applyFont="1" applyFill="1" applyBorder="1" applyAlignment="1" applyProtection="1">
      <alignment horizontal="distributed"/>
    </xf>
    <xf numFmtId="0" fontId="8"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5" fillId="0" borderId="0" xfId="0" applyFont="1" applyBorder="1" applyAlignment="1" applyProtection="1">
      <alignment horizontal="distributed"/>
    </xf>
    <xf numFmtId="0" fontId="6" fillId="0" borderId="0" xfId="0" applyFont="1" applyBorder="1" applyAlignment="1" applyProtection="1">
      <alignment horizontal="left"/>
    </xf>
    <xf numFmtId="0" fontId="7" fillId="0" borderId="0" xfId="0" applyFont="1" applyBorder="1" applyAlignment="1" applyProtection="1">
      <alignment horizontal="distributed"/>
    </xf>
    <xf numFmtId="0" fontId="5" fillId="0" borderId="0" xfId="0" applyFont="1" applyFill="1" applyBorder="1" applyAlignment="1" applyProtection="1">
      <alignment horizontal="right"/>
    </xf>
    <xf numFmtId="0" fontId="12" fillId="0" borderId="0" xfId="0" applyFont="1" applyBorder="1" applyAlignment="1" applyProtection="1">
      <alignment vertical="center" wrapText="1"/>
    </xf>
    <xf numFmtId="0" fontId="12" fillId="0" borderId="9" xfId="0" applyFont="1" applyBorder="1" applyAlignment="1" applyProtection="1">
      <alignment vertical="center" wrapText="1"/>
    </xf>
    <xf numFmtId="0" fontId="5" fillId="0" borderId="0" xfId="0" applyFont="1" applyFill="1" applyBorder="1" applyAlignment="1" applyProtection="1">
      <alignment horizontal="center"/>
    </xf>
    <xf numFmtId="0" fontId="5" fillId="0" borderId="9" xfId="0" applyFont="1" applyFill="1" applyBorder="1" applyAlignment="1" applyProtection="1">
      <alignment horizontal="center"/>
    </xf>
    <xf numFmtId="38" fontId="22" fillId="0" borderId="0" xfId="7" applyFont="1" applyFill="1" applyBorder="1" applyAlignment="1" applyProtection="1"/>
    <xf numFmtId="38" fontId="5" fillId="0" borderId="11" xfId="7" applyFont="1" applyFill="1" applyBorder="1" applyAlignment="1" applyProtection="1">
      <alignment horizontal="center"/>
    </xf>
    <xf numFmtId="38" fontId="22" fillId="0" borderId="0" xfId="0" applyNumberFormat="1" applyFont="1" applyBorder="1" applyAlignment="1" applyProtection="1">
      <alignment horizontal="center"/>
    </xf>
    <xf numFmtId="0" fontId="22" fillId="0" borderId="0" xfId="0" applyFont="1" applyBorder="1" applyAlignment="1" applyProtection="1">
      <alignment horizontal="center"/>
    </xf>
    <xf numFmtId="0" fontId="5" fillId="0" borderId="0" xfId="0" applyFont="1" applyBorder="1" applyAlignment="1" applyProtection="1">
      <alignment vertical="center"/>
    </xf>
    <xf numFmtId="0" fontId="22" fillId="0" borderId="0" xfId="0" applyFont="1" applyFill="1" applyBorder="1" applyAlignment="1" applyProtection="1">
      <alignment horizontal="right"/>
    </xf>
    <xf numFmtId="0" fontId="12" fillId="0" borderId="8"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8" xfId="0" applyFont="1" applyBorder="1" applyAlignment="1" applyProtection="1">
      <alignment horizontal="center" shrinkToFit="1"/>
    </xf>
    <xf numFmtId="0" fontId="12" fillId="0" borderId="0" xfId="0" applyFont="1" applyBorder="1" applyAlignment="1" applyProtection="1">
      <alignment horizontal="center" shrinkToFit="1"/>
    </xf>
    <xf numFmtId="0" fontId="5" fillId="0" borderId="0" xfId="0" applyFont="1" applyBorder="1" applyAlignment="1" applyProtection="1"/>
    <xf numFmtId="0" fontId="12" fillId="0" borderId="8" xfId="0" applyFont="1" applyBorder="1" applyAlignment="1" applyProtection="1">
      <alignment horizontal="center" wrapText="1" shrinkToFit="1"/>
    </xf>
    <xf numFmtId="0" fontId="5" fillId="0" borderId="8" xfId="0" applyFont="1" applyBorder="1" applyAlignment="1" applyProtection="1">
      <alignment horizontal="left" wrapText="1"/>
    </xf>
    <xf numFmtId="0" fontId="5" fillId="0" borderId="0" xfId="0" applyFont="1" applyBorder="1" applyAlignment="1" applyProtection="1">
      <alignment horizontal="left" wrapText="1"/>
    </xf>
    <xf numFmtId="0" fontId="5" fillId="0" borderId="9" xfId="0" applyFont="1" applyBorder="1" applyAlignment="1" applyProtection="1">
      <alignment horizontal="left" wrapText="1"/>
    </xf>
    <xf numFmtId="0" fontId="8" fillId="0" borderId="0" xfId="0" applyFont="1" applyBorder="1" applyAlignment="1" applyProtection="1"/>
    <xf numFmtId="0" fontId="8" fillId="0" borderId="9" xfId="0" applyFont="1" applyBorder="1" applyAlignment="1" applyProtection="1"/>
    <xf numFmtId="0" fontId="5" fillId="0" borderId="0" xfId="0" applyFont="1" applyBorder="1" applyAlignment="1" applyProtection="1">
      <alignment horizontal="right" vertical="center"/>
    </xf>
    <xf numFmtId="0" fontId="5" fillId="0" borderId="9" xfId="0" applyFont="1" applyBorder="1" applyAlignment="1" applyProtection="1">
      <alignment horizontal="right" vertical="center"/>
    </xf>
    <xf numFmtId="0" fontId="8" fillId="0" borderId="2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3" xfId="0" applyFont="1" applyFill="1" applyBorder="1" applyAlignment="1" applyProtection="1">
      <alignment horizontal="center" wrapText="1"/>
    </xf>
    <xf numFmtId="0" fontId="5" fillId="0" borderId="24" xfId="0" applyFont="1" applyBorder="1" applyAlignment="1" applyProtection="1">
      <alignment horizontal="center" wrapText="1"/>
    </xf>
    <xf numFmtId="0" fontId="5" fillId="0" borderId="25" xfId="0" applyFont="1" applyBorder="1" applyAlignment="1" applyProtection="1">
      <alignment horizontal="center" wrapText="1"/>
    </xf>
    <xf numFmtId="0" fontId="5" fillId="0" borderId="26" xfId="0" applyFont="1" applyFill="1" applyBorder="1" applyAlignment="1" applyProtection="1"/>
    <xf numFmtId="0" fontId="5" fillId="0" borderId="24" xfId="0" applyFont="1" applyFill="1" applyBorder="1" applyAlignment="1" applyProtection="1"/>
    <xf numFmtId="0" fontId="5" fillId="0" borderId="27" xfId="0" applyFont="1" applyFill="1" applyBorder="1" applyAlignment="1" applyProtection="1"/>
    <xf numFmtId="0" fontId="5" fillId="0" borderId="36" xfId="0" applyFont="1" applyFill="1" applyBorder="1" applyAlignment="1" applyProtection="1">
      <alignment horizontal="center" wrapText="1"/>
    </xf>
    <xf numFmtId="0" fontId="5" fillId="0" borderId="37" xfId="0" applyFont="1" applyBorder="1" applyAlignment="1" applyProtection="1">
      <alignment horizontal="center" wrapText="1"/>
    </xf>
    <xf numFmtId="0" fontId="5" fillId="0" borderId="38" xfId="0" applyFont="1" applyBorder="1" applyAlignment="1" applyProtection="1">
      <alignment horizontal="center" wrapText="1"/>
    </xf>
    <xf numFmtId="0" fontId="5" fillId="0" borderId="40" xfId="0" applyFont="1" applyFill="1" applyBorder="1" applyAlignment="1" applyProtection="1"/>
    <xf numFmtId="0" fontId="5" fillId="0" borderId="37" xfId="0" applyFont="1" applyFill="1" applyBorder="1" applyAlignment="1" applyProtection="1"/>
    <xf numFmtId="0" fontId="5" fillId="0" borderId="41" xfId="0" applyFont="1" applyFill="1" applyBorder="1" applyAlignment="1" applyProtection="1"/>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1" xfId="0" applyFont="1" applyBorder="1" applyAlignment="1" applyProtection="1">
      <alignment wrapText="1"/>
    </xf>
    <xf numFmtId="0" fontId="5" fillId="0" borderId="22" xfId="0" applyFont="1" applyBorder="1" applyAlignment="1" applyProtection="1">
      <alignment wrapText="1"/>
    </xf>
    <xf numFmtId="0" fontId="5" fillId="0" borderId="28" xfId="0" applyFont="1" applyFill="1" applyBorder="1" applyAlignment="1" applyProtection="1">
      <alignment horizontal="center" wrapText="1"/>
    </xf>
    <xf numFmtId="0" fontId="5" fillId="0" borderId="29" xfId="0" applyFont="1" applyBorder="1" applyAlignment="1" applyProtection="1">
      <alignment horizontal="center" wrapText="1"/>
    </xf>
    <xf numFmtId="0" fontId="5" fillId="0" borderId="30" xfId="0" applyFont="1" applyBorder="1" applyAlignment="1" applyProtection="1">
      <alignment horizontal="center" wrapText="1"/>
    </xf>
    <xf numFmtId="0" fontId="5" fillId="0" borderId="32" xfId="0" applyFont="1" applyFill="1" applyBorder="1" applyAlignment="1" applyProtection="1"/>
    <xf numFmtId="0" fontId="5" fillId="0" borderId="29" xfId="0" applyFont="1" applyFill="1" applyBorder="1" applyAlignment="1" applyProtection="1"/>
    <xf numFmtId="0" fontId="5" fillId="0" borderId="33" xfId="0" applyFont="1" applyFill="1" applyBorder="1" applyAlignment="1" applyProtection="1"/>
    <xf numFmtId="0" fontId="8" fillId="0" borderId="8"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5" fillId="0" borderId="1"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wrapText="1"/>
    </xf>
    <xf numFmtId="0" fontId="5" fillId="0" borderId="12" xfId="0" applyFont="1" applyBorder="1" applyAlignment="1" applyProtection="1">
      <alignment wrapText="1"/>
    </xf>
    <xf numFmtId="0" fontId="9" fillId="0" borderId="0" xfId="0" applyFont="1" applyAlignment="1"/>
    <xf numFmtId="0" fontId="9" fillId="0" borderId="14" xfId="0" applyFont="1" applyBorder="1" applyAlignment="1" applyProtection="1">
      <alignment wrapText="1"/>
    </xf>
    <xf numFmtId="0" fontId="9" fillId="0" borderId="15" xfId="0" applyFont="1" applyBorder="1" applyAlignment="1" applyProtection="1">
      <alignment wrapText="1"/>
    </xf>
    <xf numFmtId="0" fontId="9" fillId="0" borderId="10" xfId="0" applyFont="1" applyBorder="1" applyAlignment="1" applyProtection="1">
      <alignment wrapText="1"/>
    </xf>
    <xf numFmtId="0" fontId="5" fillId="0" borderId="15" xfId="0" applyFont="1" applyFill="1" applyBorder="1" applyAlignment="1" applyProtection="1"/>
    <xf numFmtId="0" fontId="5" fillId="0" borderId="11" xfId="0" applyFont="1" applyBorder="1" applyAlignment="1" applyProtection="1">
      <alignment horizontal="center" vertical="center"/>
    </xf>
    <xf numFmtId="0" fontId="6" fillId="0" borderId="0" xfId="0" applyFont="1" applyBorder="1" applyAlignment="1" applyProtection="1">
      <alignment horizontal="left" vertical="top" wrapText="1"/>
    </xf>
    <xf numFmtId="38" fontId="5" fillId="0" borderId="14" xfId="0" applyNumberFormat="1" applyFont="1" applyFill="1" applyBorder="1" applyAlignment="1" applyProtection="1">
      <alignment horizontal="right"/>
      <protection locked="0"/>
    </xf>
    <xf numFmtId="38" fontId="5" fillId="0" borderId="15" xfId="0" applyNumberFormat="1" applyFont="1" applyFill="1" applyBorder="1" applyAlignment="1" applyProtection="1">
      <alignment horizontal="right"/>
      <protection locked="0"/>
    </xf>
    <xf numFmtId="176" fontId="5" fillId="3" borderId="15" xfId="0" applyNumberFormat="1" applyFont="1" applyFill="1" applyBorder="1" applyAlignment="1"/>
    <xf numFmtId="178" fontId="5" fillId="3" borderId="15" xfId="0" applyNumberFormat="1" applyFont="1" applyFill="1" applyBorder="1" applyAlignment="1"/>
    <xf numFmtId="0" fontId="23" fillId="0" borderId="0" xfId="0" applyFont="1" applyBorder="1" applyAlignment="1">
      <alignment horizontal="left" wrapText="1"/>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0" xfId="0" applyFont="1" applyFill="1" applyBorder="1" applyAlignment="1">
      <alignment horizontal="center"/>
    </xf>
    <xf numFmtId="38" fontId="22" fillId="0" borderId="14" xfId="0" applyNumberFormat="1" applyFont="1" applyFill="1" applyBorder="1" applyAlignment="1" applyProtection="1"/>
    <xf numFmtId="38" fontId="22" fillId="0" borderId="15" xfId="0" applyNumberFormat="1" applyFont="1" applyFill="1" applyBorder="1" applyAlignment="1" applyProtection="1"/>
    <xf numFmtId="0" fontId="8" fillId="0" borderId="2" xfId="0" applyFont="1" applyFill="1" applyBorder="1" applyAlignment="1" applyProtection="1">
      <alignment horizontal="left" vertical="center" wrapText="1"/>
    </xf>
    <xf numFmtId="0" fontId="8" fillId="0" borderId="0" xfId="0" applyFont="1" applyFill="1" applyBorder="1" applyAlignment="1" applyProtection="1">
      <alignment horizontal="left" wrapText="1"/>
    </xf>
    <xf numFmtId="0" fontId="9" fillId="0" borderId="0" xfId="0" applyFont="1" applyBorder="1" applyAlignment="1" applyProtection="1">
      <alignment wrapText="1"/>
    </xf>
    <xf numFmtId="38" fontId="22" fillId="0" borderId="14" xfId="0" applyNumberFormat="1" applyFont="1" applyFill="1" applyBorder="1" applyAlignment="1" applyProtection="1">
      <alignment horizontal="right"/>
    </xf>
    <xf numFmtId="38" fontId="22" fillId="0" borderId="15" xfId="0" applyNumberFormat="1" applyFont="1" applyFill="1" applyBorder="1" applyAlignment="1" applyProtection="1">
      <alignment horizontal="right"/>
    </xf>
    <xf numFmtId="40" fontId="22" fillId="0" borderId="15" xfId="0" applyNumberFormat="1" applyFont="1" applyFill="1" applyBorder="1" applyAlignment="1" applyProtection="1"/>
    <xf numFmtId="0" fontId="5" fillId="0" borderId="14" xfId="0" applyFont="1" applyFill="1" applyBorder="1" applyAlignment="1" applyProtection="1">
      <alignment horizontal="right"/>
    </xf>
    <xf numFmtId="0" fontId="5" fillId="0" borderId="15" xfId="0" applyFont="1" applyFill="1" applyBorder="1" applyAlignment="1" applyProtection="1">
      <alignment horizontal="right"/>
    </xf>
    <xf numFmtId="0" fontId="22" fillId="0" borderId="15" xfId="0" applyFont="1" applyFill="1" applyBorder="1" applyAlignment="1" applyProtection="1">
      <alignment horizontal="right"/>
    </xf>
    <xf numFmtId="0" fontId="11" fillId="0" borderId="0" xfId="0" applyFont="1" applyBorder="1" applyAlignment="1" applyProtection="1">
      <alignment horizontal="center"/>
    </xf>
    <xf numFmtId="0" fontId="5" fillId="0" borderId="13" xfId="0" applyFont="1" applyFill="1" applyBorder="1" applyAlignment="1" applyProtection="1">
      <alignment horizont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4" xfId="0" applyFont="1" applyBorder="1" applyAlignment="1" applyProtection="1">
      <alignment horizontal="center"/>
    </xf>
    <xf numFmtId="0" fontId="5" fillId="0" borderId="15" xfId="0" applyFont="1" applyBorder="1" applyAlignment="1" applyProtection="1">
      <alignment horizontal="center"/>
    </xf>
    <xf numFmtId="0" fontId="5" fillId="0" borderId="10" xfId="0" applyFont="1" applyBorder="1" applyAlignment="1" applyProtection="1">
      <alignment horizontal="center"/>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10" xfId="0" applyFont="1" applyFill="1" applyBorder="1" applyAlignment="1" applyProtection="1">
      <alignment horizontal="center"/>
    </xf>
    <xf numFmtId="0" fontId="22" fillId="0" borderId="14" xfId="0" applyFont="1" applyFill="1" applyBorder="1" applyAlignment="1" applyProtection="1">
      <alignment horizontal="right"/>
    </xf>
    <xf numFmtId="0" fontId="5" fillId="0" borderId="15" xfId="0" applyFont="1" applyFill="1" applyBorder="1" applyAlignment="1">
      <alignment horizontal="right"/>
    </xf>
    <xf numFmtId="0" fontId="9" fillId="0" borderId="0" xfId="0" applyFont="1" applyAlignment="1">
      <alignment horizontal="center"/>
    </xf>
    <xf numFmtId="0" fontId="9" fillId="0" borderId="0" xfId="0" applyFont="1" applyAlignment="1">
      <alignment horizontal="right"/>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0" borderId="8" xfId="0" applyFont="1" applyBorder="1" applyAlignment="1">
      <alignment horizontal="left" vertical="top"/>
    </xf>
    <xf numFmtId="0" fontId="6" fillId="0" borderId="4" xfId="0" applyFont="1" applyBorder="1" applyAlignment="1">
      <alignment horizontal="left" vertical="top"/>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32" fillId="0" borderId="13" xfId="0" applyFont="1" applyFill="1" applyBorder="1" applyAlignment="1">
      <alignment horizontal="center" vertical="center"/>
    </xf>
    <xf numFmtId="0" fontId="32" fillId="0" borderId="15"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5" fillId="0" borderId="0" xfId="0" applyFont="1" applyBorder="1" applyAlignment="1">
      <alignment horizontal="center" vertical="center"/>
    </xf>
    <xf numFmtId="0" fontId="25" fillId="0" borderId="9" xfId="0" applyFont="1" applyBorder="1" applyAlignment="1">
      <alignment horizontal="center" vertical="center"/>
    </xf>
    <xf numFmtId="0" fontId="25" fillId="0" borderId="4" xfId="0" applyFont="1" applyBorder="1" applyAlignment="1">
      <alignment horizontal="center" vertical="center"/>
    </xf>
    <xf numFmtId="0" fontId="25" fillId="0" borderId="13" xfId="0" applyFont="1" applyBorder="1" applyAlignment="1">
      <alignment horizontal="center" vertical="center"/>
    </xf>
    <xf numFmtId="0" fontId="25" fillId="0" borderId="12" xfId="0" applyFont="1" applyBorder="1" applyAlignment="1">
      <alignment horizontal="center" vertical="center"/>
    </xf>
    <xf numFmtId="0" fontId="6" fillId="0" borderId="11" xfId="3" applyFont="1" applyFill="1" applyBorder="1" applyAlignment="1">
      <alignment horizontal="center" vertical="center"/>
    </xf>
    <xf numFmtId="0" fontId="6" fillId="0" borderId="11" xfId="0" applyFont="1" applyBorder="1" applyAlignment="1">
      <alignment horizontal="center" wrapText="1"/>
    </xf>
    <xf numFmtId="0" fontId="6" fillId="0" borderId="11"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Border="1" applyAlignment="1">
      <alignment horizontal="center" vertical="center"/>
    </xf>
    <xf numFmtId="0" fontId="32" fillId="0" borderId="6" xfId="0" applyFont="1" applyFill="1" applyBorder="1" applyAlignment="1">
      <alignment horizontal="center" vertical="center"/>
    </xf>
    <xf numFmtId="0" fontId="32" fillId="0" borderId="5" xfId="0" applyFont="1" applyFill="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32" fillId="0" borderId="15" xfId="0" applyFont="1" applyFill="1" applyBorder="1" applyAlignment="1">
      <alignment horizontal="center"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6" fillId="0" borderId="1" xfId="0" applyFont="1" applyFill="1" applyBorder="1" applyAlignment="1">
      <alignment horizontal="left" vertical="top"/>
    </xf>
    <xf numFmtId="0" fontId="6" fillId="0" borderId="4" xfId="0" applyFont="1" applyFill="1" applyBorder="1" applyAlignment="1">
      <alignment horizontal="left" vertical="top"/>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vertical="center"/>
    </xf>
    <xf numFmtId="0" fontId="25" fillId="0" borderId="1" xfId="0" applyFont="1" applyBorder="1" applyAlignment="1">
      <alignment horizontal="center" vertical="center" wrapText="1"/>
    </xf>
    <xf numFmtId="0" fontId="6" fillId="0" borderId="0" xfId="0" applyFont="1" applyFill="1" applyBorder="1" applyAlignment="1">
      <alignment horizontal="center" vertical="center"/>
    </xf>
    <xf numFmtId="0" fontId="5" fillId="0" borderId="8" xfId="0" applyFont="1" applyBorder="1" applyAlignment="1">
      <alignment horizontal="center" vertical="center" wrapText="1"/>
    </xf>
    <xf numFmtId="0" fontId="11" fillId="0" borderId="0" xfId="0" applyFont="1" applyFill="1" applyAlignment="1">
      <alignment horizontal="left" vertical="center" shrinkToFit="1"/>
    </xf>
    <xf numFmtId="0" fontId="21" fillId="0" borderId="0" xfId="0" applyFont="1" applyFill="1" applyAlignment="1">
      <alignment horizontal="left" vertical="center" shrinkToFit="1"/>
    </xf>
    <xf numFmtId="0" fontId="6" fillId="0" borderId="1"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12" xfId="3" applyFont="1" applyFill="1" applyBorder="1" applyAlignment="1">
      <alignment horizontal="center" vertic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xf>
    <xf numFmtId="177" fontId="19" fillId="0" borderId="0" xfId="0" applyNumberFormat="1" applyFont="1" applyFill="1" applyBorder="1" applyAlignment="1">
      <alignment horizontal="left" vertical="center" wrapText="1"/>
    </xf>
    <xf numFmtId="0" fontId="29" fillId="0" borderId="0" xfId="0" applyFont="1" applyFill="1" applyAlignment="1">
      <alignment horizontal="left" vertical="center" wrapText="1"/>
    </xf>
    <xf numFmtId="0" fontId="19" fillId="0" borderId="59"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19" fillId="0" borderId="60"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9" fillId="0" borderId="75" xfId="0" applyFont="1" applyFill="1" applyBorder="1" applyAlignment="1">
      <alignment horizontal="left" vertical="center" wrapText="1"/>
    </xf>
    <xf numFmtId="0" fontId="19" fillId="0" borderId="62"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30" fillId="0" borderId="73"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9" fillId="0" borderId="68" xfId="0" applyFont="1" applyFill="1" applyBorder="1" applyAlignment="1">
      <alignment vertical="center" wrapText="1"/>
    </xf>
    <xf numFmtId="0" fontId="30" fillId="0" borderId="71" xfId="0" applyFont="1" applyFill="1" applyBorder="1" applyAlignment="1">
      <alignment vertical="center" wrapText="1"/>
    </xf>
    <xf numFmtId="0" fontId="19" fillId="0" borderId="1" xfId="0" applyFont="1" applyFill="1" applyBorder="1" applyAlignment="1">
      <alignment vertical="center" wrapText="1"/>
    </xf>
    <xf numFmtId="0" fontId="30" fillId="0" borderId="72" xfId="0" applyFont="1" applyFill="1" applyBorder="1" applyAlignment="1">
      <alignment vertical="center" wrapText="1"/>
    </xf>
    <xf numFmtId="0" fontId="22" fillId="0" borderId="0" xfId="2" applyNumberFormat="1" applyFont="1" applyFill="1" applyBorder="1" applyAlignment="1" applyProtection="1">
      <alignment horizontal="right"/>
    </xf>
    <xf numFmtId="38" fontId="22" fillId="0" borderId="0" xfId="2" applyFont="1" applyFill="1" applyBorder="1" applyAlignment="1" applyProtection="1">
      <alignment horizontal="right"/>
    </xf>
    <xf numFmtId="38" fontId="22" fillId="0" borderId="0" xfId="2" applyFont="1" applyFill="1" applyBorder="1" applyAlignment="1" applyProtection="1"/>
    <xf numFmtId="38" fontId="5" fillId="0" borderId="0" xfId="2" applyFont="1" applyFill="1" applyBorder="1" applyAlignment="1" applyProtection="1"/>
    <xf numFmtId="38" fontId="22" fillId="0" borderId="0" xfId="2" applyFont="1" applyFill="1" applyBorder="1" applyAlignment="1" applyProtection="1">
      <alignment vertical="center"/>
    </xf>
    <xf numFmtId="38" fontId="5" fillId="0" borderId="0" xfId="2" applyFont="1" applyBorder="1" applyAlignment="1" applyProtection="1">
      <alignment horizontal="center"/>
    </xf>
    <xf numFmtId="38" fontId="5" fillId="0" borderId="0" xfId="2" applyNumberFormat="1" applyFont="1" applyFill="1" applyBorder="1" applyAlignment="1" applyProtection="1">
      <alignment horizontal="center"/>
      <protection locked="0"/>
    </xf>
    <xf numFmtId="38" fontId="22" fillId="0" borderId="0" xfId="2" applyFont="1" applyBorder="1" applyAlignment="1" applyProtection="1">
      <alignment horizontal="center"/>
    </xf>
    <xf numFmtId="38" fontId="22" fillId="0" borderId="0" xfId="2" applyNumberFormat="1" applyFont="1" applyBorder="1" applyAlignment="1" applyProtection="1">
      <alignment horizontal="center"/>
    </xf>
    <xf numFmtId="38" fontId="5" fillId="0" borderId="0" xfId="2" applyFont="1" applyBorder="1" applyAlignment="1" applyProtection="1">
      <alignment horizontal="center" vertical="center"/>
    </xf>
    <xf numFmtId="38" fontId="39" fillId="0" borderId="0" xfId="2" applyFont="1" applyFill="1" applyBorder="1" applyAlignment="1" applyProtection="1">
      <alignment vertical="center"/>
    </xf>
    <xf numFmtId="38" fontId="22" fillId="0" borderId="0" xfId="2" applyNumberFormat="1" applyFont="1" applyFill="1" applyBorder="1" applyAlignment="1" applyProtection="1">
      <alignment horizontal="center" vertical="center"/>
    </xf>
    <xf numFmtId="0" fontId="36" fillId="0" borderId="0" xfId="0" applyFont="1" applyFill="1" applyBorder="1" applyAlignment="1" applyProtection="1">
      <alignment horizontal="left" vertical="center"/>
    </xf>
    <xf numFmtId="0" fontId="36" fillId="0" borderId="9" xfId="0" applyFont="1" applyFill="1" applyBorder="1" applyAlignment="1" applyProtection="1">
      <alignment horizontal="left" vertical="center"/>
    </xf>
    <xf numFmtId="38" fontId="36" fillId="0" borderId="0" xfId="2" applyFont="1" applyBorder="1" applyAlignment="1" applyProtection="1">
      <alignment horizontal="center" vertical="center"/>
    </xf>
    <xf numFmtId="0" fontId="41" fillId="0" borderId="0" xfId="0" applyFont="1" applyBorder="1" applyAlignment="1" applyProtection="1">
      <alignment vertical="center"/>
    </xf>
    <xf numFmtId="38" fontId="39" fillId="0" borderId="0" xfId="2" applyNumberFormat="1" applyFont="1" applyBorder="1" applyAlignment="1" applyProtection="1">
      <alignment horizontal="center"/>
    </xf>
    <xf numFmtId="0" fontId="36" fillId="0" borderId="0" xfId="0" applyFont="1" applyBorder="1" applyAlignment="1" applyProtection="1">
      <alignment vertical="center"/>
    </xf>
    <xf numFmtId="38" fontId="22" fillId="0" borderId="0" xfId="2" applyNumberFormat="1" applyFont="1" applyFill="1" applyBorder="1" applyAlignment="1" applyProtection="1">
      <alignment horizontal="center"/>
    </xf>
    <xf numFmtId="38" fontId="5" fillId="0" borderId="0" xfId="2" applyFont="1" applyBorder="1" applyAlignment="1" applyProtection="1">
      <alignment horizontal="center" wrapText="1"/>
    </xf>
    <xf numFmtId="38" fontId="22" fillId="0" borderId="0" xfId="2" applyNumberFormat="1" applyFont="1" applyBorder="1" applyAlignment="1" applyProtection="1">
      <alignment horizontal="center" vertical="center"/>
    </xf>
    <xf numFmtId="0" fontId="43" fillId="0" borderId="0" xfId="0" applyFont="1" applyBorder="1" applyAlignment="1" applyProtection="1"/>
    <xf numFmtId="0" fontId="0" fillId="0" borderId="0" xfId="0" applyFont="1" applyAlignment="1" applyProtection="1"/>
    <xf numFmtId="38" fontId="22" fillId="0" borderId="14" xfId="2" applyFont="1" applyFill="1" applyBorder="1" applyAlignment="1" applyProtection="1">
      <alignment horizontal="right"/>
    </xf>
    <xf numFmtId="38" fontId="22" fillId="0" borderId="15" xfId="2" applyFont="1" applyFill="1" applyBorder="1" applyAlignment="1" applyProtection="1">
      <alignment horizontal="right"/>
    </xf>
    <xf numFmtId="40" fontId="22" fillId="0" borderId="15" xfId="2" applyNumberFormat="1" applyFont="1" applyFill="1" applyBorder="1" applyAlignment="1" applyProtection="1">
      <alignment horizontal="right"/>
    </xf>
    <xf numFmtId="40" fontId="22" fillId="0" borderId="15" xfId="2" applyNumberFormat="1" applyFont="1" applyFill="1" applyBorder="1" applyAlignment="1" applyProtection="1"/>
    <xf numFmtId="38" fontId="22" fillId="0" borderId="15" xfId="2" applyNumberFormat="1" applyFont="1" applyFill="1" applyBorder="1" applyAlignment="1" applyProtection="1"/>
    <xf numFmtId="0" fontId="44" fillId="0" borderId="0" xfId="0" applyFont="1" applyBorder="1" applyAlignment="1" applyProtection="1"/>
    <xf numFmtId="0" fontId="45" fillId="0" borderId="0" xfId="0" applyFont="1" applyAlignment="1" applyProtection="1"/>
    <xf numFmtId="179" fontId="39" fillId="0" borderId="0" xfId="2" applyNumberFormat="1" applyFont="1" applyFill="1" applyBorder="1" applyAlignment="1" applyProtection="1">
      <alignment vertical="center"/>
    </xf>
    <xf numFmtId="0" fontId="36" fillId="0" borderId="14" xfId="0" applyFont="1" applyFill="1" applyBorder="1" applyAlignment="1">
      <alignment horizontal="center"/>
    </xf>
    <xf numFmtId="0" fontId="36" fillId="0" borderId="15" xfId="0" applyFont="1" applyFill="1" applyBorder="1" applyAlignment="1">
      <alignment horizontal="center"/>
    </xf>
    <xf numFmtId="0" fontId="36" fillId="0" borderId="10" xfId="0" applyFont="1" applyFill="1" applyBorder="1" applyAlignment="1">
      <alignment horizontal="center"/>
    </xf>
    <xf numFmtId="0" fontId="36" fillId="0" borderId="14" xfId="0" applyFont="1" applyFill="1" applyBorder="1" applyAlignment="1" applyProtection="1">
      <alignment horizontal="right"/>
      <protection locked="0"/>
    </xf>
    <xf numFmtId="0" fontId="36" fillId="0" borderId="15" xfId="0" applyFont="1" applyFill="1" applyBorder="1" applyAlignment="1" applyProtection="1">
      <alignment horizontal="right"/>
      <protection locked="0"/>
    </xf>
    <xf numFmtId="0" fontId="36" fillId="0" borderId="15" xfId="0" applyFont="1" applyFill="1" applyBorder="1" applyAlignment="1">
      <alignment horizontal="right"/>
    </xf>
    <xf numFmtId="176" fontId="5" fillId="0" borderId="14" xfId="2" applyNumberFormat="1" applyFont="1" applyFill="1" applyBorder="1" applyAlignment="1" applyProtection="1">
      <alignment horizontal="right"/>
      <protection locked="0"/>
    </xf>
    <xf numFmtId="176" fontId="5" fillId="0" borderId="15" xfId="2" applyNumberFormat="1" applyFont="1" applyFill="1" applyBorder="1" applyAlignment="1" applyProtection="1">
      <alignment horizontal="right"/>
      <protection locked="0"/>
    </xf>
    <xf numFmtId="176" fontId="5" fillId="3" borderId="15" xfId="2" applyNumberFormat="1" applyFont="1" applyFill="1" applyBorder="1" applyAlignment="1"/>
    <xf numFmtId="178" fontId="5" fillId="3" borderId="15" xfId="2" applyNumberFormat="1" applyFont="1" applyFill="1" applyBorder="1" applyAlignment="1"/>
    <xf numFmtId="0" fontId="36" fillId="0" borderId="0" xfId="0" applyFont="1" applyFill="1" applyBorder="1" applyAlignment="1" applyProtection="1">
      <alignment horizontal="left" vertical="top" wrapText="1"/>
    </xf>
    <xf numFmtId="0" fontId="36" fillId="0" borderId="0" xfId="0" applyFont="1" applyFill="1" applyBorder="1" applyAlignment="1" applyProtection="1">
      <alignment horizontal="distributed"/>
    </xf>
    <xf numFmtId="38" fontId="36" fillId="0" borderId="0" xfId="2" applyFont="1" applyFill="1" applyBorder="1" applyAlignment="1" applyProtection="1"/>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xf>
    <xf numFmtId="38" fontId="36" fillId="0" borderId="0" xfId="2" applyFont="1" applyBorder="1" applyAlignment="1" applyProtection="1">
      <alignment horizontal="center"/>
    </xf>
    <xf numFmtId="0" fontId="36" fillId="0" borderId="0" xfId="0" applyFont="1" applyBorder="1" applyAlignment="1" applyProtection="1">
      <alignment horizontal="distributed"/>
    </xf>
    <xf numFmtId="38" fontId="5" fillId="3" borderId="0" xfId="2" applyFont="1" applyFill="1" applyBorder="1" applyAlignment="1" applyProtection="1">
      <alignment horizontal="center"/>
    </xf>
    <xf numFmtId="0" fontId="22" fillId="3" borderId="0" xfId="0" applyFont="1" applyFill="1" applyBorder="1" applyAlignment="1" applyProtection="1">
      <alignment horizontal="center" vertical="center"/>
    </xf>
    <xf numFmtId="0" fontId="22" fillId="3" borderId="0" xfId="0" applyFont="1" applyFill="1" applyBorder="1" applyAlignment="1" applyProtection="1">
      <alignment horizontal="right"/>
    </xf>
    <xf numFmtId="0" fontId="5" fillId="3" borderId="0" xfId="0" applyFont="1" applyFill="1" applyBorder="1" applyAlignment="1" applyProtection="1">
      <alignment horizontal="center"/>
    </xf>
    <xf numFmtId="0" fontId="5" fillId="3" borderId="9" xfId="0" applyFont="1" applyFill="1" applyBorder="1" applyAlignment="1" applyProtection="1">
      <alignment horizontal="center"/>
    </xf>
    <xf numFmtId="38" fontId="5" fillId="0" borderId="0" xfId="2" applyFont="1" applyFill="1" applyBorder="1" applyAlignment="1" applyProtection="1">
      <alignment horizontal="center"/>
    </xf>
    <xf numFmtId="0" fontId="12" fillId="0" borderId="8" xfId="0" applyFont="1" applyFill="1" applyBorder="1" applyAlignment="1" applyProtection="1">
      <alignment horizontal="center" wrapText="1"/>
    </xf>
    <xf numFmtId="0" fontId="12" fillId="0" borderId="0" xfId="0" applyFont="1" applyFill="1" applyBorder="1" applyAlignment="1" applyProtection="1">
      <alignment horizontal="center" wrapText="1"/>
    </xf>
    <xf numFmtId="38" fontId="5" fillId="0" borderId="0" xfId="2" applyFont="1" applyFill="1" applyBorder="1" applyAlignment="1" applyProtection="1">
      <alignment horizontal="center" vertical="center"/>
    </xf>
    <xf numFmtId="0" fontId="5" fillId="0" borderId="0" xfId="0" applyFont="1" applyFill="1" applyBorder="1" applyAlignment="1" applyProtection="1">
      <alignment vertical="center"/>
    </xf>
    <xf numFmtId="0" fontId="12" fillId="0" borderId="8" xfId="0" applyFont="1" applyFill="1" applyBorder="1" applyAlignment="1" applyProtection="1">
      <alignment horizontal="center" shrinkToFit="1"/>
    </xf>
    <xf numFmtId="0" fontId="12" fillId="0" borderId="0" xfId="0" applyFont="1" applyFill="1" applyBorder="1" applyAlignment="1" applyProtection="1">
      <alignment horizontal="center" shrinkToFit="1"/>
    </xf>
    <xf numFmtId="0" fontId="5" fillId="0" borderId="0" xfId="0" applyFont="1" applyFill="1" applyBorder="1" applyAlignment="1" applyProtection="1"/>
    <xf numFmtId="0" fontId="5" fillId="0" borderId="8"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5" fillId="0" borderId="9" xfId="0" applyFont="1" applyFill="1" applyBorder="1" applyAlignment="1" applyProtection="1">
      <alignment horizontal="left" wrapText="1"/>
    </xf>
    <xf numFmtId="0" fontId="12" fillId="0" borderId="8" xfId="0" applyFont="1" applyFill="1" applyBorder="1" applyAlignment="1" applyProtection="1">
      <alignment horizontal="center" wrapText="1" shrinkToFit="1"/>
    </xf>
    <xf numFmtId="38" fontId="5" fillId="0" borderId="0" xfId="2" applyFont="1" applyFill="1" applyBorder="1" applyAlignment="1" applyProtection="1">
      <alignment horizontal="center" wrapText="1"/>
    </xf>
    <xf numFmtId="0" fontId="8" fillId="0" borderId="0" xfId="0" applyFont="1" applyFill="1" applyBorder="1" applyAlignment="1" applyProtection="1"/>
    <xf numFmtId="0" fontId="8" fillId="0" borderId="9" xfId="0" applyFont="1" applyFill="1" applyBorder="1" applyAlignment="1" applyProtection="1"/>
    <xf numFmtId="0" fontId="5" fillId="0" borderId="0" xfId="0" applyFont="1" applyFill="1" applyBorder="1" applyAlignment="1" applyProtection="1">
      <alignment horizontal="right" vertical="center"/>
    </xf>
    <xf numFmtId="0" fontId="5" fillId="0" borderId="9" xfId="0" applyFont="1" applyFill="1" applyBorder="1" applyAlignment="1" applyProtection="1">
      <alignment horizontal="right" vertical="center"/>
    </xf>
    <xf numFmtId="0" fontId="5" fillId="0" borderId="14" xfId="0" applyFont="1" applyFill="1" applyBorder="1" applyAlignment="1" applyProtection="1">
      <alignment horizontal="right"/>
      <protection locked="0"/>
    </xf>
    <xf numFmtId="0" fontId="5" fillId="0" borderId="15" xfId="0" applyFont="1" applyFill="1" applyBorder="1" applyAlignment="1" applyProtection="1">
      <alignment horizontal="right"/>
      <protection locked="0"/>
    </xf>
  </cellXfs>
  <cellStyles count="11">
    <cellStyle name="桁区切り" xfId="1" builtinId="6"/>
    <cellStyle name="桁区切り 2" xfId="2" xr:uid="{00000000-0005-0000-0000-000001000000}"/>
    <cellStyle name="桁区切り 3" xfId="6" xr:uid="{00000000-0005-0000-0000-000002000000}"/>
    <cellStyle name="桁区切り 3 2" xfId="7" xr:uid="{00000000-0005-0000-0000-000003000000}"/>
    <cellStyle name="標準" xfId="0" builtinId="0"/>
    <cellStyle name="標準 2" xfId="3" xr:uid="{00000000-0005-0000-0000-000005000000}"/>
    <cellStyle name="標準 2 2" xfId="10" xr:uid="{00000000-0005-0000-0000-000006000000}"/>
    <cellStyle name="標準 3" xfId="4" xr:uid="{00000000-0005-0000-0000-000007000000}"/>
    <cellStyle name="標準 3 2" xfId="8" xr:uid="{00000000-0005-0000-0000-000008000000}"/>
    <cellStyle name="標準 3 2 2" xfId="9" xr:uid="{00000000-0005-0000-0000-000009000000}"/>
    <cellStyle name="未定義" xfId="5" xr:uid="{00000000-0005-0000-0000-00000A000000}"/>
  </cellStyles>
  <dxfs count="27">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190508</xdr:colOff>
      <xdr:row>2</xdr:row>
      <xdr:rowOff>157353</xdr:rowOff>
    </xdr:from>
    <xdr:to>
      <xdr:col>12</xdr:col>
      <xdr:colOff>323031</xdr:colOff>
      <xdr:row>18</xdr:row>
      <xdr:rowOff>33130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bwMode="auto">
        <a:xfrm>
          <a:off x="6062878" y="530070"/>
          <a:ext cx="5383696" cy="2658734"/>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a:t>
          </a:r>
          <a:r>
            <a:rPr kumimoji="1" lang="ja-JP" altLang="en-US" sz="1100"/>
            <a:t>作成方法</a:t>
          </a:r>
          <a:r>
            <a:rPr kumimoji="1" lang="en-US" altLang="ja-JP" sz="1100"/>
            <a:t>】</a:t>
          </a:r>
        </a:p>
        <a:p>
          <a:pPr algn="l"/>
          <a:r>
            <a:rPr kumimoji="1" lang="ja-JP" altLang="en-US" sz="1100"/>
            <a:t>①Ｌ２列のプルダウンより研修事業名を選択してください。</a:t>
          </a:r>
          <a:endParaRPr kumimoji="1" lang="en-US" altLang="ja-JP" sz="1100"/>
        </a:p>
        <a:p>
          <a:pPr algn="l"/>
          <a:endParaRPr kumimoji="1" lang="en-US" altLang="ja-JP" sz="1100"/>
        </a:p>
        <a:p>
          <a:pPr algn="l"/>
          <a:r>
            <a:rPr kumimoji="1" lang="ja-JP" altLang="en-US" sz="1100"/>
            <a:t>②研修事業を選択すると第</a:t>
          </a:r>
          <a:r>
            <a:rPr kumimoji="1" lang="en-US" altLang="ja-JP" sz="1100"/>
            <a:t>4</a:t>
          </a:r>
          <a:r>
            <a:rPr kumimoji="1" lang="ja-JP" altLang="en-US" sz="1100"/>
            <a:t>号様式別紙１（所要額調書、対象経費内訳）に選択した事　　　　</a:t>
          </a:r>
          <a:endParaRPr kumimoji="1" lang="en-US" altLang="ja-JP" sz="1100"/>
        </a:p>
        <a:p>
          <a:pPr algn="l"/>
          <a:r>
            <a:rPr kumimoji="1" lang="ja-JP" altLang="en-US" sz="1100"/>
            <a:t>　</a:t>
          </a:r>
          <a:r>
            <a:rPr kumimoji="1" lang="ja-JP" altLang="en-US" sz="1100" baseline="0"/>
            <a:t> </a:t>
          </a:r>
          <a:r>
            <a:rPr kumimoji="1" lang="ja-JP" altLang="en-US" sz="1100"/>
            <a:t>業名がＡ</a:t>
          </a:r>
          <a:r>
            <a:rPr kumimoji="1" lang="en-US" altLang="ja-JP" sz="1100"/>
            <a:t>5</a:t>
          </a:r>
          <a:r>
            <a:rPr kumimoji="1" lang="ja-JP" altLang="en-US" sz="1100"/>
            <a:t>セルに１”選択事業”所要額、</a:t>
          </a:r>
          <a:r>
            <a:rPr kumimoji="1" lang="en-US" altLang="ja-JP" sz="1100"/>
            <a:t>15</a:t>
          </a:r>
          <a:r>
            <a:rPr kumimoji="1" lang="ja-JP" altLang="en-US" sz="1100"/>
            <a:t>列目以降に対象経費の記載項目が出力さ</a:t>
          </a:r>
          <a:endParaRPr kumimoji="1" lang="en-US" altLang="ja-JP" sz="1100"/>
        </a:p>
        <a:p>
          <a:pPr algn="l"/>
          <a:r>
            <a:rPr kumimoji="1" lang="ja-JP" altLang="en-US" sz="1100"/>
            <a:t>　 れますので確認し、記載してください。</a:t>
          </a:r>
          <a:endParaRPr kumimoji="1" lang="en-US" altLang="ja-JP" sz="1100"/>
        </a:p>
        <a:p>
          <a:pPr algn="l"/>
          <a:endParaRPr kumimoji="1" lang="en-US" altLang="ja-JP" sz="1100"/>
        </a:p>
        <a:p>
          <a:pPr algn="l"/>
          <a:r>
            <a:rPr kumimoji="1" lang="ja-JP" altLang="en-US" sz="1100"/>
            <a:t>③別紙２については研修事業毎にシートが分けられておりますので、該当事業のシート</a:t>
          </a:r>
          <a:endParaRPr kumimoji="1" lang="en-US" altLang="ja-JP" sz="1100"/>
        </a:p>
        <a:p>
          <a:pPr algn="l"/>
          <a:r>
            <a:rPr kumimoji="1" lang="ja-JP" altLang="en-US" sz="1100"/>
            <a:t>　  を選択し、記載してください。（研修事業により別紙</a:t>
          </a:r>
          <a:r>
            <a:rPr kumimoji="1" lang="en-US" altLang="ja-JP" sz="1100"/>
            <a:t>2</a:t>
          </a:r>
          <a:r>
            <a:rPr kumimoji="1" lang="ja-JP" altLang="en-US" sz="1100"/>
            <a:t>が複数のシートに分かれている</a:t>
          </a:r>
          <a:endParaRPr kumimoji="1" lang="en-US" altLang="ja-JP" sz="1100"/>
        </a:p>
        <a:p>
          <a:pPr algn="l"/>
          <a:r>
            <a:rPr kumimoji="1" lang="en-US" altLang="ja-JP" sz="1100"/>
            <a:t>     </a:t>
          </a:r>
          <a:r>
            <a:rPr kumimoji="1" lang="ja-JP" altLang="en-US" sz="1100"/>
            <a:t>事業があります）</a:t>
          </a:r>
          <a:endParaRPr kumimoji="1" lang="en-US" altLang="ja-JP" sz="1100"/>
        </a:p>
        <a:p>
          <a:pPr algn="l"/>
          <a:endParaRPr kumimoji="1" lang="en-US" altLang="ja-JP" sz="1100"/>
        </a:p>
        <a:p>
          <a:pPr algn="l"/>
          <a:r>
            <a:rPr kumimoji="1" lang="ja-JP" altLang="en-US" sz="1100"/>
            <a:t>④収入支出決算書抄本につきましては規定の様式はありません。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33617</xdr:colOff>
      <xdr:row>0</xdr:row>
      <xdr:rowOff>201706</xdr:rowOff>
    </xdr:from>
    <xdr:to>
      <xdr:col>11</xdr:col>
      <xdr:colOff>941294</xdr:colOff>
      <xdr:row>4</xdr:row>
      <xdr:rowOff>190500</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bwMode="auto">
        <a:xfrm>
          <a:off x="6835588" y="201706"/>
          <a:ext cx="5838265" cy="9525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eaLnBrk="1" fontAlgn="auto" latinLnBrk="0" hangingPunct="1"/>
          <a:r>
            <a:rPr kumimoji="1" lang="ja-JP" altLang="ja-JP" sz="1400">
              <a:effectLst/>
              <a:latin typeface="+mn-lt"/>
              <a:ea typeface="+mn-ea"/>
              <a:cs typeface="+mn-cs"/>
            </a:rPr>
            <a:t>・青色セルが入力必要箇所です。</a:t>
          </a:r>
          <a:endParaRPr lang="ja-JP" altLang="ja-JP" sz="1400">
            <a:effectLst/>
          </a:endParaRPr>
        </a:p>
        <a:p>
          <a:r>
            <a:rPr kumimoji="1" lang="ja-JP" altLang="ja-JP" sz="1400">
              <a:effectLst/>
              <a:latin typeface="+mn-lt"/>
              <a:ea typeface="+mn-ea"/>
              <a:cs typeface="+mn-cs"/>
            </a:rPr>
            <a:t>・黄色セルについては計算式が　入っているため記載不要。</a:t>
          </a:r>
          <a:endParaRPr lang="ja-JP" altLang="ja-JP" sz="1400">
            <a:effectLst/>
          </a:endParaRPr>
        </a:p>
        <a:p>
          <a:r>
            <a:rPr kumimoji="1" lang="ja-JP" altLang="ja-JP" sz="1400">
              <a:effectLst/>
              <a:latin typeface="+mn-lt"/>
              <a:ea typeface="+mn-ea"/>
              <a:cs typeface="+mn-cs"/>
            </a:rPr>
            <a:t>・オレンジセルについては”手入力して下さい</a:t>
          </a:r>
          <a:r>
            <a:rPr kumimoji="1" lang="en-US" altLang="ja-JP" sz="1400">
              <a:effectLst/>
              <a:latin typeface="+mn-lt"/>
              <a:ea typeface="+mn-ea"/>
              <a:cs typeface="+mn-cs"/>
            </a:rPr>
            <a:t>"</a:t>
          </a:r>
          <a:r>
            <a:rPr kumimoji="1" lang="ja-JP" altLang="ja-JP" sz="1400">
              <a:effectLst/>
              <a:latin typeface="+mn-lt"/>
              <a:ea typeface="+mn-ea"/>
              <a:cs typeface="+mn-cs"/>
            </a:rPr>
            <a:t>と記載の場合以外は記載不要。</a:t>
          </a:r>
          <a:endParaRPr lang="ja-JP" altLang="ja-JP" sz="1400">
            <a:effectLst/>
          </a:endParaRPr>
        </a:p>
        <a:p>
          <a:pPr algn="l"/>
          <a:endParaRPr kumimoji="1" lang="ja-JP" altLang="en-US" sz="1100"/>
        </a:p>
      </xdr:txBody>
    </xdr:sp>
    <xdr:clientData/>
  </xdr:twoCellAnchor>
  <xdr:twoCellAnchor>
    <xdr:from>
      <xdr:col>6</xdr:col>
      <xdr:colOff>851647</xdr:colOff>
      <xdr:row>19</xdr:row>
      <xdr:rowOff>0</xdr:rowOff>
    </xdr:from>
    <xdr:to>
      <xdr:col>11</xdr:col>
      <xdr:colOff>356987</xdr:colOff>
      <xdr:row>26</xdr:row>
      <xdr:rowOff>134471</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bwMode="auto">
        <a:xfrm>
          <a:off x="7653618" y="4885765"/>
          <a:ext cx="4435928" cy="1546412"/>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t>・青色セルが入力必要箇所です。</a:t>
          </a:r>
          <a:endParaRPr kumimoji="1" lang="en-US" altLang="ja-JP" sz="1400"/>
        </a:p>
        <a:p>
          <a:pPr algn="l"/>
          <a:endParaRPr kumimoji="1" lang="en-US" altLang="ja-JP" sz="1400"/>
        </a:p>
        <a:p>
          <a:pPr algn="l"/>
          <a:r>
            <a:rPr kumimoji="1" lang="ja-JP" altLang="en-US" sz="1400"/>
            <a:t>・行が足りない場合は、挿入により適宜追加して下さい。</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85725</xdr:colOff>
      <xdr:row>120</xdr:row>
      <xdr:rowOff>28575</xdr:rowOff>
    </xdr:from>
    <xdr:to>
      <xdr:col>16</xdr:col>
      <xdr:colOff>47625</xdr:colOff>
      <xdr:row>123</xdr:row>
      <xdr:rowOff>180975</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2295525" y="20602575"/>
          <a:ext cx="2171700" cy="657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t>対象外</a:t>
          </a:r>
        </a:p>
      </xdr:txBody>
    </xdr:sp>
    <xdr:clientData/>
  </xdr:twoCellAnchor>
  <xdr:twoCellAnchor>
    <xdr:from>
      <xdr:col>8</xdr:col>
      <xdr:colOff>123825</xdr:colOff>
      <xdr:row>125</xdr:row>
      <xdr:rowOff>76200</xdr:rowOff>
    </xdr:from>
    <xdr:to>
      <xdr:col>16</xdr:col>
      <xdr:colOff>85725</xdr:colOff>
      <xdr:row>130</xdr:row>
      <xdr:rowOff>0</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2333625" y="21507450"/>
          <a:ext cx="2171700" cy="781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t>対象外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HAMO\AppData\Local\Microsoft\Windows\INetCache\Content.Outlook\YL5W70FK\03_&#27096;&#24335;&#65288;&#30740;&#20462;&#36027;&#65289;&#33256;&#24202;&#30740;&#2046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リスト"/>
      <sheetName val="第1号様式 "/>
      <sheetName val="申請書様式⇒"/>
      <sheetName val="第2号様式"/>
      <sheetName val="第2号様式別紙1（所要額調書、対象経費内訳）"/>
      <sheetName val="【記載例】第2号様式別紙1（所要額調書、対象経費内訳）"/>
      <sheetName val="基準額算出（特定行為）"/>
      <sheetName val="第2号様式別紙2（一般） (医薬) "/>
      <sheetName val="第2号様式別紙2（遠隔医療）"/>
      <sheetName val="第2号様式別紙2-1（臨床研修（医師）事業計画書）"/>
      <sheetName val="第2号様式別紙2-2（臨床研修（医師）事業計画書）"/>
      <sheetName val="第2号様式別紙2-3（臨床研修（医師）事業計画書）"/>
      <sheetName val="基準額算出（臨床研修（医師））"/>
      <sheetName val="第2号様式別紙2-4（臨床研修（医師）事業計画書）"/>
      <sheetName val="第2号様式別紙2-1（１）（臨床研修（歯科）事業計画書"/>
      <sheetName val="第2号様式別紙2-1（２）（臨床研修（歯科）事業計画書"/>
      <sheetName val="第2号様式別紙2-２（臨床研修（歯科）事業計画書）"/>
      <sheetName val="第2号様式別紙2-３（臨床研修（歯科）事業計画書） "/>
      <sheetName val="基準額算出（臨床研修（歯科））"/>
      <sheetName val="第2号様式別紙2-４（臨床研修（歯科）事業計画書 )"/>
      <sheetName val="第2号様式別紙2-５（臨床研修（歯科）事業計画書） "/>
      <sheetName val="第3号様式"/>
      <sheetName val="別紙様式 3-2"/>
      <sheetName val="別紙様式 3-３"/>
      <sheetName val="精算書様式⇒"/>
      <sheetName val="第4号様式"/>
      <sheetName val="第4号様式別紙1（精算書、対象経費内訳）"/>
      <sheetName val="【記載例】第4号様式別紙1（精算書、対象経費内訳）"/>
      <sheetName val="基準額算出（特定行為精算）"/>
      <sheetName val="第４号様式別紙2（一般） (医薬)"/>
      <sheetName val="第4号様式別紙2（遠隔医療）"/>
      <sheetName val="第4号様式別紙2-1（臨床研修（医師）実績報告）"/>
      <sheetName val="第4号様式別紙2-2（臨床研修（医師）実績報告）"/>
      <sheetName val="第4号様式別紙2-3（臨床研修（医師）実績報告）"/>
      <sheetName val="基準額算出（臨床研修（医師）精算）"/>
      <sheetName val="第4号様式別紙2-4（臨床研修（医師）実績報告）"/>
      <sheetName val="第4号様式別紙2-1（１）（臨床研修（歯科）精算）"/>
      <sheetName val="第4号様式別紙2-1（２）（臨床研修（歯科）精算）"/>
      <sheetName val="第4号様式2-２（臨床研修（歯科）精算）"/>
      <sheetName val="第4号様式別紙2-３（臨床研修（歯科）精算）"/>
      <sheetName val="第4号様式別紙2-４（臨床研修（歯科）精算）"/>
      <sheetName val="第4号様式別紙2-５（臨床研修（歯科）精算）"/>
      <sheetName val="★総括表(歯科)_交付決定転記用(非表示)"/>
      <sheetName val="★総括表(歯科)_確定転記用（非表示設定）"/>
      <sheetName val="基準額算出（臨床研修（歯科）精算）"/>
    </sheetNames>
    <sheetDataSet>
      <sheetData sheetId="0"/>
      <sheetData sheetId="1">
        <row r="7">
          <cell r="B7" t="str">
            <v>一般用医薬品適正使用推進のための研修事業</v>
          </cell>
          <cell r="C7" t="str">
            <v>　厚生労働大臣　　殿</v>
          </cell>
          <cell r="D7" t="str">
            <v>年度医療関係者研修費等補助金の事業実績報告書</v>
          </cell>
          <cell r="E7" t="str">
            <v>諸謝金</v>
          </cell>
          <cell r="F7" t="str">
            <v>　</v>
          </cell>
          <cell r="G7" t="str">
            <v>旅費</v>
          </cell>
          <cell r="H7" t="str">
            <v>　</v>
          </cell>
          <cell r="I7" t="str">
            <v>消耗品費</v>
          </cell>
          <cell r="J7" t="str">
            <v>　</v>
          </cell>
          <cell r="K7" t="str">
            <v>印刷製本費</v>
          </cell>
          <cell r="L7" t="str">
            <v>　</v>
          </cell>
          <cell r="M7" t="str">
            <v>通信運搬費</v>
          </cell>
          <cell r="N7" t="str">
            <v>　</v>
          </cell>
          <cell r="O7" t="str">
            <v>借料及び損料（会場借料、機器借料）</v>
          </cell>
          <cell r="P7" t="str">
            <v>　</v>
          </cell>
          <cell r="Q7" t="str">
            <v>会議費</v>
          </cell>
          <cell r="R7" t="str">
            <v>　</v>
          </cell>
          <cell r="S7" t="str">
            <v>　　</v>
          </cell>
          <cell r="T7" t="str">
            <v>　</v>
          </cell>
          <cell r="U7" t="str">
            <v>　</v>
          </cell>
          <cell r="V7" t="str">
            <v>　</v>
          </cell>
          <cell r="W7" t="str">
            <v>　</v>
          </cell>
          <cell r="X7" t="str">
            <v>　</v>
          </cell>
          <cell r="Y7" t="str">
            <v>　</v>
          </cell>
          <cell r="Z7" t="str">
            <v>　</v>
          </cell>
          <cell r="AA7" t="str">
            <v>　</v>
          </cell>
          <cell r="AB7" t="str">
            <v>　</v>
          </cell>
          <cell r="AC7" t="str">
            <v>　</v>
          </cell>
          <cell r="AD7" t="str">
            <v>　</v>
          </cell>
          <cell r="AE7" t="str">
            <v>　</v>
          </cell>
          <cell r="AF7" t="str">
            <v>　</v>
          </cell>
          <cell r="AG7" t="str">
            <v>　</v>
          </cell>
          <cell r="AH7" t="str">
            <v>　</v>
          </cell>
          <cell r="AI7" t="str">
            <v>　</v>
          </cell>
          <cell r="AJ7" t="str">
            <v>　</v>
          </cell>
          <cell r="AK7" t="str">
            <v>　</v>
          </cell>
          <cell r="AL7" t="str">
            <v>　</v>
          </cell>
          <cell r="AM7" t="str">
            <v>　</v>
          </cell>
          <cell r="AN7" t="str">
            <v>　</v>
          </cell>
          <cell r="AO7" t="str">
            <v>　</v>
          </cell>
          <cell r="AP7" t="str">
            <v>　</v>
          </cell>
          <cell r="AQ7" t="str">
            <v>　</v>
          </cell>
          <cell r="AR7" t="str">
            <v>　</v>
          </cell>
          <cell r="AS7" t="str">
            <v>　</v>
          </cell>
          <cell r="AT7" t="str">
            <v>　</v>
          </cell>
          <cell r="AU7" t="str">
            <v>　</v>
          </cell>
          <cell r="AV7" t="str">
            <v>　</v>
          </cell>
          <cell r="AW7" t="str">
            <v>　</v>
          </cell>
          <cell r="AX7" t="str">
            <v>　</v>
          </cell>
          <cell r="AY7" t="str">
            <v>　</v>
          </cell>
          <cell r="AZ7" t="str">
            <v>　</v>
          </cell>
          <cell r="BA7" t="str">
            <v>　</v>
          </cell>
          <cell r="BB7" t="str">
            <v>　</v>
          </cell>
          <cell r="BC7" t="str">
            <v>　</v>
          </cell>
          <cell r="BD7" t="str">
            <v>　</v>
          </cell>
          <cell r="BE7" t="str">
            <v>　</v>
          </cell>
          <cell r="BF7" t="str">
            <v>　</v>
          </cell>
          <cell r="BG7" t="str">
            <v>　</v>
          </cell>
          <cell r="BH7" t="str">
            <v>　</v>
          </cell>
          <cell r="BI7" t="str">
            <v>　</v>
          </cell>
          <cell r="BJ7" t="str">
            <v>　</v>
          </cell>
          <cell r="BK7" t="str">
            <v>　</v>
          </cell>
          <cell r="BL7" t="str">
            <v>　</v>
          </cell>
          <cell r="BM7" t="str">
            <v>　</v>
          </cell>
          <cell r="BN7" t="str">
            <v>　</v>
          </cell>
          <cell r="BO7" t="str">
            <v>　</v>
          </cell>
          <cell r="BP7" t="str">
            <v>　</v>
          </cell>
          <cell r="BQ7" t="str">
            <v>　</v>
          </cell>
          <cell r="BR7" t="str">
            <v>　</v>
          </cell>
          <cell r="BS7" t="str">
            <v>　</v>
          </cell>
          <cell r="BT7" t="str">
            <v>　</v>
          </cell>
          <cell r="BU7" t="str">
            <v>　</v>
          </cell>
          <cell r="BV7" t="str">
            <v>　</v>
          </cell>
          <cell r="BW7" t="str">
            <v>　</v>
          </cell>
          <cell r="BX7" t="str">
            <v>　</v>
          </cell>
          <cell r="BY7" t="str">
            <v>　</v>
          </cell>
          <cell r="BZ7" t="str">
            <v>　</v>
          </cell>
        </row>
        <row r="8">
          <cell r="B8" t="str">
            <v>遠隔医療従事者研修事業</v>
          </cell>
          <cell r="C8" t="str">
            <v>　厚生労働大臣　　殿</v>
          </cell>
          <cell r="D8" t="str">
            <v>年度医療関係者研修費等補助金の事業実績報告書</v>
          </cell>
          <cell r="E8" t="str">
            <v>職員諸手当（非常勤）</v>
          </cell>
          <cell r="F8" t="str">
            <v xml:space="preserve"> </v>
          </cell>
          <cell r="G8" t="str">
            <v>非常勤職員手当</v>
          </cell>
          <cell r="H8" t="str">
            <v xml:space="preserve"> </v>
          </cell>
          <cell r="I8" t="str">
            <v>諸謝金</v>
          </cell>
          <cell r="J8" t="str">
            <v xml:space="preserve"> </v>
          </cell>
          <cell r="K8" t="str">
            <v>旅費</v>
          </cell>
          <cell r="L8" t="str">
            <v xml:space="preserve"> </v>
          </cell>
          <cell r="M8" t="str">
            <v>消耗品費</v>
          </cell>
          <cell r="N8" t="str">
            <v xml:space="preserve"> </v>
          </cell>
          <cell r="O8" t="str">
            <v>印刷製本費</v>
          </cell>
          <cell r="P8" t="str">
            <v xml:space="preserve"> </v>
          </cell>
          <cell r="Q8" t="str">
            <v>通信運搬費</v>
          </cell>
          <cell r="R8" t="str">
            <v xml:space="preserve"> </v>
          </cell>
          <cell r="S8" t="str">
            <v>借料及び損料</v>
          </cell>
          <cell r="T8" t="str">
            <v>（会場借料、機器借料）</v>
          </cell>
          <cell r="U8" t="str">
            <v xml:space="preserve"> </v>
          </cell>
          <cell r="V8" t="str">
            <v>会議費</v>
          </cell>
          <cell r="W8" t="str">
            <v>　</v>
          </cell>
          <cell r="X8" t="str">
            <v>社会保険料（非常勤）</v>
          </cell>
          <cell r="Y8" t="str">
            <v xml:space="preserve"> </v>
          </cell>
          <cell r="Z8" t="str">
            <v>委託費</v>
          </cell>
          <cell r="AA8" t="str">
            <v xml:space="preserve"> </v>
          </cell>
          <cell r="AB8" t="str">
            <v xml:space="preserve"> </v>
          </cell>
          <cell r="AC8" t="str">
            <v xml:space="preserve"> </v>
          </cell>
          <cell r="AD8" t="str">
            <v xml:space="preserve"> </v>
          </cell>
          <cell r="AE8" t="str">
            <v xml:space="preserve"> </v>
          </cell>
          <cell r="AF8" t="str">
            <v xml:space="preserve"> </v>
          </cell>
          <cell r="AG8" t="str">
            <v xml:space="preserve"> </v>
          </cell>
          <cell r="AH8" t="str">
            <v xml:space="preserve"> </v>
          </cell>
          <cell r="AI8" t="str">
            <v xml:space="preserve"> </v>
          </cell>
          <cell r="AJ8" t="str">
            <v xml:space="preserve"> </v>
          </cell>
          <cell r="AK8" t="str">
            <v xml:space="preserve"> </v>
          </cell>
          <cell r="AL8" t="str">
            <v xml:space="preserve"> </v>
          </cell>
          <cell r="AM8" t="str">
            <v xml:space="preserve"> </v>
          </cell>
          <cell r="AN8" t="str">
            <v xml:space="preserve"> </v>
          </cell>
          <cell r="AO8" t="str">
            <v xml:space="preserve"> </v>
          </cell>
          <cell r="AP8" t="str">
            <v xml:space="preserve"> </v>
          </cell>
          <cell r="AQ8" t="str">
            <v xml:space="preserve"> </v>
          </cell>
          <cell r="AR8" t="str">
            <v xml:space="preserve"> </v>
          </cell>
          <cell r="AS8" t="str">
            <v xml:space="preserve"> </v>
          </cell>
          <cell r="AT8" t="str">
            <v xml:space="preserve"> </v>
          </cell>
          <cell r="AU8" t="str">
            <v xml:space="preserve"> </v>
          </cell>
          <cell r="AV8" t="str">
            <v xml:space="preserve"> </v>
          </cell>
          <cell r="AW8" t="str">
            <v xml:space="preserve"> </v>
          </cell>
          <cell r="AX8" t="str">
            <v xml:space="preserve"> </v>
          </cell>
          <cell r="AY8" t="str">
            <v xml:space="preserve"> </v>
          </cell>
          <cell r="AZ8" t="str">
            <v xml:space="preserve"> </v>
          </cell>
          <cell r="BA8" t="str">
            <v xml:space="preserve"> </v>
          </cell>
          <cell r="BB8" t="str">
            <v xml:space="preserve"> </v>
          </cell>
          <cell r="BC8" t="str">
            <v xml:space="preserve"> </v>
          </cell>
          <cell r="BD8" t="str">
            <v xml:space="preserve"> </v>
          </cell>
          <cell r="BE8" t="str">
            <v xml:space="preserve"> </v>
          </cell>
          <cell r="BF8" t="str">
            <v xml:space="preserve"> </v>
          </cell>
          <cell r="BG8" t="str">
            <v xml:space="preserve"> </v>
          </cell>
          <cell r="BH8" t="str">
            <v xml:space="preserve"> </v>
          </cell>
          <cell r="BI8" t="str">
            <v xml:space="preserve"> </v>
          </cell>
          <cell r="BJ8" t="str">
            <v xml:space="preserve"> </v>
          </cell>
          <cell r="BK8" t="str">
            <v xml:space="preserve"> </v>
          </cell>
          <cell r="BL8" t="str">
            <v>　</v>
          </cell>
          <cell r="BM8" t="str">
            <v>　</v>
          </cell>
          <cell r="BN8" t="str">
            <v>　</v>
          </cell>
          <cell r="BO8" t="str">
            <v>　</v>
          </cell>
          <cell r="BP8" t="str">
            <v>　</v>
          </cell>
          <cell r="BQ8" t="str">
            <v>　</v>
          </cell>
          <cell r="BR8" t="str">
            <v>　</v>
          </cell>
          <cell r="BS8" t="str">
            <v>　</v>
          </cell>
          <cell r="BT8" t="str">
            <v>　</v>
          </cell>
          <cell r="BU8" t="str">
            <v>　</v>
          </cell>
          <cell r="BV8" t="str">
            <v>　</v>
          </cell>
          <cell r="BW8" t="str">
            <v>　</v>
          </cell>
          <cell r="BX8" t="str">
            <v xml:space="preserve"> </v>
          </cell>
          <cell r="BY8" t="str">
            <v>　</v>
          </cell>
          <cell r="BZ8" t="str">
            <v xml:space="preserve"> </v>
          </cell>
        </row>
        <row r="9">
          <cell r="B9" t="str">
            <v>臨床研修事業</v>
          </cell>
          <cell r="C9" t="str">
            <v>　地方厚生局長　　殿</v>
          </cell>
          <cell r="D9" t="str">
            <v>年度臨床研修費等補助金の事業実績報告書</v>
          </cell>
          <cell r="E9" t="str">
            <v>（Ⅰ　教育指導経費）</v>
          </cell>
          <cell r="F9" t="str">
            <v>１　研修管理委員会等経費</v>
          </cell>
          <cell r="G9" t="str">
            <v>諸謝金</v>
          </cell>
          <cell r="H9" t="str">
            <v>旅費</v>
          </cell>
          <cell r="I9" t="str">
            <v>消耗品費</v>
          </cell>
          <cell r="J9" t="str">
            <v>印刷製本費</v>
          </cell>
          <cell r="K9" t="str">
            <v>通信運搬費</v>
          </cell>
          <cell r="L9" t="str">
            <v>会議費</v>
          </cell>
          <cell r="M9" t="str">
            <v xml:space="preserve"> </v>
          </cell>
          <cell r="N9" t="str">
            <v>２　プログラム責任者人件費（プログラム管理に係るもの）</v>
          </cell>
          <cell r="O9" t="str">
            <v>職員基本給</v>
          </cell>
          <cell r="P9" t="str">
            <v>職員諸手当</v>
          </cell>
          <cell r="Q9" t="str">
            <v>　</v>
          </cell>
          <cell r="R9" t="str">
            <v>３　指導医及びプログラム責任者の補助者雇上経費</v>
          </cell>
          <cell r="S9" t="str">
            <v>職員諸手当（非常勤）</v>
          </cell>
          <cell r="T9" t="str">
            <v>非常勤職員手当</v>
          </cell>
          <cell r="U9" t="str">
            <v>　</v>
          </cell>
          <cell r="V9" t="str">
            <v>４　通信運搬費</v>
          </cell>
          <cell r="W9" t="str">
            <v>　</v>
          </cell>
          <cell r="X9" t="str">
            <v>５　指導医、プログラム責任者（研修医指導分）にかかる経費</v>
          </cell>
          <cell r="Y9" t="str">
            <v>職員基本給</v>
          </cell>
          <cell r="Z9" t="str">
            <v>職員諸手当</v>
          </cell>
          <cell r="AA9" t="str">
            <v>非常勤職員手当</v>
          </cell>
          <cell r="AB9" t="str">
            <v>諸謝金</v>
          </cell>
          <cell r="AC9" t="str">
            <v>　</v>
          </cell>
          <cell r="AD9" t="str">
            <v>６　情報収集及び学会等出席経費</v>
          </cell>
          <cell r="AE9" t="str">
            <v>旅費</v>
          </cell>
          <cell r="AF9" t="str">
            <v>備品費（図書）</v>
          </cell>
          <cell r="AG9" t="str">
            <v>消耗品（教材等材料費を含む）</v>
          </cell>
          <cell r="AH9" t="str">
            <v>　</v>
          </cell>
          <cell r="AI9" t="str">
            <v>７　剖検経費</v>
          </cell>
          <cell r="AJ9" t="str">
            <v>諸謝金（臨床研修病院のみ）</v>
          </cell>
          <cell r="AK9" t="str">
            <v>旅費（臨床研修病院のみ）</v>
          </cell>
          <cell r="AL9" t="str">
            <v>消耗品費</v>
          </cell>
          <cell r="AM9" t="str">
            <v>　</v>
          </cell>
          <cell r="AN9" t="str">
            <v>８へき地診療所等の研修経費</v>
          </cell>
          <cell r="AO9" t="str">
            <v>旅費</v>
          </cell>
          <cell r="AP9" t="str">
            <v>　</v>
          </cell>
          <cell r="AQ9" t="str">
            <v>９　産婦人科宿日直研修事業費、小児科宿日直研修事業費</v>
          </cell>
          <cell r="AR9" t="str">
            <v>宿日直手当</v>
          </cell>
          <cell r="AS9" t="str">
            <v>（１）産婦人科</v>
          </cell>
          <cell r="AT9" t="str">
            <v>（２）小児科</v>
          </cell>
          <cell r="AU9" t="str">
            <v>【オンコール手当】</v>
          </cell>
          <cell r="AV9" t="str">
            <v>　</v>
          </cell>
          <cell r="AW9" t="str">
            <v>　</v>
          </cell>
          <cell r="AX9" t="str">
            <v>（Ⅱ　協議会開催経費）</v>
          </cell>
          <cell r="AY9" t="str">
            <v>職員諸手当（非常勤）</v>
          </cell>
          <cell r="AZ9" t="str">
            <v>非常勤職員手当</v>
          </cell>
          <cell r="BA9" t="str">
            <v>（事務補助者雇上経費）</v>
          </cell>
          <cell r="BB9" t="str">
            <v>諸謝金</v>
          </cell>
          <cell r="BC9" t="str">
            <v>旅費</v>
          </cell>
          <cell r="BD9" t="str">
            <v>会議費</v>
          </cell>
          <cell r="BE9" t="str">
            <v>　</v>
          </cell>
          <cell r="BF9" t="str">
            <v>　</v>
          </cell>
          <cell r="BG9" t="str">
            <v>　</v>
          </cell>
          <cell r="BH9" t="str">
            <v>　</v>
          </cell>
          <cell r="BI9" t="str">
            <v>　</v>
          </cell>
          <cell r="BJ9" t="str">
            <v>　</v>
          </cell>
          <cell r="BK9" t="str">
            <v>　</v>
          </cell>
          <cell r="BL9" t="str">
            <v>　</v>
          </cell>
          <cell r="BM9" t="str">
            <v>　</v>
          </cell>
          <cell r="BN9" t="str">
            <v>　</v>
          </cell>
          <cell r="BO9" t="str">
            <v>　</v>
          </cell>
          <cell r="BP9" t="str">
            <v>　</v>
          </cell>
          <cell r="BQ9" t="str">
            <v>　</v>
          </cell>
          <cell r="BR9" t="str">
            <v>　</v>
          </cell>
          <cell r="BS9" t="str">
            <v>　</v>
          </cell>
          <cell r="BT9" t="str">
            <v xml:space="preserve"> </v>
          </cell>
          <cell r="BX9" t="str">
            <v xml:space="preserve"> </v>
          </cell>
          <cell r="BY9" t="str">
            <v>教育指導経費</v>
          </cell>
          <cell r="BZ9" t="str">
            <v>地域協議会経費</v>
          </cell>
        </row>
        <row r="10">
          <cell r="B10" t="str">
            <v>歯科医師臨床研修事業</v>
          </cell>
          <cell r="C10" t="str">
            <v>　厚生労働大臣　　殿</v>
          </cell>
          <cell r="D10" t="str">
            <v>年度臨床研修費等補助金の事業実績報告書</v>
          </cell>
          <cell r="E10" t="str">
            <v>（Ⅰ　教育指導経費）</v>
          </cell>
          <cell r="F10" t="str">
            <v>１　研修管理委員会等経費</v>
          </cell>
          <cell r="G10" t="str">
            <v>諸謝金</v>
          </cell>
          <cell r="H10" t="str">
            <v>旅費</v>
          </cell>
          <cell r="I10" t="str">
            <v>消耗品費</v>
          </cell>
          <cell r="J10" t="str">
            <v>印刷製本費</v>
          </cell>
          <cell r="K10" t="str">
            <v>通信運搬費</v>
          </cell>
          <cell r="L10" t="str">
            <v>会議費</v>
          </cell>
          <cell r="M10" t="str">
            <v xml:space="preserve"> </v>
          </cell>
          <cell r="N10" t="str">
            <v>２　プログラム責任者人件費（プログラム管理に係るもの）</v>
          </cell>
          <cell r="O10" t="str">
            <v>職員基本給</v>
          </cell>
          <cell r="P10" t="str">
            <v>職員諸手当</v>
          </cell>
          <cell r="Q10" t="str">
            <v>社会保険料</v>
          </cell>
          <cell r="R10" t="str">
            <v>　</v>
          </cell>
          <cell r="S10" t="str">
            <v>３　通信運搬費</v>
          </cell>
          <cell r="T10" t="str">
            <v>　</v>
          </cell>
          <cell r="U10" t="str">
            <v>４　指導歯科医、指導医（医科・歯科連携に資する科目分）</v>
          </cell>
          <cell r="V10" t="str">
            <v>プログラム責任者（研修歯科医指導分）に係る経費</v>
          </cell>
          <cell r="W10" t="str">
            <v>職員基本給</v>
          </cell>
          <cell r="X10" t="str">
            <v>職員諸手当</v>
          </cell>
          <cell r="Y10" t="str">
            <v>非常勤職員手当</v>
          </cell>
          <cell r="Z10" t="str">
            <v>諸謝金</v>
          </cell>
          <cell r="AA10" t="str">
            <v>社会保険料</v>
          </cell>
          <cell r="AB10" t="str">
            <v>　</v>
          </cell>
          <cell r="AC10" t="str">
            <v>５　消耗品費（歯科医学研究材料費含む）</v>
          </cell>
          <cell r="AD10" t="str">
            <v>消耗品費</v>
          </cell>
          <cell r="AE10" t="str">
            <v>印刷製本費</v>
          </cell>
          <cell r="AF10" t="str">
            <v>光熱水料</v>
          </cell>
          <cell r="AG10" t="str">
            <v>　</v>
          </cell>
          <cell r="AH10" t="str">
            <v>６　情報収集及び学会等出席経費</v>
          </cell>
          <cell r="AI10" t="str">
            <v>旅費</v>
          </cell>
          <cell r="AJ10" t="str">
            <v>備品費（図書）</v>
          </cell>
          <cell r="AK10" t="str">
            <v>消耗品（教材等材料費を含む）</v>
          </cell>
          <cell r="AL10" t="str">
            <v>　</v>
          </cell>
          <cell r="AM10" t="str">
            <v>７　へき地診療所等の研修経費</v>
          </cell>
          <cell r="AN10" t="str">
            <v>旅費</v>
          </cell>
          <cell r="AO10" t="str">
            <v>　</v>
          </cell>
          <cell r="AP10" t="str">
            <v>８　指導歯科医資質向上推進事業に必要な経費</v>
          </cell>
          <cell r="AQ10" t="str">
            <v>諸謝金</v>
          </cell>
          <cell r="AR10" t="str">
            <v>旅費</v>
          </cell>
          <cell r="AS10" t="str">
            <v>消耗品費</v>
          </cell>
          <cell r="AT10" t="str">
            <v>印刷製本費</v>
          </cell>
          <cell r="AU10" t="str">
            <v>通信運搬費</v>
          </cell>
          <cell r="AV10" t="str">
            <v>会議費</v>
          </cell>
          <cell r="AW10" t="str">
            <v>　</v>
          </cell>
          <cell r="AX10" t="str">
            <v>９　在宅歯科医療等研修推進事業に必要な経費</v>
          </cell>
          <cell r="AY10" t="str">
            <v>職員諸手当（非常勤）</v>
          </cell>
          <cell r="AZ10" t="str">
            <v>非常勤職員手当</v>
          </cell>
          <cell r="BA10" t="str">
            <v>諸謝金</v>
          </cell>
          <cell r="BB10" t="str">
            <v>旅費</v>
          </cell>
          <cell r="BC10" t="str">
            <v>消耗品費</v>
          </cell>
          <cell r="BD10" t="str">
            <v>印刷製本費</v>
          </cell>
          <cell r="BE10" t="str">
            <v>社会保険料（非常勤）</v>
          </cell>
          <cell r="BF10" t="str">
            <v>　</v>
          </cell>
          <cell r="BG10" t="str">
            <v>　</v>
          </cell>
          <cell r="BH10" t="str">
            <v>　</v>
          </cell>
          <cell r="BI10" t="str">
            <v>　</v>
          </cell>
          <cell r="BJ10" t="str">
            <v>　</v>
          </cell>
          <cell r="BK10" t="str">
            <v xml:space="preserve"> </v>
          </cell>
          <cell r="BL10" t="str">
            <v xml:space="preserve"> </v>
          </cell>
          <cell r="BM10" t="str">
            <v xml:space="preserve"> </v>
          </cell>
          <cell r="BN10" t="str">
            <v>　</v>
          </cell>
          <cell r="BO10" t="str">
            <v>　</v>
          </cell>
          <cell r="BP10" t="str">
            <v>　</v>
          </cell>
          <cell r="BQ10" t="str">
            <v>　</v>
          </cell>
          <cell r="BR10" t="str">
            <v>　</v>
          </cell>
          <cell r="BS10" t="str">
            <v>　</v>
          </cell>
          <cell r="BT10" t="str">
            <v>　</v>
          </cell>
          <cell r="BU10" t="str">
            <v>　</v>
          </cell>
          <cell r="BV10" t="str">
            <v>　</v>
          </cell>
          <cell r="BW10" t="str">
            <v>　</v>
          </cell>
          <cell r="BX10" t="str">
            <v>　</v>
          </cell>
          <cell r="BY10" t="str">
            <v>　</v>
          </cell>
          <cell r="BZ10" t="str">
            <v xml:space="preserve"> </v>
          </cell>
        </row>
        <row r="11">
          <cell r="B11" t="str">
            <v>※オレンジは基準額内訳の書類がある。</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L2" t="str">
            <v>臨床研修事業</v>
          </cell>
        </row>
      </sheetData>
      <sheetData sheetId="27">
        <row r="18">
          <cell r="M18">
            <v>4</v>
          </cell>
        </row>
        <row r="19">
          <cell r="M19">
            <v>5</v>
          </cell>
        </row>
        <row r="20">
          <cell r="M20">
            <v>6</v>
          </cell>
        </row>
        <row r="21">
          <cell r="M21">
            <v>7</v>
          </cell>
        </row>
        <row r="22">
          <cell r="M22">
            <v>8</v>
          </cell>
        </row>
        <row r="23">
          <cell r="M23">
            <v>9</v>
          </cell>
        </row>
        <row r="24">
          <cell r="M24">
            <v>10</v>
          </cell>
        </row>
        <row r="25">
          <cell r="M25">
            <v>11</v>
          </cell>
        </row>
        <row r="26">
          <cell r="M26">
            <v>12</v>
          </cell>
        </row>
        <row r="27">
          <cell r="M27">
            <v>13</v>
          </cell>
        </row>
        <row r="28">
          <cell r="M28">
            <v>14</v>
          </cell>
        </row>
        <row r="29">
          <cell r="M29">
            <v>15</v>
          </cell>
        </row>
        <row r="30">
          <cell r="M30">
            <v>16</v>
          </cell>
        </row>
        <row r="31">
          <cell r="M31">
            <v>17</v>
          </cell>
        </row>
        <row r="32">
          <cell r="M32">
            <v>18</v>
          </cell>
        </row>
        <row r="33">
          <cell r="M33">
            <v>19</v>
          </cell>
        </row>
        <row r="34">
          <cell r="M34">
            <v>20</v>
          </cell>
        </row>
        <row r="35">
          <cell r="M35">
            <v>21</v>
          </cell>
        </row>
        <row r="36">
          <cell r="M36">
            <v>22</v>
          </cell>
        </row>
        <row r="37">
          <cell r="M37">
            <v>23</v>
          </cell>
        </row>
        <row r="38">
          <cell r="M38">
            <v>24</v>
          </cell>
        </row>
        <row r="39">
          <cell r="M39">
            <v>25</v>
          </cell>
        </row>
        <row r="40">
          <cell r="M40">
            <v>26</v>
          </cell>
        </row>
        <row r="41">
          <cell r="M41">
            <v>27</v>
          </cell>
        </row>
        <row r="42">
          <cell r="M42">
            <v>28</v>
          </cell>
        </row>
        <row r="43">
          <cell r="M43">
            <v>29</v>
          </cell>
        </row>
        <row r="44">
          <cell r="M44">
            <v>30</v>
          </cell>
        </row>
        <row r="45">
          <cell r="M45">
            <v>31</v>
          </cell>
        </row>
        <row r="46">
          <cell r="M46">
            <v>32</v>
          </cell>
        </row>
        <row r="47">
          <cell r="M47">
            <v>33</v>
          </cell>
        </row>
        <row r="48">
          <cell r="M48">
            <v>34</v>
          </cell>
        </row>
        <row r="49">
          <cell r="M49">
            <v>35</v>
          </cell>
        </row>
        <row r="50">
          <cell r="M50">
            <v>36</v>
          </cell>
        </row>
        <row r="51">
          <cell r="M51">
            <v>37</v>
          </cell>
        </row>
        <row r="52">
          <cell r="M52">
            <v>38</v>
          </cell>
        </row>
        <row r="53">
          <cell r="M53">
            <v>39</v>
          </cell>
        </row>
        <row r="54">
          <cell r="M54">
            <v>40</v>
          </cell>
        </row>
        <row r="55">
          <cell r="M55">
            <v>41</v>
          </cell>
        </row>
        <row r="56">
          <cell r="M56">
            <v>42</v>
          </cell>
        </row>
        <row r="57">
          <cell r="M57">
            <v>43</v>
          </cell>
        </row>
        <row r="58">
          <cell r="M58">
            <v>44</v>
          </cell>
        </row>
        <row r="59">
          <cell r="M59">
            <v>45</v>
          </cell>
        </row>
        <row r="60">
          <cell r="M60">
            <v>46</v>
          </cell>
        </row>
        <row r="61">
          <cell r="M61">
            <v>47</v>
          </cell>
        </row>
        <row r="62">
          <cell r="M62">
            <v>48</v>
          </cell>
        </row>
        <row r="63">
          <cell r="M63">
            <v>49</v>
          </cell>
        </row>
        <row r="64">
          <cell r="M64">
            <v>50</v>
          </cell>
        </row>
        <row r="65">
          <cell r="M65">
            <v>51</v>
          </cell>
        </row>
        <row r="66">
          <cell r="M66">
            <v>52</v>
          </cell>
        </row>
        <row r="67">
          <cell r="M67">
            <v>53</v>
          </cell>
        </row>
        <row r="68">
          <cell r="M68">
            <v>54</v>
          </cell>
        </row>
        <row r="69">
          <cell r="M69">
            <v>55</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2">
    <tabColor rgb="FFFFFF00"/>
  </sheetPr>
  <dimension ref="A1:CH11"/>
  <sheetViews>
    <sheetView zoomScaleNormal="100" workbookViewId="0">
      <pane xSplit="2" ySplit="2" topLeftCell="C3" activePane="bottomRight" state="frozen"/>
      <selection activeCell="I18" sqref="I18"/>
      <selection pane="topRight" activeCell="I18" sqref="I18"/>
      <selection pane="bottomLeft" activeCell="I18" sqref="I18"/>
      <selection pane="bottomRight"/>
    </sheetView>
  </sheetViews>
  <sheetFormatPr defaultRowHeight="13.5"/>
  <cols>
    <col min="1" max="1" width="11" style="62" bestFit="1" customWidth="1"/>
    <col min="2" max="2" width="51.125" style="62" customWidth="1"/>
    <col min="3" max="3" width="18.875" style="62" customWidth="1"/>
    <col min="4" max="4" width="46.125" style="62" bestFit="1" customWidth="1"/>
    <col min="5" max="5" width="16.125" style="269" bestFit="1" customWidth="1"/>
    <col min="6" max="6" width="21.5" style="269" customWidth="1"/>
    <col min="7" max="7" width="16.125" style="269" bestFit="1" customWidth="1"/>
    <col min="8" max="8" width="7.5" style="269" bestFit="1" customWidth="1"/>
    <col min="9" max="11" width="9" style="269"/>
    <col min="12" max="12" width="18.125" style="269" customWidth="1"/>
    <col min="13" max="16" width="9" style="269"/>
    <col min="17" max="17" width="9" style="269" customWidth="1"/>
    <col min="18" max="18" width="9" style="269"/>
    <col min="19" max="19" width="9" style="269" customWidth="1"/>
    <col min="20" max="29" width="9" style="269"/>
    <col min="30" max="30" width="20.125" style="269" customWidth="1"/>
    <col min="31" max="34" width="9" style="269"/>
    <col min="35" max="35" width="11.5" style="269" customWidth="1"/>
    <col min="36" max="54" width="9" style="269"/>
    <col min="55" max="76" width="9" style="62"/>
    <col min="77" max="77" width="47.75" style="62" bestFit="1" customWidth="1"/>
    <col min="78" max="78" width="33.75" style="62" customWidth="1"/>
    <col min="79" max="80" width="14.375" style="62" bestFit="1" customWidth="1"/>
    <col min="81" max="16384" width="9" style="62"/>
  </cols>
  <sheetData>
    <row r="1" spans="1:86" s="273" customFormat="1" ht="14.25">
      <c r="B1" s="280">
        <v>1</v>
      </c>
      <c r="C1" s="273">
        <v>2</v>
      </c>
      <c r="D1" s="273">
        <v>3</v>
      </c>
      <c r="E1" s="280">
        <v>4</v>
      </c>
      <c r="F1" s="273">
        <v>5</v>
      </c>
      <c r="G1" s="273">
        <v>6</v>
      </c>
      <c r="H1" s="280">
        <v>7</v>
      </c>
      <c r="I1" s="273">
        <v>8</v>
      </c>
      <c r="J1" s="273">
        <v>9</v>
      </c>
      <c r="K1" s="280">
        <v>10</v>
      </c>
      <c r="L1" s="273">
        <v>11</v>
      </c>
      <c r="M1" s="273">
        <v>12</v>
      </c>
      <c r="N1" s="280">
        <v>13</v>
      </c>
      <c r="O1" s="273">
        <v>14</v>
      </c>
      <c r="P1" s="273">
        <v>15</v>
      </c>
      <c r="Q1" s="280">
        <v>16</v>
      </c>
      <c r="R1" s="273">
        <v>17</v>
      </c>
      <c r="S1" s="273">
        <v>18</v>
      </c>
      <c r="T1" s="280">
        <v>19</v>
      </c>
      <c r="U1" s="273">
        <v>20</v>
      </c>
      <c r="V1" s="273">
        <v>21</v>
      </c>
      <c r="W1" s="280">
        <v>22</v>
      </c>
      <c r="X1" s="273">
        <v>23</v>
      </c>
      <c r="Y1" s="273">
        <v>24</v>
      </c>
      <c r="Z1" s="280">
        <v>25</v>
      </c>
      <c r="AA1" s="273">
        <v>26</v>
      </c>
      <c r="AB1" s="273">
        <v>27</v>
      </c>
      <c r="AC1" s="280">
        <v>28</v>
      </c>
      <c r="AD1" s="273">
        <v>29</v>
      </c>
      <c r="AE1" s="273">
        <v>30</v>
      </c>
      <c r="AF1" s="280">
        <v>31</v>
      </c>
      <c r="AG1" s="273">
        <v>32</v>
      </c>
      <c r="AH1" s="273">
        <v>33</v>
      </c>
      <c r="AI1" s="280">
        <v>34</v>
      </c>
      <c r="AJ1" s="273">
        <v>35</v>
      </c>
      <c r="AK1" s="273">
        <v>36</v>
      </c>
      <c r="AL1" s="280">
        <v>37</v>
      </c>
      <c r="AM1" s="273">
        <v>38</v>
      </c>
      <c r="AN1" s="273">
        <v>39</v>
      </c>
      <c r="AO1" s="280">
        <v>40</v>
      </c>
      <c r="AP1" s="273">
        <v>41</v>
      </c>
      <c r="AQ1" s="273">
        <v>42</v>
      </c>
      <c r="AR1" s="280">
        <v>43</v>
      </c>
      <c r="AS1" s="273">
        <v>44</v>
      </c>
      <c r="AT1" s="273">
        <v>45</v>
      </c>
      <c r="AU1" s="280">
        <v>46</v>
      </c>
      <c r="AV1" s="273">
        <v>47</v>
      </c>
      <c r="AW1" s="273">
        <v>48</v>
      </c>
      <c r="AX1" s="280">
        <v>49</v>
      </c>
      <c r="AY1" s="273">
        <v>50</v>
      </c>
      <c r="AZ1" s="273">
        <v>51</v>
      </c>
      <c r="BA1" s="280">
        <v>52</v>
      </c>
      <c r="BB1" s="273">
        <v>53</v>
      </c>
      <c r="BC1" s="273">
        <v>54</v>
      </c>
      <c r="BD1" s="280">
        <v>55</v>
      </c>
      <c r="BE1" s="273">
        <v>56</v>
      </c>
      <c r="BF1" s="273">
        <v>57</v>
      </c>
      <c r="BG1" s="280">
        <v>58</v>
      </c>
      <c r="BH1" s="273">
        <v>59</v>
      </c>
      <c r="BI1" s="273">
        <v>60</v>
      </c>
      <c r="BJ1" s="280">
        <v>61</v>
      </c>
      <c r="BK1" s="273">
        <v>62</v>
      </c>
      <c r="BL1" s="273">
        <v>63</v>
      </c>
      <c r="BM1" s="280">
        <v>64</v>
      </c>
      <c r="BN1" s="273">
        <v>65</v>
      </c>
      <c r="BO1" s="273">
        <v>66</v>
      </c>
      <c r="BP1" s="280">
        <v>67</v>
      </c>
      <c r="BQ1" s="273">
        <v>68</v>
      </c>
      <c r="BR1" s="273">
        <v>69</v>
      </c>
      <c r="BS1" s="280">
        <v>70</v>
      </c>
      <c r="BT1" s="273">
        <v>71</v>
      </c>
      <c r="BU1" s="273">
        <v>72</v>
      </c>
      <c r="BV1" s="280">
        <v>73</v>
      </c>
      <c r="BW1" s="273">
        <v>74</v>
      </c>
      <c r="BX1" s="273">
        <v>75</v>
      </c>
      <c r="BY1" s="280">
        <v>76</v>
      </c>
      <c r="BZ1" s="273">
        <v>77</v>
      </c>
      <c r="CA1" s="273">
        <v>78</v>
      </c>
    </row>
    <row r="2" spans="1:86" s="482" customFormat="1">
      <c r="A2" s="62"/>
      <c r="B2" s="62" t="s">
        <v>257</v>
      </c>
      <c r="C2" s="482" t="s">
        <v>258</v>
      </c>
      <c r="D2" s="482" t="s">
        <v>292</v>
      </c>
      <c r="E2" s="281" t="s">
        <v>269</v>
      </c>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1"/>
      <c r="AK2" s="282"/>
      <c r="AL2" s="282"/>
      <c r="AM2" s="282"/>
      <c r="AN2" s="282"/>
      <c r="AO2" s="282"/>
      <c r="AP2" s="282"/>
      <c r="AQ2" s="282"/>
      <c r="AR2" s="282"/>
      <c r="AS2" s="282"/>
      <c r="AT2" s="282"/>
      <c r="AU2" s="282"/>
      <c r="AV2" s="282"/>
      <c r="AW2" s="282"/>
      <c r="AX2" s="282"/>
      <c r="AY2" s="282"/>
      <c r="AZ2" s="282"/>
      <c r="BA2" s="282"/>
      <c r="BB2" s="282"/>
      <c r="BX2" s="283" t="s">
        <v>268</v>
      </c>
      <c r="BY2" s="482" t="s">
        <v>270</v>
      </c>
      <c r="BZ2" s="482" t="s">
        <v>271</v>
      </c>
      <c r="CA2" s="482" t="s">
        <v>309</v>
      </c>
      <c r="CB2" s="482" t="s">
        <v>310</v>
      </c>
    </row>
    <row r="3" spans="1:86" ht="14.25">
      <c r="A3" s="484"/>
      <c r="B3" s="269" t="s">
        <v>361</v>
      </c>
      <c r="C3" s="269" t="s">
        <v>259</v>
      </c>
      <c r="D3" s="269" t="s">
        <v>398</v>
      </c>
      <c r="E3" s="63" t="s">
        <v>294</v>
      </c>
      <c r="F3" s="63" t="s">
        <v>123</v>
      </c>
      <c r="G3" s="63" t="s">
        <v>250</v>
      </c>
      <c r="H3" s="63" t="s">
        <v>123</v>
      </c>
      <c r="I3" s="63" t="s">
        <v>295</v>
      </c>
      <c r="J3" s="63" t="s">
        <v>123</v>
      </c>
      <c r="K3" s="63" t="s">
        <v>255</v>
      </c>
      <c r="L3" s="63" t="s">
        <v>123</v>
      </c>
      <c r="M3" s="63" t="s">
        <v>296</v>
      </c>
      <c r="N3" s="63" t="s">
        <v>123</v>
      </c>
      <c r="O3" s="63" t="s">
        <v>362</v>
      </c>
      <c r="P3" s="63" t="s">
        <v>123</v>
      </c>
      <c r="Q3" s="63" t="s">
        <v>254</v>
      </c>
      <c r="R3" s="63" t="s">
        <v>123</v>
      </c>
      <c r="S3" s="63" t="s">
        <v>374</v>
      </c>
      <c r="T3" s="63" t="s">
        <v>123</v>
      </c>
      <c r="U3" s="269" t="s">
        <v>123</v>
      </c>
      <c r="V3" s="63" t="s">
        <v>123</v>
      </c>
      <c r="W3" s="63" t="s">
        <v>123</v>
      </c>
      <c r="X3" s="63" t="s">
        <v>123</v>
      </c>
      <c r="Y3" s="63" t="s">
        <v>123</v>
      </c>
      <c r="Z3" s="269" t="s">
        <v>123</v>
      </c>
      <c r="AA3" s="274" t="s">
        <v>123</v>
      </c>
      <c r="AB3" s="269" t="s">
        <v>123</v>
      </c>
      <c r="AC3" s="269" t="s">
        <v>123</v>
      </c>
      <c r="AD3" s="269" t="s">
        <v>123</v>
      </c>
      <c r="AE3" s="269" t="s">
        <v>123</v>
      </c>
      <c r="AF3" s="269" t="s">
        <v>123</v>
      </c>
      <c r="AG3" s="269" t="s">
        <v>123</v>
      </c>
      <c r="AH3" s="269" t="s">
        <v>123</v>
      </c>
      <c r="AI3" s="269" t="s">
        <v>123</v>
      </c>
      <c r="AJ3" s="269" t="s">
        <v>123</v>
      </c>
      <c r="AK3" s="269" t="s">
        <v>123</v>
      </c>
      <c r="AL3" s="269" t="s">
        <v>123</v>
      </c>
      <c r="AM3" s="269" t="s">
        <v>123</v>
      </c>
      <c r="AN3" s="269" t="s">
        <v>123</v>
      </c>
      <c r="AO3" s="269" t="s">
        <v>123</v>
      </c>
      <c r="AP3" s="269" t="s">
        <v>123</v>
      </c>
      <c r="AQ3" s="269" t="s">
        <v>123</v>
      </c>
      <c r="AR3" s="269" t="s">
        <v>123</v>
      </c>
      <c r="AS3" s="269" t="s">
        <v>123</v>
      </c>
      <c r="AT3" s="269" t="s">
        <v>123</v>
      </c>
      <c r="AU3" s="269" t="s">
        <v>123</v>
      </c>
      <c r="AV3" s="269" t="s">
        <v>123</v>
      </c>
      <c r="AW3" s="269" t="s">
        <v>123</v>
      </c>
      <c r="AX3" s="269" t="s">
        <v>123</v>
      </c>
      <c r="AY3" s="269" t="s">
        <v>123</v>
      </c>
      <c r="AZ3" s="269" t="s">
        <v>123</v>
      </c>
      <c r="BA3" s="269" t="s">
        <v>123</v>
      </c>
      <c r="BB3" s="269" t="s">
        <v>123</v>
      </c>
      <c r="BC3" s="269" t="s">
        <v>123</v>
      </c>
      <c r="BD3" s="269" t="s">
        <v>123</v>
      </c>
      <c r="BE3" s="269" t="s">
        <v>123</v>
      </c>
      <c r="BF3" s="269" t="s">
        <v>123</v>
      </c>
      <c r="BG3" s="269" t="s">
        <v>123</v>
      </c>
      <c r="BH3" s="269" t="s">
        <v>123</v>
      </c>
      <c r="BI3" s="269" t="s">
        <v>123</v>
      </c>
      <c r="BJ3" s="269" t="s">
        <v>123</v>
      </c>
      <c r="BK3" s="269" t="s">
        <v>123</v>
      </c>
      <c r="BL3" s="269" t="s">
        <v>123</v>
      </c>
      <c r="BM3" s="269" t="s">
        <v>123</v>
      </c>
      <c r="BN3" s="269" t="s">
        <v>123</v>
      </c>
      <c r="BO3" s="269" t="s">
        <v>123</v>
      </c>
      <c r="BP3" s="269" t="s">
        <v>123</v>
      </c>
      <c r="BQ3" s="269" t="s">
        <v>123</v>
      </c>
      <c r="BR3" s="269" t="s">
        <v>123</v>
      </c>
      <c r="BS3" s="269" t="s">
        <v>123</v>
      </c>
      <c r="BT3" s="269" t="s">
        <v>123</v>
      </c>
      <c r="BU3" s="269" t="s">
        <v>123</v>
      </c>
      <c r="BV3" s="269" t="s">
        <v>123</v>
      </c>
      <c r="BW3" s="269" t="s">
        <v>123</v>
      </c>
      <c r="BX3" s="269" t="s">
        <v>123</v>
      </c>
      <c r="BY3" s="269" t="s">
        <v>123</v>
      </c>
      <c r="BZ3" s="269" t="s">
        <v>123</v>
      </c>
      <c r="CA3" s="269">
        <v>5048000</v>
      </c>
      <c r="CB3" s="357" t="s">
        <v>123</v>
      </c>
      <c r="CH3" s="62" t="s">
        <v>399</v>
      </c>
    </row>
    <row r="4" spans="1:86">
      <c r="A4" s="484"/>
      <c r="B4" s="269" t="s">
        <v>262</v>
      </c>
      <c r="C4" s="269" t="s">
        <v>260</v>
      </c>
      <c r="D4" s="269" t="s">
        <v>398</v>
      </c>
      <c r="E4" s="63" t="s">
        <v>314</v>
      </c>
      <c r="F4" s="63" t="s">
        <v>293</v>
      </c>
      <c r="G4" s="98" t="s">
        <v>240</v>
      </c>
      <c r="H4" s="63" t="s">
        <v>363</v>
      </c>
      <c r="I4" s="63" t="s">
        <v>294</v>
      </c>
      <c r="J4" s="63" t="s">
        <v>363</v>
      </c>
      <c r="K4" s="63" t="s">
        <v>250</v>
      </c>
      <c r="L4" s="63" t="s">
        <v>123</v>
      </c>
      <c r="M4" s="63" t="s">
        <v>299</v>
      </c>
      <c r="N4" s="63" t="s">
        <v>293</v>
      </c>
      <c r="O4" s="63" t="s">
        <v>300</v>
      </c>
      <c r="P4" s="63" t="s">
        <v>293</v>
      </c>
      <c r="Q4" s="63" t="s">
        <v>251</v>
      </c>
      <c r="R4" s="63" t="s">
        <v>293</v>
      </c>
      <c r="S4" s="63" t="s">
        <v>247</v>
      </c>
      <c r="T4" s="63" t="s">
        <v>301</v>
      </c>
      <c r="U4" s="63" t="s">
        <v>293</v>
      </c>
      <c r="V4" s="63" t="s">
        <v>254</v>
      </c>
      <c r="W4" s="63" t="s">
        <v>123</v>
      </c>
      <c r="X4" s="63" t="s">
        <v>315</v>
      </c>
      <c r="Y4" s="269" t="s">
        <v>293</v>
      </c>
      <c r="Z4" s="269" t="s">
        <v>302</v>
      </c>
      <c r="AA4" s="269" t="s">
        <v>293</v>
      </c>
      <c r="AB4" s="269" t="s">
        <v>293</v>
      </c>
      <c r="AC4" s="269" t="s">
        <v>293</v>
      </c>
      <c r="AD4" s="269" t="s">
        <v>293</v>
      </c>
      <c r="AE4" s="269" t="s">
        <v>293</v>
      </c>
      <c r="AF4" s="269" t="s">
        <v>293</v>
      </c>
      <c r="AG4" s="269" t="s">
        <v>293</v>
      </c>
      <c r="AH4" s="269" t="s">
        <v>293</v>
      </c>
      <c r="AI4" s="269" t="s">
        <v>123</v>
      </c>
      <c r="AJ4" s="269" t="s">
        <v>123</v>
      </c>
      <c r="AK4" s="269" t="s">
        <v>293</v>
      </c>
      <c r="AL4" s="269" t="s">
        <v>293</v>
      </c>
      <c r="AM4" s="269" t="s">
        <v>293</v>
      </c>
      <c r="AN4" s="269" t="s">
        <v>293</v>
      </c>
      <c r="AO4" s="269" t="s">
        <v>293</v>
      </c>
      <c r="AP4" s="269" t="s">
        <v>293</v>
      </c>
      <c r="AQ4" s="269" t="s">
        <v>293</v>
      </c>
      <c r="AR4" s="269" t="s">
        <v>293</v>
      </c>
      <c r="AS4" s="269" t="s">
        <v>293</v>
      </c>
      <c r="AT4" s="269" t="s">
        <v>293</v>
      </c>
      <c r="AU4" s="269" t="s">
        <v>293</v>
      </c>
      <c r="AV4" s="269" t="s">
        <v>293</v>
      </c>
      <c r="AW4" s="269" t="s">
        <v>293</v>
      </c>
      <c r="AX4" s="269" t="s">
        <v>298</v>
      </c>
      <c r="AY4" s="269" t="s">
        <v>293</v>
      </c>
      <c r="AZ4" s="269" t="s">
        <v>293</v>
      </c>
      <c r="BA4" s="269" t="s">
        <v>293</v>
      </c>
      <c r="BB4" s="269" t="s">
        <v>293</v>
      </c>
      <c r="BC4" s="269" t="s">
        <v>293</v>
      </c>
      <c r="BD4" s="269" t="s">
        <v>293</v>
      </c>
      <c r="BE4" s="269" t="s">
        <v>293</v>
      </c>
      <c r="BF4" s="269" t="s">
        <v>293</v>
      </c>
      <c r="BG4" s="269" t="s">
        <v>293</v>
      </c>
      <c r="BH4" s="269" t="s">
        <v>123</v>
      </c>
      <c r="BI4" s="269" t="s">
        <v>293</v>
      </c>
      <c r="BJ4" s="269" t="s">
        <v>293</v>
      </c>
      <c r="BK4" s="269" t="s">
        <v>293</v>
      </c>
      <c r="BL4" s="269" t="s">
        <v>297</v>
      </c>
      <c r="BM4" s="269" t="s">
        <v>297</v>
      </c>
      <c r="BN4" s="269" t="s">
        <v>297</v>
      </c>
      <c r="BO4" s="269" t="s">
        <v>297</v>
      </c>
      <c r="BP4" s="269" t="s">
        <v>297</v>
      </c>
      <c r="BQ4" s="269" t="s">
        <v>297</v>
      </c>
      <c r="BR4" s="269" t="s">
        <v>297</v>
      </c>
      <c r="BS4" s="269" t="s">
        <v>297</v>
      </c>
      <c r="BT4" s="269" t="s">
        <v>297</v>
      </c>
      <c r="BU4" s="269" t="s">
        <v>297</v>
      </c>
      <c r="BV4" s="269" t="s">
        <v>297</v>
      </c>
      <c r="BW4" s="269" t="s">
        <v>297</v>
      </c>
      <c r="BX4" s="269" t="s">
        <v>293</v>
      </c>
      <c r="BY4" s="269" t="s">
        <v>297</v>
      </c>
      <c r="BZ4" s="269" t="s">
        <v>293</v>
      </c>
      <c r="CA4" s="269">
        <v>6542000</v>
      </c>
      <c r="CB4" s="357" t="s">
        <v>293</v>
      </c>
    </row>
    <row r="5" spans="1:86" ht="14.25">
      <c r="A5" s="484"/>
      <c r="B5" s="275" t="s">
        <v>264</v>
      </c>
      <c r="C5" s="269" t="s">
        <v>400</v>
      </c>
      <c r="D5" s="269" t="s">
        <v>401</v>
      </c>
      <c r="E5" s="480" t="s">
        <v>402</v>
      </c>
      <c r="F5" s="1" t="s">
        <v>403</v>
      </c>
      <c r="G5" s="480" t="s">
        <v>404</v>
      </c>
      <c r="H5" s="480" t="s">
        <v>405</v>
      </c>
      <c r="I5" s="480" t="s">
        <v>406</v>
      </c>
      <c r="J5" s="480" t="s">
        <v>407</v>
      </c>
      <c r="K5" s="480" t="s">
        <v>303</v>
      </c>
      <c r="L5" s="480" t="s">
        <v>304</v>
      </c>
      <c r="M5" s="480" t="s">
        <v>293</v>
      </c>
      <c r="N5" s="23" t="s">
        <v>408</v>
      </c>
      <c r="O5" s="480" t="s">
        <v>252</v>
      </c>
      <c r="P5" s="480" t="s">
        <v>249</v>
      </c>
      <c r="Q5" s="23" t="s">
        <v>297</v>
      </c>
      <c r="R5" s="23" t="s">
        <v>409</v>
      </c>
      <c r="S5" s="480" t="s">
        <v>314</v>
      </c>
      <c r="T5" s="274" t="s">
        <v>410</v>
      </c>
      <c r="U5" s="1" t="s">
        <v>297</v>
      </c>
      <c r="V5" s="480" t="s">
        <v>411</v>
      </c>
      <c r="W5" s="23" t="s">
        <v>123</v>
      </c>
      <c r="X5" s="480" t="s">
        <v>412</v>
      </c>
      <c r="Y5" s="480" t="s">
        <v>252</v>
      </c>
      <c r="Z5" s="480" t="s">
        <v>249</v>
      </c>
      <c r="AA5" s="269" t="s">
        <v>410</v>
      </c>
      <c r="AB5" s="480" t="s">
        <v>294</v>
      </c>
      <c r="AC5" s="26" t="s">
        <v>297</v>
      </c>
      <c r="AD5" s="480" t="s">
        <v>413</v>
      </c>
      <c r="AE5" s="480" t="s">
        <v>250</v>
      </c>
      <c r="AF5" s="480" t="s">
        <v>414</v>
      </c>
      <c r="AG5" s="480" t="s">
        <v>415</v>
      </c>
      <c r="AH5" s="480" t="s">
        <v>297</v>
      </c>
      <c r="AI5" s="480" t="s">
        <v>416</v>
      </c>
      <c r="AJ5" s="480" t="s">
        <v>417</v>
      </c>
      <c r="AK5" s="480" t="s">
        <v>418</v>
      </c>
      <c r="AL5" s="480" t="s">
        <v>299</v>
      </c>
      <c r="AM5" s="269" t="s">
        <v>123</v>
      </c>
      <c r="AN5" s="480" t="s">
        <v>419</v>
      </c>
      <c r="AO5" s="480" t="s">
        <v>250</v>
      </c>
      <c r="AP5" s="1" t="s">
        <v>297</v>
      </c>
      <c r="AQ5" s="23" t="s">
        <v>420</v>
      </c>
      <c r="AR5" s="480" t="s">
        <v>421</v>
      </c>
      <c r="AS5" s="480" t="s">
        <v>422</v>
      </c>
      <c r="AT5" s="480" t="s">
        <v>423</v>
      </c>
      <c r="AU5" s="480" t="s">
        <v>424</v>
      </c>
      <c r="AV5" s="269" t="s">
        <v>123</v>
      </c>
      <c r="AW5" s="269" t="s">
        <v>123</v>
      </c>
      <c r="AX5" s="480" t="s">
        <v>425</v>
      </c>
      <c r="AY5" s="480" t="s">
        <v>314</v>
      </c>
      <c r="AZ5" s="480" t="s">
        <v>410</v>
      </c>
      <c r="BA5" s="480" t="s">
        <v>426</v>
      </c>
      <c r="BB5" s="480" t="s">
        <v>294</v>
      </c>
      <c r="BC5" s="480" t="s">
        <v>250</v>
      </c>
      <c r="BD5" s="480" t="s">
        <v>254</v>
      </c>
      <c r="BE5" s="480" t="s">
        <v>297</v>
      </c>
      <c r="BF5" s="269" t="s">
        <v>297</v>
      </c>
      <c r="BG5" s="269" t="s">
        <v>297</v>
      </c>
      <c r="BH5" s="269" t="s">
        <v>297</v>
      </c>
      <c r="BI5" s="269" t="s">
        <v>297</v>
      </c>
      <c r="BJ5" s="480" t="s">
        <v>297</v>
      </c>
      <c r="BK5" s="480" t="s">
        <v>297</v>
      </c>
      <c r="BL5" s="480" t="s">
        <v>297</v>
      </c>
      <c r="BM5" s="269" t="s">
        <v>297</v>
      </c>
      <c r="BN5" s="23" t="s">
        <v>297</v>
      </c>
      <c r="BO5" s="480" t="s">
        <v>297</v>
      </c>
      <c r="BP5" s="480" t="s">
        <v>297</v>
      </c>
      <c r="BQ5" s="480" t="s">
        <v>297</v>
      </c>
      <c r="BR5" s="269" t="s">
        <v>297</v>
      </c>
      <c r="BS5" s="269" t="s">
        <v>123</v>
      </c>
      <c r="BT5" s="62" t="s">
        <v>298</v>
      </c>
      <c r="BU5" s="269"/>
      <c r="BV5" s="269"/>
      <c r="BW5" s="269"/>
      <c r="BX5" s="357" t="s">
        <v>293</v>
      </c>
      <c r="BY5" s="62" t="s">
        <v>364</v>
      </c>
      <c r="BZ5" s="62" t="s">
        <v>365</v>
      </c>
      <c r="CA5" s="62" t="s">
        <v>328</v>
      </c>
    </row>
    <row r="6" spans="1:86">
      <c r="A6" s="484"/>
      <c r="B6" s="284" t="s">
        <v>266</v>
      </c>
      <c r="C6" s="481" t="s">
        <v>259</v>
      </c>
      <c r="D6" s="481" t="s">
        <v>401</v>
      </c>
      <c r="E6" s="102" t="s">
        <v>402</v>
      </c>
      <c r="F6" s="285" t="s">
        <v>403</v>
      </c>
      <c r="G6" s="102" t="s">
        <v>404</v>
      </c>
      <c r="H6" s="102" t="s">
        <v>405</v>
      </c>
      <c r="I6" s="102" t="s">
        <v>406</v>
      </c>
      <c r="J6" s="102" t="s">
        <v>407</v>
      </c>
      <c r="K6" s="102" t="s">
        <v>303</v>
      </c>
      <c r="L6" s="102" t="s">
        <v>304</v>
      </c>
      <c r="M6" s="102" t="s">
        <v>293</v>
      </c>
      <c r="N6" s="358" t="s">
        <v>408</v>
      </c>
      <c r="O6" s="102" t="s">
        <v>252</v>
      </c>
      <c r="P6" s="102" t="s">
        <v>249</v>
      </c>
      <c r="Q6" s="102" t="s">
        <v>253</v>
      </c>
      <c r="R6" s="358" t="s">
        <v>297</v>
      </c>
      <c r="S6" s="285" t="s">
        <v>427</v>
      </c>
      <c r="T6" s="286" t="s">
        <v>297</v>
      </c>
      <c r="U6" s="102" t="s">
        <v>428</v>
      </c>
      <c r="V6" s="481" t="s">
        <v>429</v>
      </c>
      <c r="W6" s="285" t="s">
        <v>252</v>
      </c>
      <c r="X6" s="285" t="s">
        <v>249</v>
      </c>
      <c r="Y6" s="269" t="s">
        <v>430</v>
      </c>
      <c r="Z6" s="285" t="s">
        <v>294</v>
      </c>
      <c r="AA6" s="285" t="s">
        <v>305</v>
      </c>
      <c r="AB6" s="285" t="s">
        <v>297</v>
      </c>
      <c r="AC6" s="285" t="s">
        <v>431</v>
      </c>
      <c r="AD6" s="269" t="s">
        <v>295</v>
      </c>
      <c r="AE6" s="285" t="s">
        <v>255</v>
      </c>
      <c r="AF6" s="285" t="s">
        <v>432</v>
      </c>
      <c r="AG6" s="285" t="s">
        <v>297</v>
      </c>
      <c r="AH6" s="102" t="s">
        <v>413</v>
      </c>
      <c r="AI6" s="102" t="s">
        <v>250</v>
      </c>
      <c r="AJ6" s="102" t="s">
        <v>414</v>
      </c>
      <c r="AK6" s="102" t="s">
        <v>415</v>
      </c>
      <c r="AL6" s="285" t="s">
        <v>297</v>
      </c>
      <c r="AM6" s="102" t="s">
        <v>433</v>
      </c>
      <c r="AN6" s="102" t="s">
        <v>250</v>
      </c>
      <c r="AO6" s="285" t="s">
        <v>297</v>
      </c>
      <c r="AP6" s="285" t="s">
        <v>434</v>
      </c>
      <c r="AQ6" s="285" t="s">
        <v>294</v>
      </c>
      <c r="AR6" s="285" t="s">
        <v>250</v>
      </c>
      <c r="AS6" s="285" t="s">
        <v>299</v>
      </c>
      <c r="AT6" s="285" t="s">
        <v>255</v>
      </c>
      <c r="AU6" s="285" t="s">
        <v>251</v>
      </c>
      <c r="AV6" s="285" t="s">
        <v>254</v>
      </c>
      <c r="AW6" s="285" t="s">
        <v>297</v>
      </c>
      <c r="AX6" s="285" t="s">
        <v>435</v>
      </c>
      <c r="AY6" s="285" t="s">
        <v>314</v>
      </c>
      <c r="AZ6" s="285" t="s">
        <v>410</v>
      </c>
      <c r="BA6" s="285" t="s">
        <v>294</v>
      </c>
      <c r="BB6" s="285" t="s">
        <v>250</v>
      </c>
      <c r="BC6" s="285" t="s">
        <v>295</v>
      </c>
      <c r="BD6" s="285" t="s">
        <v>255</v>
      </c>
      <c r="BE6" s="285" t="s">
        <v>315</v>
      </c>
      <c r="BF6" s="481" t="s">
        <v>297</v>
      </c>
      <c r="BG6" s="481" t="s">
        <v>297</v>
      </c>
      <c r="BH6" s="481" t="s">
        <v>297</v>
      </c>
      <c r="BI6" s="481" t="s">
        <v>297</v>
      </c>
      <c r="BJ6" s="481" t="s">
        <v>297</v>
      </c>
      <c r="BK6" s="481" t="s">
        <v>293</v>
      </c>
      <c r="BL6" s="481" t="s">
        <v>293</v>
      </c>
      <c r="BM6" s="481" t="s">
        <v>293</v>
      </c>
      <c r="BN6" s="481" t="s">
        <v>297</v>
      </c>
      <c r="BO6" s="481" t="s">
        <v>297</v>
      </c>
      <c r="BP6" s="481" t="s">
        <v>297</v>
      </c>
      <c r="BQ6" s="481" t="s">
        <v>297</v>
      </c>
      <c r="BR6" s="481" t="s">
        <v>297</v>
      </c>
      <c r="BS6" s="481" t="s">
        <v>297</v>
      </c>
      <c r="BT6" s="481" t="s">
        <v>297</v>
      </c>
      <c r="BU6" s="481" t="s">
        <v>297</v>
      </c>
      <c r="BV6" s="481" t="s">
        <v>297</v>
      </c>
      <c r="BW6" s="481" t="s">
        <v>297</v>
      </c>
      <c r="BX6" s="481" t="s">
        <v>123</v>
      </c>
      <c r="BY6" s="481" t="s">
        <v>297</v>
      </c>
      <c r="BZ6" s="481" t="s">
        <v>293</v>
      </c>
      <c r="CA6" s="481" t="s">
        <v>328</v>
      </c>
      <c r="CB6" s="359" t="s">
        <v>293</v>
      </c>
    </row>
    <row r="7" spans="1:86" ht="14.25">
      <c r="A7" s="485"/>
      <c r="B7" s="269" t="s">
        <v>361</v>
      </c>
      <c r="C7" s="269" t="s">
        <v>259</v>
      </c>
      <c r="D7" s="269" t="s">
        <v>436</v>
      </c>
      <c r="E7" s="63" t="s">
        <v>294</v>
      </c>
      <c r="F7" s="63" t="s">
        <v>123</v>
      </c>
      <c r="G7" s="63" t="s">
        <v>250</v>
      </c>
      <c r="H7" s="63" t="s">
        <v>123</v>
      </c>
      <c r="I7" s="63" t="s">
        <v>295</v>
      </c>
      <c r="J7" s="63" t="s">
        <v>123</v>
      </c>
      <c r="K7" s="63" t="s">
        <v>255</v>
      </c>
      <c r="L7" s="63" t="s">
        <v>123</v>
      </c>
      <c r="M7" s="63" t="s">
        <v>296</v>
      </c>
      <c r="N7" s="63" t="s">
        <v>123</v>
      </c>
      <c r="O7" s="63" t="s">
        <v>362</v>
      </c>
      <c r="P7" s="63" t="s">
        <v>123</v>
      </c>
      <c r="Q7" s="63" t="s">
        <v>254</v>
      </c>
      <c r="R7" s="63" t="s">
        <v>123</v>
      </c>
      <c r="S7" s="63" t="s">
        <v>374</v>
      </c>
      <c r="T7" s="63" t="s">
        <v>123</v>
      </c>
      <c r="U7" s="269" t="s">
        <v>123</v>
      </c>
      <c r="V7" s="63" t="s">
        <v>123</v>
      </c>
      <c r="W7" s="63" t="s">
        <v>123</v>
      </c>
      <c r="X7" s="63" t="s">
        <v>123</v>
      </c>
      <c r="Y7" s="63" t="s">
        <v>123</v>
      </c>
      <c r="Z7" s="269" t="s">
        <v>123</v>
      </c>
      <c r="AA7" s="274" t="s">
        <v>123</v>
      </c>
      <c r="AB7" s="269" t="s">
        <v>123</v>
      </c>
      <c r="AC7" s="269" t="s">
        <v>123</v>
      </c>
      <c r="AD7" s="269" t="s">
        <v>123</v>
      </c>
      <c r="AE7" s="269" t="s">
        <v>123</v>
      </c>
      <c r="AF7" s="269" t="s">
        <v>123</v>
      </c>
      <c r="AG7" s="269" t="s">
        <v>123</v>
      </c>
      <c r="AH7" s="269" t="s">
        <v>123</v>
      </c>
      <c r="AI7" s="269" t="s">
        <v>123</v>
      </c>
      <c r="AJ7" s="269" t="s">
        <v>123</v>
      </c>
      <c r="AK7" s="269" t="s">
        <v>123</v>
      </c>
      <c r="AL7" s="269" t="s">
        <v>123</v>
      </c>
      <c r="AM7" s="269" t="s">
        <v>123</v>
      </c>
      <c r="AN7" s="269" t="s">
        <v>123</v>
      </c>
      <c r="AO7" s="269" t="s">
        <v>123</v>
      </c>
      <c r="AP7" s="269" t="s">
        <v>123</v>
      </c>
      <c r="AQ7" s="269" t="s">
        <v>123</v>
      </c>
      <c r="AR7" s="269" t="s">
        <v>123</v>
      </c>
      <c r="AS7" s="269" t="s">
        <v>123</v>
      </c>
      <c r="AT7" s="269" t="s">
        <v>123</v>
      </c>
      <c r="AU7" s="269" t="s">
        <v>123</v>
      </c>
      <c r="AV7" s="269" t="s">
        <v>123</v>
      </c>
      <c r="AW7" s="269" t="s">
        <v>123</v>
      </c>
      <c r="AX7" s="269" t="s">
        <v>123</v>
      </c>
      <c r="AY7" s="269" t="s">
        <v>123</v>
      </c>
      <c r="AZ7" s="269" t="s">
        <v>123</v>
      </c>
      <c r="BA7" s="269" t="s">
        <v>123</v>
      </c>
      <c r="BB7" s="269" t="s">
        <v>123</v>
      </c>
      <c r="BC7" s="269" t="s">
        <v>123</v>
      </c>
      <c r="BD7" s="269" t="s">
        <v>123</v>
      </c>
      <c r="BE7" s="269" t="s">
        <v>123</v>
      </c>
      <c r="BF7" s="269" t="s">
        <v>123</v>
      </c>
      <c r="BG7" s="269" t="s">
        <v>123</v>
      </c>
      <c r="BH7" s="269" t="s">
        <v>123</v>
      </c>
      <c r="BI7" s="269" t="s">
        <v>123</v>
      </c>
      <c r="BJ7" s="269" t="s">
        <v>123</v>
      </c>
      <c r="BK7" s="269" t="s">
        <v>123</v>
      </c>
      <c r="BL7" s="269" t="s">
        <v>123</v>
      </c>
      <c r="BM7" s="269" t="s">
        <v>123</v>
      </c>
      <c r="BN7" s="269" t="s">
        <v>123</v>
      </c>
      <c r="BO7" s="269" t="s">
        <v>123</v>
      </c>
      <c r="BP7" s="269" t="s">
        <v>123</v>
      </c>
      <c r="BQ7" s="269" t="s">
        <v>123</v>
      </c>
      <c r="BR7" s="269" t="s">
        <v>123</v>
      </c>
      <c r="BS7" s="269" t="s">
        <v>123</v>
      </c>
      <c r="BT7" s="269" t="s">
        <v>123</v>
      </c>
      <c r="BU7" s="269" t="s">
        <v>123</v>
      </c>
      <c r="BV7" s="269" t="s">
        <v>123</v>
      </c>
      <c r="BW7" s="269" t="s">
        <v>123</v>
      </c>
      <c r="BX7" s="269" t="s">
        <v>123</v>
      </c>
      <c r="BY7" s="269" t="s">
        <v>123</v>
      </c>
      <c r="BZ7" s="269" t="s">
        <v>123</v>
      </c>
      <c r="CA7" s="269">
        <v>5048000</v>
      </c>
      <c r="CB7" s="357" t="s">
        <v>123</v>
      </c>
    </row>
    <row r="8" spans="1:86">
      <c r="A8" s="485"/>
      <c r="B8" s="269" t="s">
        <v>261</v>
      </c>
      <c r="C8" s="269" t="s">
        <v>259</v>
      </c>
      <c r="D8" s="269" t="s">
        <v>274</v>
      </c>
      <c r="E8" s="63" t="s">
        <v>314</v>
      </c>
      <c r="F8" s="63" t="s">
        <v>293</v>
      </c>
      <c r="G8" s="98" t="s">
        <v>240</v>
      </c>
      <c r="H8" s="63" t="s">
        <v>293</v>
      </c>
      <c r="I8" s="63" t="s">
        <v>294</v>
      </c>
      <c r="J8" s="63" t="s">
        <v>293</v>
      </c>
      <c r="K8" s="63" t="s">
        <v>250</v>
      </c>
      <c r="L8" s="63" t="s">
        <v>293</v>
      </c>
      <c r="M8" s="63" t="s">
        <v>299</v>
      </c>
      <c r="N8" s="63" t="s">
        <v>293</v>
      </c>
      <c r="O8" s="63" t="s">
        <v>300</v>
      </c>
      <c r="P8" s="63" t="s">
        <v>293</v>
      </c>
      <c r="Q8" s="63" t="s">
        <v>251</v>
      </c>
      <c r="R8" s="63" t="s">
        <v>293</v>
      </c>
      <c r="S8" s="63" t="s">
        <v>247</v>
      </c>
      <c r="T8" s="63" t="s">
        <v>301</v>
      </c>
      <c r="U8" s="63" t="s">
        <v>293</v>
      </c>
      <c r="V8" s="63" t="s">
        <v>254</v>
      </c>
      <c r="W8" s="63" t="s">
        <v>123</v>
      </c>
      <c r="X8" s="63" t="s">
        <v>315</v>
      </c>
      <c r="Y8" s="269" t="s">
        <v>293</v>
      </c>
      <c r="Z8" s="269" t="s">
        <v>302</v>
      </c>
      <c r="AA8" s="269" t="s">
        <v>293</v>
      </c>
      <c r="AB8" s="269" t="s">
        <v>293</v>
      </c>
      <c r="AC8" s="269" t="s">
        <v>293</v>
      </c>
      <c r="AD8" s="269" t="s">
        <v>293</v>
      </c>
      <c r="AE8" s="269" t="s">
        <v>293</v>
      </c>
      <c r="AF8" s="269" t="s">
        <v>293</v>
      </c>
      <c r="AG8" s="269" t="s">
        <v>293</v>
      </c>
      <c r="AH8" s="269" t="s">
        <v>293</v>
      </c>
      <c r="AI8" s="269" t="s">
        <v>293</v>
      </c>
      <c r="AJ8" s="269" t="s">
        <v>293</v>
      </c>
      <c r="AK8" s="269" t="s">
        <v>293</v>
      </c>
      <c r="AL8" s="269" t="s">
        <v>293</v>
      </c>
      <c r="AM8" s="269" t="s">
        <v>293</v>
      </c>
      <c r="AN8" s="269" t="s">
        <v>293</v>
      </c>
      <c r="AO8" s="269" t="s">
        <v>293</v>
      </c>
      <c r="AP8" s="269" t="s">
        <v>293</v>
      </c>
      <c r="AQ8" s="269" t="s">
        <v>293</v>
      </c>
      <c r="AR8" s="269" t="s">
        <v>293</v>
      </c>
      <c r="AS8" s="269" t="s">
        <v>293</v>
      </c>
      <c r="AT8" s="269" t="s">
        <v>293</v>
      </c>
      <c r="AU8" s="269" t="s">
        <v>293</v>
      </c>
      <c r="AV8" s="269" t="s">
        <v>293</v>
      </c>
      <c r="AW8" s="269" t="s">
        <v>293</v>
      </c>
      <c r="AX8" s="269" t="s">
        <v>293</v>
      </c>
      <c r="AY8" s="269" t="s">
        <v>293</v>
      </c>
      <c r="AZ8" s="269" t="s">
        <v>293</v>
      </c>
      <c r="BA8" s="269" t="s">
        <v>293</v>
      </c>
      <c r="BB8" s="269" t="s">
        <v>293</v>
      </c>
      <c r="BC8" s="269" t="s">
        <v>293</v>
      </c>
      <c r="BD8" s="269" t="s">
        <v>293</v>
      </c>
      <c r="BE8" s="269" t="s">
        <v>293</v>
      </c>
      <c r="BF8" s="269" t="s">
        <v>293</v>
      </c>
      <c r="BG8" s="269" t="s">
        <v>293</v>
      </c>
      <c r="BH8" s="269" t="s">
        <v>293</v>
      </c>
      <c r="BI8" s="269" t="s">
        <v>293</v>
      </c>
      <c r="BJ8" s="269" t="s">
        <v>293</v>
      </c>
      <c r="BK8" s="269" t="s">
        <v>293</v>
      </c>
      <c r="BL8" s="269" t="s">
        <v>297</v>
      </c>
      <c r="BM8" s="269" t="s">
        <v>297</v>
      </c>
      <c r="BN8" s="269" t="s">
        <v>297</v>
      </c>
      <c r="BO8" s="269" t="s">
        <v>297</v>
      </c>
      <c r="BP8" s="269" t="s">
        <v>297</v>
      </c>
      <c r="BQ8" s="269" t="s">
        <v>297</v>
      </c>
      <c r="BR8" s="269" t="s">
        <v>297</v>
      </c>
      <c r="BS8" s="269" t="s">
        <v>297</v>
      </c>
      <c r="BT8" s="269" t="s">
        <v>297</v>
      </c>
      <c r="BU8" s="269" t="s">
        <v>297</v>
      </c>
      <c r="BV8" s="269" t="s">
        <v>297</v>
      </c>
      <c r="BW8" s="269" t="s">
        <v>297</v>
      </c>
      <c r="BX8" s="269" t="s">
        <v>293</v>
      </c>
      <c r="BY8" s="269" t="s">
        <v>297</v>
      </c>
      <c r="BZ8" s="269" t="s">
        <v>293</v>
      </c>
      <c r="CA8" s="269">
        <v>6542000</v>
      </c>
      <c r="CB8" s="357" t="s">
        <v>293</v>
      </c>
    </row>
    <row r="9" spans="1:86" ht="14.25">
      <c r="A9" s="485"/>
      <c r="B9" s="275" t="s">
        <v>263</v>
      </c>
      <c r="C9" s="269" t="s">
        <v>400</v>
      </c>
      <c r="D9" s="269" t="s">
        <v>437</v>
      </c>
      <c r="E9" s="480" t="s">
        <v>402</v>
      </c>
      <c r="F9" s="1" t="s">
        <v>403</v>
      </c>
      <c r="G9" s="480" t="s">
        <v>404</v>
      </c>
      <c r="H9" s="480" t="s">
        <v>405</v>
      </c>
      <c r="I9" s="480" t="s">
        <v>406</v>
      </c>
      <c r="J9" s="480" t="s">
        <v>407</v>
      </c>
      <c r="K9" s="480" t="s">
        <v>303</v>
      </c>
      <c r="L9" s="480" t="s">
        <v>304</v>
      </c>
      <c r="M9" s="480" t="s">
        <v>293</v>
      </c>
      <c r="N9" s="23" t="s">
        <v>408</v>
      </c>
      <c r="O9" s="480" t="s">
        <v>252</v>
      </c>
      <c r="P9" s="480" t="s">
        <v>249</v>
      </c>
      <c r="Q9" s="23" t="s">
        <v>297</v>
      </c>
      <c r="R9" s="23" t="s">
        <v>409</v>
      </c>
      <c r="S9" s="480" t="s">
        <v>314</v>
      </c>
      <c r="T9" s="274" t="s">
        <v>410</v>
      </c>
      <c r="U9" s="1" t="s">
        <v>297</v>
      </c>
      <c r="V9" s="480" t="s">
        <v>411</v>
      </c>
      <c r="W9" s="23" t="s">
        <v>123</v>
      </c>
      <c r="X9" s="480" t="s">
        <v>412</v>
      </c>
      <c r="Y9" s="480" t="s">
        <v>252</v>
      </c>
      <c r="Z9" s="480" t="s">
        <v>249</v>
      </c>
      <c r="AA9" s="269" t="s">
        <v>410</v>
      </c>
      <c r="AB9" s="480" t="s">
        <v>294</v>
      </c>
      <c r="AC9" s="26" t="s">
        <v>297</v>
      </c>
      <c r="AD9" s="480" t="s">
        <v>413</v>
      </c>
      <c r="AE9" s="480" t="s">
        <v>250</v>
      </c>
      <c r="AF9" s="480" t="s">
        <v>414</v>
      </c>
      <c r="AG9" s="480" t="s">
        <v>415</v>
      </c>
      <c r="AH9" s="480" t="s">
        <v>297</v>
      </c>
      <c r="AI9" s="480" t="s">
        <v>416</v>
      </c>
      <c r="AJ9" s="480" t="s">
        <v>417</v>
      </c>
      <c r="AK9" s="480" t="s">
        <v>418</v>
      </c>
      <c r="AL9" s="480" t="s">
        <v>299</v>
      </c>
      <c r="AM9" s="269" t="s">
        <v>123</v>
      </c>
      <c r="AN9" s="480" t="s">
        <v>419</v>
      </c>
      <c r="AO9" s="480" t="s">
        <v>250</v>
      </c>
      <c r="AP9" s="1" t="s">
        <v>297</v>
      </c>
      <c r="AQ9" s="23" t="s">
        <v>420</v>
      </c>
      <c r="AR9" s="480" t="s">
        <v>421</v>
      </c>
      <c r="AS9" s="480" t="s">
        <v>422</v>
      </c>
      <c r="AT9" s="480" t="s">
        <v>423</v>
      </c>
      <c r="AU9" s="480" t="s">
        <v>424</v>
      </c>
      <c r="AV9" s="269" t="s">
        <v>123</v>
      </c>
      <c r="AW9" s="269" t="s">
        <v>123</v>
      </c>
      <c r="AX9" s="480" t="s">
        <v>425</v>
      </c>
      <c r="AY9" s="480" t="s">
        <v>314</v>
      </c>
      <c r="AZ9" s="480" t="s">
        <v>410</v>
      </c>
      <c r="BA9" s="480" t="s">
        <v>426</v>
      </c>
      <c r="BB9" s="480" t="s">
        <v>294</v>
      </c>
      <c r="BC9" s="480" t="s">
        <v>250</v>
      </c>
      <c r="BD9" s="480" t="s">
        <v>254</v>
      </c>
      <c r="BE9" s="480" t="s">
        <v>297</v>
      </c>
      <c r="BF9" s="269" t="s">
        <v>297</v>
      </c>
      <c r="BG9" s="269" t="s">
        <v>297</v>
      </c>
      <c r="BH9" s="269" t="s">
        <v>297</v>
      </c>
      <c r="BI9" s="269" t="s">
        <v>297</v>
      </c>
      <c r="BJ9" s="480" t="s">
        <v>297</v>
      </c>
      <c r="BK9" s="480" t="s">
        <v>297</v>
      </c>
      <c r="BL9" s="480" t="s">
        <v>297</v>
      </c>
      <c r="BM9" s="269" t="s">
        <v>297</v>
      </c>
      <c r="BN9" s="23" t="s">
        <v>297</v>
      </c>
      <c r="BO9" s="480" t="s">
        <v>297</v>
      </c>
      <c r="BP9" s="480" t="s">
        <v>297</v>
      </c>
      <c r="BQ9" s="480" t="s">
        <v>297</v>
      </c>
      <c r="BR9" s="269" t="s">
        <v>297</v>
      </c>
      <c r="BS9" s="269" t="s">
        <v>123</v>
      </c>
      <c r="BT9" s="62" t="s">
        <v>298</v>
      </c>
      <c r="BU9" s="269"/>
      <c r="BV9" s="269"/>
      <c r="BW9" s="269"/>
      <c r="BX9" s="357" t="s">
        <v>293</v>
      </c>
      <c r="BY9" s="62" t="s">
        <v>364</v>
      </c>
      <c r="BZ9" s="62" t="s">
        <v>365</v>
      </c>
      <c r="CA9" s="62" t="s">
        <v>328</v>
      </c>
      <c r="CB9" s="357" t="s">
        <v>293</v>
      </c>
    </row>
    <row r="10" spans="1:86">
      <c r="A10" s="485"/>
      <c r="B10" s="284" t="s">
        <v>265</v>
      </c>
      <c r="C10" s="481" t="s">
        <v>259</v>
      </c>
      <c r="D10" s="483" t="s">
        <v>437</v>
      </c>
      <c r="E10" s="102" t="s">
        <v>402</v>
      </c>
      <c r="F10" s="285" t="s">
        <v>403</v>
      </c>
      <c r="G10" s="102" t="s">
        <v>404</v>
      </c>
      <c r="H10" s="102" t="s">
        <v>405</v>
      </c>
      <c r="I10" s="102" t="s">
        <v>406</v>
      </c>
      <c r="J10" s="102" t="s">
        <v>407</v>
      </c>
      <c r="K10" s="102" t="s">
        <v>303</v>
      </c>
      <c r="L10" s="102" t="s">
        <v>304</v>
      </c>
      <c r="M10" s="102" t="s">
        <v>293</v>
      </c>
      <c r="N10" s="358" t="s">
        <v>408</v>
      </c>
      <c r="O10" s="102" t="s">
        <v>252</v>
      </c>
      <c r="P10" s="102" t="s">
        <v>249</v>
      </c>
      <c r="Q10" s="102" t="s">
        <v>253</v>
      </c>
      <c r="R10" s="358" t="s">
        <v>297</v>
      </c>
      <c r="S10" s="285" t="s">
        <v>427</v>
      </c>
      <c r="T10" s="286" t="s">
        <v>297</v>
      </c>
      <c r="U10" s="102" t="s">
        <v>428</v>
      </c>
      <c r="V10" s="481" t="s">
        <v>429</v>
      </c>
      <c r="W10" s="285" t="s">
        <v>252</v>
      </c>
      <c r="X10" s="285" t="s">
        <v>249</v>
      </c>
      <c r="Y10" s="269" t="s">
        <v>430</v>
      </c>
      <c r="Z10" s="285" t="s">
        <v>294</v>
      </c>
      <c r="AA10" s="285" t="s">
        <v>305</v>
      </c>
      <c r="AB10" s="285" t="s">
        <v>297</v>
      </c>
      <c r="AC10" s="285" t="s">
        <v>431</v>
      </c>
      <c r="AD10" s="269" t="s">
        <v>295</v>
      </c>
      <c r="AE10" s="285" t="s">
        <v>255</v>
      </c>
      <c r="AF10" s="285" t="s">
        <v>432</v>
      </c>
      <c r="AG10" s="285" t="s">
        <v>297</v>
      </c>
      <c r="AH10" s="102" t="s">
        <v>413</v>
      </c>
      <c r="AI10" s="102" t="s">
        <v>250</v>
      </c>
      <c r="AJ10" s="102" t="s">
        <v>414</v>
      </c>
      <c r="AK10" s="102" t="s">
        <v>415</v>
      </c>
      <c r="AL10" s="285" t="s">
        <v>297</v>
      </c>
      <c r="AM10" s="102" t="s">
        <v>433</v>
      </c>
      <c r="AN10" s="102" t="s">
        <v>250</v>
      </c>
      <c r="AO10" s="285" t="s">
        <v>297</v>
      </c>
      <c r="AP10" s="285" t="s">
        <v>434</v>
      </c>
      <c r="AQ10" s="285" t="s">
        <v>294</v>
      </c>
      <c r="AR10" s="285" t="s">
        <v>250</v>
      </c>
      <c r="AS10" s="285" t="s">
        <v>299</v>
      </c>
      <c r="AT10" s="285" t="s">
        <v>255</v>
      </c>
      <c r="AU10" s="285" t="s">
        <v>251</v>
      </c>
      <c r="AV10" s="285" t="s">
        <v>254</v>
      </c>
      <c r="AW10" s="285" t="s">
        <v>297</v>
      </c>
      <c r="AX10" s="285" t="s">
        <v>435</v>
      </c>
      <c r="AY10" s="285" t="s">
        <v>314</v>
      </c>
      <c r="AZ10" s="285" t="s">
        <v>410</v>
      </c>
      <c r="BA10" s="285" t="s">
        <v>294</v>
      </c>
      <c r="BB10" s="285" t="s">
        <v>250</v>
      </c>
      <c r="BC10" s="285" t="s">
        <v>295</v>
      </c>
      <c r="BD10" s="285" t="s">
        <v>255</v>
      </c>
      <c r="BE10" s="285" t="s">
        <v>315</v>
      </c>
      <c r="BF10" s="481" t="s">
        <v>297</v>
      </c>
      <c r="BG10" s="481" t="s">
        <v>297</v>
      </c>
      <c r="BH10" s="481" t="s">
        <v>297</v>
      </c>
      <c r="BI10" s="481" t="s">
        <v>297</v>
      </c>
      <c r="BJ10" s="481" t="s">
        <v>297</v>
      </c>
      <c r="BK10" s="481" t="s">
        <v>293</v>
      </c>
      <c r="BL10" s="481" t="s">
        <v>293</v>
      </c>
      <c r="BM10" s="481" t="s">
        <v>293</v>
      </c>
      <c r="BN10" s="481" t="s">
        <v>297</v>
      </c>
      <c r="BO10" s="481" t="s">
        <v>297</v>
      </c>
      <c r="BP10" s="481" t="s">
        <v>297</v>
      </c>
      <c r="BQ10" s="481" t="s">
        <v>297</v>
      </c>
      <c r="BR10" s="481" t="s">
        <v>297</v>
      </c>
      <c r="BS10" s="481" t="s">
        <v>297</v>
      </c>
      <c r="BT10" s="481" t="s">
        <v>297</v>
      </c>
      <c r="BU10" s="481" t="s">
        <v>297</v>
      </c>
      <c r="BV10" s="481" t="s">
        <v>297</v>
      </c>
      <c r="BW10" s="481" t="s">
        <v>297</v>
      </c>
      <c r="BX10" s="481" t="s">
        <v>123</v>
      </c>
      <c r="BY10" s="481" t="s">
        <v>297</v>
      </c>
      <c r="BZ10" s="481" t="s">
        <v>293</v>
      </c>
      <c r="CA10" s="481" t="s">
        <v>328</v>
      </c>
      <c r="CB10" s="359" t="s">
        <v>293</v>
      </c>
    </row>
    <row r="11" spans="1:86">
      <c r="B11" s="62" t="s">
        <v>272</v>
      </c>
    </row>
  </sheetData>
  <mergeCells count="2">
    <mergeCell ref="A3:A6"/>
    <mergeCell ref="A7:A10"/>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AL166"/>
  <sheetViews>
    <sheetView view="pageBreakPreview" zoomScaleNormal="100" zoomScaleSheetLayoutView="100" workbookViewId="0">
      <selection activeCell="AA119" sqref="AA119"/>
    </sheetView>
  </sheetViews>
  <sheetFormatPr defaultColWidth="3.625" defaultRowHeight="13.5"/>
  <cols>
    <col min="1" max="1" width="4.375" style="2" customWidth="1"/>
    <col min="2" max="22" width="3.625" style="2" customWidth="1"/>
    <col min="23" max="23" width="4.625" style="2" customWidth="1"/>
    <col min="24" max="24" width="3.625" style="2" customWidth="1"/>
    <col min="25" max="25" width="4.625" style="2" customWidth="1"/>
    <col min="26" max="27" width="3.625" style="2" customWidth="1"/>
    <col min="28" max="28" width="8.625" style="2" customWidth="1"/>
    <col min="29" max="38" width="3.625" style="2"/>
    <col min="39" max="40" width="3.625" style="2" customWidth="1"/>
    <col min="41" max="256" width="3.625" style="2"/>
    <col min="257" max="257" width="4.375" style="2" customWidth="1"/>
    <col min="258" max="278" width="3.625" style="2" customWidth="1"/>
    <col min="279" max="279" width="4.625" style="2" customWidth="1"/>
    <col min="280" max="280" width="3.625" style="2" customWidth="1"/>
    <col min="281" max="281" width="4.625" style="2" customWidth="1"/>
    <col min="282" max="283" width="3.625" style="2" customWidth="1"/>
    <col min="284" max="284" width="8.625" style="2" customWidth="1"/>
    <col min="285" max="294" width="3.625" style="2"/>
    <col min="295" max="296" width="0" style="2" hidden="1" customWidth="1"/>
    <col min="297" max="512" width="3.625" style="2"/>
    <col min="513" max="513" width="4.375" style="2" customWidth="1"/>
    <col min="514" max="534" width="3.625" style="2" customWidth="1"/>
    <col min="535" max="535" width="4.625" style="2" customWidth="1"/>
    <col min="536" max="536" width="3.625" style="2" customWidth="1"/>
    <col min="537" max="537" width="4.625" style="2" customWidth="1"/>
    <col min="538" max="539" width="3.625" style="2" customWidth="1"/>
    <col min="540" max="540" width="8.625" style="2" customWidth="1"/>
    <col min="541" max="550" width="3.625" style="2"/>
    <col min="551" max="552" width="0" style="2" hidden="1" customWidth="1"/>
    <col min="553" max="768" width="3.625" style="2"/>
    <col min="769" max="769" width="4.375" style="2" customWidth="1"/>
    <col min="770" max="790" width="3.625" style="2" customWidth="1"/>
    <col min="791" max="791" width="4.625" style="2" customWidth="1"/>
    <col min="792" max="792" width="3.625" style="2" customWidth="1"/>
    <col min="793" max="793" width="4.625" style="2" customWidth="1"/>
    <col min="794" max="795" width="3.625" style="2" customWidth="1"/>
    <col min="796" max="796" width="8.625" style="2" customWidth="1"/>
    <col min="797" max="806" width="3.625" style="2"/>
    <col min="807" max="808" width="0" style="2" hidden="1" customWidth="1"/>
    <col min="809" max="1024" width="3.625" style="2"/>
    <col min="1025" max="1025" width="4.375" style="2" customWidth="1"/>
    <col min="1026" max="1046" width="3.625" style="2" customWidth="1"/>
    <col min="1047" max="1047" width="4.625" style="2" customWidth="1"/>
    <col min="1048" max="1048" width="3.625" style="2" customWidth="1"/>
    <col min="1049" max="1049" width="4.625" style="2" customWidth="1"/>
    <col min="1050" max="1051" width="3.625" style="2" customWidth="1"/>
    <col min="1052" max="1052" width="8.625" style="2" customWidth="1"/>
    <col min="1053" max="1062" width="3.625" style="2"/>
    <col min="1063" max="1064" width="0" style="2" hidden="1" customWidth="1"/>
    <col min="1065" max="1280" width="3.625" style="2"/>
    <col min="1281" max="1281" width="4.375" style="2" customWidth="1"/>
    <col min="1282" max="1302" width="3.625" style="2" customWidth="1"/>
    <col min="1303" max="1303" width="4.625" style="2" customWidth="1"/>
    <col min="1304" max="1304" width="3.625" style="2" customWidth="1"/>
    <col min="1305" max="1305" width="4.625" style="2" customWidth="1"/>
    <col min="1306" max="1307" width="3.625" style="2" customWidth="1"/>
    <col min="1308" max="1308" width="8.625" style="2" customWidth="1"/>
    <col min="1309" max="1318" width="3.625" style="2"/>
    <col min="1319" max="1320" width="0" style="2" hidden="1" customWidth="1"/>
    <col min="1321" max="1536" width="3.625" style="2"/>
    <col min="1537" max="1537" width="4.375" style="2" customWidth="1"/>
    <col min="1538" max="1558" width="3.625" style="2" customWidth="1"/>
    <col min="1559" max="1559" width="4.625" style="2" customWidth="1"/>
    <col min="1560" max="1560" width="3.625" style="2" customWidth="1"/>
    <col min="1561" max="1561" width="4.625" style="2" customWidth="1"/>
    <col min="1562" max="1563" width="3.625" style="2" customWidth="1"/>
    <col min="1564" max="1564" width="8.625" style="2" customWidth="1"/>
    <col min="1565" max="1574" width="3.625" style="2"/>
    <col min="1575" max="1576" width="0" style="2" hidden="1" customWidth="1"/>
    <col min="1577" max="1792" width="3.625" style="2"/>
    <col min="1793" max="1793" width="4.375" style="2" customWidth="1"/>
    <col min="1794" max="1814" width="3.625" style="2" customWidth="1"/>
    <col min="1815" max="1815" width="4.625" style="2" customWidth="1"/>
    <col min="1816" max="1816" width="3.625" style="2" customWidth="1"/>
    <col min="1817" max="1817" width="4.625" style="2" customWidth="1"/>
    <col min="1818" max="1819" width="3.625" style="2" customWidth="1"/>
    <col min="1820" max="1820" width="8.625" style="2" customWidth="1"/>
    <col min="1821" max="1830" width="3.625" style="2"/>
    <col min="1831" max="1832" width="0" style="2" hidden="1" customWidth="1"/>
    <col min="1833" max="2048" width="3.625" style="2"/>
    <col min="2049" max="2049" width="4.375" style="2" customWidth="1"/>
    <col min="2050" max="2070" width="3.625" style="2" customWidth="1"/>
    <col min="2071" max="2071" width="4.625" style="2" customWidth="1"/>
    <col min="2072" max="2072" width="3.625" style="2" customWidth="1"/>
    <col min="2073" max="2073" width="4.625" style="2" customWidth="1"/>
    <col min="2074" max="2075" width="3.625" style="2" customWidth="1"/>
    <col min="2076" max="2076" width="8.625" style="2" customWidth="1"/>
    <col min="2077" max="2086" width="3.625" style="2"/>
    <col min="2087" max="2088" width="0" style="2" hidden="1" customWidth="1"/>
    <col min="2089" max="2304" width="3.625" style="2"/>
    <col min="2305" max="2305" width="4.375" style="2" customWidth="1"/>
    <col min="2306" max="2326" width="3.625" style="2" customWidth="1"/>
    <col min="2327" max="2327" width="4.625" style="2" customWidth="1"/>
    <col min="2328" max="2328" width="3.625" style="2" customWidth="1"/>
    <col min="2329" max="2329" width="4.625" style="2" customWidth="1"/>
    <col min="2330" max="2331" width="3.625" style="2" customWidth="1"/>
    <col min="2332" max="2332" width="8.625" style="2" customWidth="1"/>
    <col min="2333" max="2342" width="3.625" style="2"/>
    <col min="2343" max="2344" width="0" style="2" hidden="1" customWidth="1"/>
    <col min="2345" max="2560" width="3.625" style="2"/>
    <col min="2561" max="2561" width="4.375" style="2" customWidth="1"/>
    <col min="2562" max="2582" width="3.625" style="2" customWidth="1"/>
    <col min="2583" max="2583" width="4.625" style="2" customWidth="1"/>
    <col min="2584" max="2584" width="3.625" style="2" customWidth="1"/>
    <col min="2585" max="2585" width="4.625" style="2" customWidth="1"/>
    <col min="2586" max="2587" width="3.625" style="2" customWidth="1"/>
    <col min="2588" max="2588" width="8.625" style="2" customWidth="1"/>
    <col min="2589" max="2598" width="3.625" style="2"/>
    <col min="2599" max="2600" width="0" style="2" hidden="1" customWidth="1"/>
    <col min="2601" max="2816" width="3.625" style="2"/>
    <col min="2817" max="2817" width="4.375" style="2" customWidth="1"/>
    <col min="2818" max="2838" width="3.625" style="2" customWidth="1"/>
    <col min="2839" max="2839" width="4.625" style="2" customWidth="1"/>
    <col min="2840" max="2840" width="3.625" style="2" customWidth="1"/>
    <col min="2841" max="2841" width="4.625" style="2" customWidth="1"/>
    <col min="2842" max="2843" width="3.625" style="2" customWidth="1"/>
    <col min="2844" max="2844" width="8.625" style="2" customWidth="1"/>
    <col min="2845" max="2854" width="3.625" style="2"/>
    <col min="2855" max="2856" width="0" style="2" hidden="1" customWidth="1"/>
    <col min="2857" max="3072" width="3.625" style="2"/>
    <col min="3073" max="3073" width="4.375" style="2" customWidth="1"/>
    <col min="3074" max="3094" width="3.625" style="2" customWidth="1"/>
    <col min="3095" max="3095" width="4.625" style="2" customWidth="1"/>
    <col min="3096" max="3096" width="3.625" style="2" customWidth="1"/>
    <col min="3097" max="3097" width="4.625" style="2" customWidth="1"/>
    <col min="3098" max="3099" width="3.625" style="2" customWidth="1"/>
    <col min="3100" max="3100" width="8.625" style="2" customWidth="1"/>
    <col min="3101" max="3110" width="3.625" style="2"/>
    <col min="3111" max="3112" width="0" style="2" hidden="1" customWidth="1"/>
    <col min="3113" max="3328" width="3.625" style="2"/>
    <col min="3329" max="3329" width="4.375" style="2" customWidth="1"/>
    <col min="3330" max="3350" width="3.625" style="2" customWidth="1"/>
    <col min="3351" max="3351" width="4.625" style="2" customWidth="1"/>
    <col min="3352" max="3352" width="3.625" style="2" customWidth="1"/>
    <col min="3353" max="3353" width="4.625" style="2" customWidth="1"/>
    <col min="3354" max="3355" width="3.625" style="2" customWidth="1"/>
    <col min="3356" max="3356" width="8.625" style="2" customWidth="1"/>
    <col min="3357" max="3366" width="3.625" style="2"/>
    <col min="3367" max="3368" width="0" style="2" hidden="1" customWidth="1"/>
    <col min="3369" max="3584" width="3.625" style="2"/>
    <col min="3585" max="3585" width="4.375" style="2" customWidth="1"/>
    <col min="3586" max="3606" width="3.625" style="2" customWidth="1"/>
    <col min="3607" max="3607" width="4.625" style="2" customWidth="1"/>
    <col min="3608" max="3608" width="3.625" style="2" customWidth="1"/>
    <col min="3609" max="3609" width="4.625" style="2" customWidth="1"/>
    <col min="3610" max="3611" width="3.625" style="2" customWidth="1"/>
    <col min="3612" max="3612" width="8.625" style="2" customWidth="1"/>
    <col min="3613" max="3622" width="3.625" style="2"/>
    <col min="3623" max="3624" width="0" style="2" hidden="1" customWidth="1"/>
    <col min="3625" max="3840" width="3.625" style="2"/>
    <col min="3841" max="3841" width="4.375" style="2" customWidth="1"/>
    <col min="3842" max="3862" width="3.625" style="2" customWidth="1"/>
    <col min="3863" max="3863" width="4.625" style="2" customWidth="1"/>
    <col min="3864" max="3864" width="3.625" style="2" customWidth="1"/>
    <col min="3865" max="3865" width="4.625" style="2" customWidth="1"/>
    <col min="3866" max="3867" width="3.625" style="2" customWidth="1"/>
    <col min="3868" max="3868" width="8.625" style="2" customWidth="1"/>
    <col min="3869" max="3878" width="3.625" style="2"/>
    <col min="3879" max="3880" width="0" style="2" hidden="1" customWidth="1"/>
    <col min="3881" max="4096" width="3.625" style="2"/>
    <col min="4097" max="4097" width="4.375" style="2" customWidth="1"/>
    <col min="4098" max="4118" width="3.625" style="2" customWidth="1"/>
    <col min="4119" max="4119" width="4.625" style="2" customWidth="1"/>
    <col min="4120" max="4120" width="3.625" style="2" customWidth="1"/>
    <col min="4121" max="4121" width="4.625" style="2" customWidth="1"/>
    <col min="4122" max="4123" width="3.625" style="2" customWidth="1"/>
    <col min="4124" max="4124" width="8.625" style="2" customWidth="1"/>
    <col min="4125" max="4134" width="3.625" style="2"/>
    <col min="4135" max="4136" width="0" style="2" hidden="1" customWidth="1"/>
    <col min="4137" max="4352" width="3.625" style="2"/>
    <col min="4353" max="4353" width="4.375" style="2" customWidth="1"/>
    <col min="4354" max="4374" width="3.625" style="2" customWidth="1"/>
    <col min="4375" max="4375" width="4.625" style="2" customWidth="1"/>
    <col min="4376" max="4376" width="3.625" style="2" customWidth="1"/>
    <col min="4377" max="4377" width="4.625" style="2" customWidth="1"/>
    <col min="4378" max="4379" width="3.625" style="2" customWidth="1"/>
    <col min="4380" max="4380" width="8.625" style="2" customWidth="1"/>
    <col min="4381" max="4390" width="3.625" style="2"/>
    <col min="4391" max="4392" width="0" style="2" hidden="1" customWidth="1"/>
    <col min="4393" max="4608" width="3.625" style="2"/>
    <col min="4609" max="4609" width="4.375" style="2" customWidth="1"/>
    <col min="4610" max="4630" width="3.625" style="2" customWidth="1"/>
    <col min="4631" max="4631" width="4.625" style="2" customWidth="1"/>
    <col min="4632" max="4632" width="3.625" style="2" customWidth="1"/>
    <col min="4633" max="4633" width="4.625" style="2" customWidth="1"/>
    <col min="4634" max="4635" width="3.625" style="2" customWidth="1"/>
    <col min="4636" max="4636" width="8.625" style="2" customWidth="1"/>
    <col min="4637" max="4646" width="3.625" style="2"/>
    <col min="4647" max="4648" width="0" style="2" hidden="1" customWidth="1"/>
    <col min="4649" max="4864" width="3.625" style="2"/>
    <col min="4865" max="4865" width="4.375" style="2" customWidth="1"/>
    <col min="4866" max="4886" width="3.625" style="2" customWidth="1"/>
    <col min="4887" max="4887" width="4.625" style="2" customWidth="1"/>
    <col min="4888" max="4888" width="3.625" style="2" customWidth="1"/>
    <col min="4889" max="4889" width="4.625" style="2" customWidth="1"/>
    <col min="4890" max="4891" width="3.625" style="2" customWidth="1"/>
    <col min="4892" max="4892" width="8.625" style="2" customWidth="1"/>
    <col min="4893" max="4902" width="3.625" style="2"/>
    <col min="4903" max="4904" width="0" style="2" hidden="1" customWidth="1"/>
    <col min="4905" max="5120" width="3.625" style="2"/>
    <col min="5121" max="5121" width="4.375" style="2" customWidth="1"/>
    <col min="5122" max="5142" width="3.625" style="2" customWidth="1"/>
    <col min="5143" max="5143" width="4.625" style="2" customWidth="1"/>
    <col min="5144" max="5144" width="3.625" style="2" customWidth="1"/>
    <col min="5145" max="5145" width="4.625" style="2" customWidth="1"/>
    <col min="5146" max="5147" width="3.625" style="2" customWidth="1"/>
    <col min="5148" max="5148" width="8.625" style="2" customWidth="1"/>
    <col min="5149" max="5158" width="3.625" style="2"/>
    <col min="5159" max="5160" width="0" style="2" hidden="1" customWidth="1"/>
    <col min="5161" max="5376" width="3.625" style="2"/>
    <col min="5377" max="5377" width="4.375" style="2" customWidth="1"/>
    <col min="5378" max="5398" width="3.625" style="2" customWidth="1"/>
    <col min="5399" max="5399" width="4.625" style="2" customWidth="1"/>
    <col min="5400" max="5400" width="3.625" style="2" customWidth="1"/>
    <col min="5401" max="5401" width="4.625" style="2" customWidth="1"/>
    <col min="5402" max="5403" width="3.625" style="2" customWidth="1"/>
    <col min="5404" max="5404" width="8.625" style="2" customWidth="1"/>
    <col min="5405" max="5414" width="3.625" style="2"/>
    <col min="5415" max="5416" width="0" style="2" hidden="1" customWidth="1"/>
    <col min="5417" max="5632" width="3.625" style="2"/>
    <col min="5633" max="5633" width="4.375" style="2" customWidth="1"/>
    <col min="5634" max="5654" width="3.625" style="2" customWidth="1"/>
    <col min="5655" max="5655" width="4.625" style="2" customWidth="1"/>
    <col min="5656" max="5656" width="3.625" style="2" customWidth="1"/>
    <col min="5657" max="5657" width="4.625" style="2" customWidth="1"/>
    <col min="5658" max="5659" width="3.625" style="2" customWidth="1"/>
    <col min="5660" max="5660" width="8.625" style="2" customWidth="1"/>
    <col min="5661" max="5670" width="3.625" style="2"/>
    <col min="5671" max="5672" width="0" style="2" hidden="1" customWidth="1"/>
    <col min="5673" max="5888" width="3.625" style="2"/>
    <col min="5889" max="5889" width="4.375" style="2" customWidth="1"/>
    <col min="5890" max="5910" width="3.625" style="2" customWidth="1"/>
    <col min="5911" max="5911" width="4.625" style="2" customWidth="1"/>
    <col min="5912" max="5912" width="3.625" style="2" customWidth="1"/>
    <col min="5913" max="5913" width="4.625" style="2" customWidth="1"/>
    <col min="5914" max="5915" width="3.625" style="2" customWidth="1"/>
    <col min="5916" max="5916" width="8.625" style="2" customWidth="1"/>
    <col min="5917" max="5926" width="3.625" style="2"/>
    <col min="5927" max="5928" width="0" style="2" hidden="1" customWidth="1"/>
    <col min="5929" max="6144" width="3.625" style="2"/>
    <col min="6145" max="6145" width="4.375" style="2" customWidth="1"/>
    <col min="6146" max="6166" width="3.625" style="2" customWidth="1"/>
    <col min="6167" max="6167" width="4.625" style="2" customWidth="1"/>
    <col min="6168" max="6168" width="3.625" style="2" customWidth="1"/>
    <col min="6169" max="6169" width="4.625" style="2" customWidth="1"/>
    <col min="6170" max="6171" width="3.625" style="2" customWidth="1"/>
    <col min="6172" max="6172" width="8.625" style="2" customWidth="1"/>
    <col min="6173" max="6182" width="3.625" style="2"/>
    <col min="6183" max="6184" width="0" style="2" hidden="1" customWidth="1"/>
    <col min="6185" max="6400" width="3.625" style="2"/>
    <col min="6401" max="6401" width="4.375" style="2" customWidth="1"/>
    <col min="6402" max="6422" width="3.625" style="2" customWidth="1"/>
    <col min="6423" max="6423" width="4.625" style="2" customWidth="1"/>
    <col min="6424" max="6424" width="3.625" style="2" customWidth="1"/>
    <col min="6425" max="6425" width="4.625" style="2" customWidth="1"/>
    <col min="6426" max="6427" width="3.625" style="2" customWidth="1"/>
    <col min="6428" max="6428" width="8.625" style="2" customWidth="1"/>
    <col min="6429" max="6438" width="3.625" style="2"/>
    <col min="6439" max="6440" width="0" style="2" hidden="1" customWidth="1"/>
    <col min="6441" max="6656" width="3.625" style="2"/>
    <col min="6657" max="6657" width="4.375" style="2" customWidth="1"/>
    <col min="6658" max="6678" width="3.625" style="2" customWidth="1"/>
    <col min="6679" max="6679" width="4.625" style="2" customWidth="1"/>
    <col min="6680" max="6680" width="3.625" style="2" customWidth="1"/>
    <col min="6681" max="6681" width="4.625" style="2" customWidth="1"/>
    <col min="6682" max="6683" width="3.625" style="2" customWidth="1"/>
    <col min="6684" max="6684" width="8.625" style="2" customWidth="1"/>
    <col min="6685" max="6694" width="3.625" style="2"/>
    <col min="6695" max="6696" width="0" style="2" hidden="1" customWidth="1"/>
    <col min="6697" max="6912" width="3.625" style="2"/>
    <col min="6913" max="6913" width="4.375" style="2" customWidth="1"/>
    <col min="6914" max="6934" width="3.625" style="2" customWidth="1"/>
    <col min="6935" max="6935" width="4.625" style="2" customWidth="1"/>
    <col min="6936" max="6936" width="3.625" style="2" customWidth="1"/>
    <col min="6937" max="6937" width="4.625" style="2" customWidth="1"/>
    <col min="6938" max="6939" width="3.625" style="2" customWidth="1"/>
    <col min="6940" max="6940" width="8.625" style="2" customWidth="1"/>
    <col min="6941" max="6950" width="3.625" style="2"/>
    <col min="6951" max="6952" width="0" style="2" hidden="1" customWidth="1"/>
    <col min="6953" max="7168" width="3.625" style="2"/>
    <col min="7169" max="7169" width="4.375" style="2" customWidth="1"/>
    <col min="7170" max="7190" width="3.625" style="2" customWidth="1"/>
    <col min="7191" max="7191" width="4.625" style="2" customWidth="1"/>
    <col min="7192" max="7192" width="3.625" style="2" customWidth="1"/>
    <col min="7193" max="7193" width="4.625" style="2" customWidth="1"/>
    <col min="7194" max="7195" width="3.625" style="2" customWidth="1"/>
    <col min="7196" max="7196" width="8.625" style="2" customWidth="1"/>
    <col min="7197" max="7206" width="3.625" style="2"/>
    <col min="7207" max="7208" width="0" style="2" hidden="1" customWidth="1"/>
    <col min="7209" max="7424" width="3.625" style="2"/>
    <col min="7425" max="7425" width="4.375" style="2" customWidth="1"/>
    <col min="7426" max="7446" width="3.625" style="2" customWidth="1"/>
    <col min="7447" max="7447" width="4.625" style="2" customWidth="1"/>
    <col min="7448" max="7448" width="3.625" style="2" customWidth="1"/>
    <col min="7449" max="7449" width="4.625" style="2" customWidth="1"/>
    <col min="7450" max="7451" width="3.625" style="2" customWidth="1"/>
    <col min="7452" max="7452" width="8.625" style="2" customWidth="1"/>
    <col min="7453" max="7462" width="3.625" style="2"/>
    <col min="7463" max="7464" width="0" style="2" hidden="1" customWidth="1"/>
    <col min="7465" max="7680" width="3.625" style="2"/>
    <col min="7681" max="7681" width="4.375" style="2" customWidth="1"/>
    <col min="7682" max="7702" width="3.625" style="2" customWidth="1"/>
    <col min="7703" max="7703" width="4.625" style="2" customWidth="1"/>
    <col min="7704" max="7704" width="3.625" style="2" customWidth="1"/>
    <col min="7705" max="7705" width="4.625" style="2" customWidth="1"/>
    <col min="7706" max="7707" width="3.625" style="2" customWidth="1"/>
    <col min="7708" max="7708" width="8.625" style="2" customWidth="1"/>
    <col min="7709" max="7718" width="3.625" style="2"/>
    <col min="7719" max="7720" width="0" style="2" hidden="1" customWidth="1"/>
    <col min="7721" max="7936" width="3.625" style="2"/>
    <col min="7937" max="7937" width="4.375" style="2" customWidth="1"/>
    <col min="7938" max="7958" width="3.625" style="2" customWidth="1"/>
    <col min="7959" max="7959" width="4.625" style="2" customWidth="1"/>
    <col min="7960" max="7960" width="3.625" style="2" customWidth="1"/>
    <col min="7961" max="7961" width="4.625" style="2" customWidth="1"/>
    <col min="7962" max="7963" width="3.625" style="2" customWidth="1"/>
    <col min="7964" max="7964" width="8.625" style="2" customWidth="1"/>
    <col min="7965" max="7974" width="3.625" style="2"/>
    <col min="7975" max="7976" width="0" style="2" hidden="1" customWidth="1"/>
    <col min="7977" max="8192" width="3.625" style="2"/>
    <col min="8193" max="8193" width="4.375" style="2" customWidth="1"/>
    <col min="8194" max="8214" width="3.625" style="2" customWidth="1"/>
    <col min="8215" max="8215" width="4.625" style="2" customWidth="1"/>
    <col min="8216" max="8216" width="3.625" style="2" customWidth="1"/>
    <col min="8217" max="8217" width="4.625" style="2" customWidth="1"/>
    <col min="8218" max="8219" width="3.625" style="2" customWidth="1"/>
    <col min="8220" max="8220" width="8.625" style="2" customWidth="1"/>
    <col min="8221" max="8230" width="3.625" style="2"/>
    <col min="8231" max="8232" width="0" style="2" hidden="1" customWidth="1"/>
    <col min="8233" max="8448" width="3.625" style="2"/>
    <col min="8449" max="8449" width="4.375" style="2" customWidth="1"/>
    <col min="8450" max="8470" width="3.625" style="2" customWidth="1"/>
    <col min="8471" max="8471" width="4.625" style="2" customWidth="1"/>
    <col min="8472" max="8472" width="3.625" style="2" customWidth="1"/>
    <col min="8473" max="8473" width="4.625" style="2" customWidth="1"/>
    <col min="8474" max="8475" width="3.625" style="2" customWidth="1"/>
    <col min="8476" max="8476" width="8.625" style="2" customWidth="1"/>
    <col min="8477" max="8486" width="3.625" style="2"/>
    <col min="8487" max="8488" width="0" style="2" hidden="1" customWidth="1"/>
    <col min="8489" max="8704" width="3.625" style="2"/>
    <col min="8705" max="8705" width="4.375" style="2" customWidth="1"/>
    <col min="8706" max="8726" width="3.625" style="2" customWidth="1"/>
    <col min="8727" max="8727" width="4.625" style="2" customWidth="1"/>
    <col min="8728" max="8728" width="3.625" style="2" customWidth="1"/>
    <col min="8729" max="8729" width="4.625" style="2" customWidth="1"/>
    <col min="8730" max="8731" width="3.625" style="2" customWidth="1"/>
    <col min="8732" max="8732" width="8.625" style="2" customWidth="1"/>
    <col min="8733" max="8742" width="3.625" style="2"/>
    <col min="8743" max="8744" width="0" style="2" hidden="1" customWidth="1"/>
    <col min="8745" max="8960" width="3.625" style="2"/>
    <col min="8961" max="8961" width="4.375" style="2" customWidth="1"/>
    <col min="8962" max="8982" width="3.625" style="2" customWidth="1"/>
    <col min="8983" max="8983" width="4.625" style="2" customWidth="1"/>
    <col min="8984" max="8984" width="3.625" style="2" customWidth="1"/>
    <col min="8985" max="8985" width="4.625" style="2" customWidth="1"/>
    <col min="8986" max="8987" width="3.625" style="2" customWidth="1"/>
    <col min="8988" max="8988" width="8.625" style="2" customWidth="1"/>
    <col min="8989" max="8998" width="3.625" style="2"/>
    <col min="8999" max="9000" width="0" style="2" hidden="1" customWidth="1"/>
    <col min="9001" max="9216" width="3.625" style="2"/>
    <col min="9217" max="9217" width="4.375" style="2" customWidth="1"/>
    <col min="9218" max="9238" width="3.625" style="2" customWidth="1"/>
    <col min="9239" max="9239" width="4.625" style="2" customWidth="1"/>
    <col min="9240" max="9240" width="3.625" style="2" customWidth="1"/>
    <col min="9241" max="9241" width="4.625" style="2" customWidth="1"/>
    <col min="9242" max="9243" width="3.625" style="2" customWidth="1"/>
    <col min="9244" max="9244" width="8.625" style="2" customWidth="1"/>
    <col min="9245" max="9254" width="3.625" style="2"/>
    <col min="9255" max="9256" width="0" style="2" hidden="1" customWidth="1"/>
    <col min="9257" max="9472" width="3.625" style="2"/>
    <col min="9473" max="9473" width="4.375" style="2" customWidth="1"/>
    <col min="9474" max="9494" width="3.625" style="2" customWidth="1"/>
    <col min="9495" max="9495" width="4.625" style="2" customWidth="1"/>
    <col min="9496" max="9496" width="3.625" style="2" customWidth="1"/>
    <col min="9497" max="9497" width="4.625" style="2" customWidth="1"/>
    <col min="9498" max="9499" width="3.625" style="2" customWidth="1"/>
    <col min="9500" max="9500" width="8.625" style="2" customWidth="1"/>
    <col min="9501" max="9510" width="3.625" style="2"/>
    <col min="9511" max="9512" width="0" style="2" hidden="1" customWidth="1"/>
    <col min="9513" max="9728" width="3.625" style="2"/>
    <col min="9729" max="9729" width="4.375" style="2" customWidth="1"/>
    <col min="9730" max="9750" width="3.625" style="2" customWidth="1"/>
    <col min="9751" max="9751" width="4.625" style="2" customWidth="1"/>
    <col min="9752" max="9752" width="3.625" style="2" customWidth="1"/>
    <col min="9753" max="9753" width="4.625" style="2" customWidth="1"/>
    <col min="9754" max="9755" width="3.625" style="2" customWidth="1"/>
    <col min="9756" max="9756" width="8.625" style="2" customWidth="1"/>
    <col min="9757" max="9766" width="3.625" style="2"/>
    <col min="9767" max="9768" width="0" style="2" hidden="1" customWidth="1"/>
    <col min="9769" max="9984" width="3.625" style="2"/>
    <col min="9985" max="9985" width="4.375" style="2" customWidth="1"/>
    <col min="9986" max="10006" width="3.625" style="2" customWidth="1"/>
    <col min="10007" max="10007" width="4.625" style="2" customWidth="1"/>
    <col min="10008" max="10008" width="3.625" style="2" customWidth="1"/>
    <col min="10009" max="10009" width="4.625" style="2" customWidth="1"/>
    <col min="10010" max="10011" width="3.625" style="2" customWidth="1"/>
    <col min="10012" max="10012" width="8.625" style="2" customWidth="1"/>
    <col min="10013" max="10022" width="3.625" style="2"/>
    <col min="10023" max="10024" width="0" style="2" hidden="1" customWidth="1"/>
    <col min="10025" max="10240" width="3.625" style="2"/>
    <col min="10241" max="10241" width="4.375" style="2" customWidth="1"/>
    <col min="10242" max="10262" width="3.625" style="2" customWidth="1"/>
    <col min="10263" max="10263" width="4.625" style="2" customWidth="1"/>
    <col min="10264" max="10264" width="3.625" style="2" customWidth="1"/>
    <col min="10265" max="10265" width="4.625" style="2" customWidth="1"/>
    <col min="10266" max="10267" width="3.625" style="2" customWidth="1"/>
    <col min="10268" max="10268" width="8.625" style="2" customWidth="1"/>
    <col min="10269" max="10278" width="3.625" style="2"/>
    <col min="10279" max="10280" width="0" style="2" hidden="1" customWidth="1"/>
    <col min="10281" max="10496" width="3.625" style="2"/>
    <col min="10497" max="10497" width="4.375" style="2" customWidth="1"/>
    <col min="10498" max="10518" width="3.625" style="2" customWidth="1"/>
    <col min="10519" max="10519" width="4.625" style="2" customWidth="1"/>
    <col min="10520" max="10520" width="3.625" style="2" customWidth="1"/>
    <col min="10521" max="10521" width="4.625" style="2" customWidth="1"/>
    <col min="10522" max="10523" width="3.625" style="2" customWidth="1"/>
    <col min="10524" max="10524" width="8.625" style="2" customWidth="1"/>
    <col min="10525" max="10534" width="3.625" style="2"/>
    <col min="10535" max="10536" width="0" style="2" hidden="1" customWidth="1"/>
    <col min="10537" max="10752" width="3.625" style="2"/>
    <col min="10753" max="10753" width="4.375" style="2" customWidth="1"/>
    <col min="10754" max="10774" width="3.625" style="2" customWidth="1"/>
    <col min="10775" max="10775" width="4.625" style="2" customWidth="1"/>
    <col min="10776" max="10776" width="3.625" style="2" customWidth="1"/>
    <col min="10777" max="10777" width="4.625" style="2" customWidth="1"/>
    <col min="10778" max="10779" width="3.625" style="2" customWidth="1"/>
    <col min="10780" max="10780" width="8.625" style="2" customWidth="1"/>
    <col min="10781" max="10790" width="3.625" style="2"/>
    <col min="10791" max="10792" width="0" style="2" hidden="1" customWidth="1"/>
    <col min="10793" max="11008" width="3.625" style="2"/>
    <col min="11009" max="11009" width="4.375" style="2" customWidth="1"/>
    <col min="11010" max="11030" width="3.625" style="2" customWidth="1"/>
    <col min="11031" max="11031" width="4.625" style="2" customWidth="1"/>
    <col min="11032" max="11032" width="3.625" style="2" customWidth="1"/>
    <col min="11033" max="11033" width="4.625" style="2" customWidth="1"/>
    <col min="11034" max="11035" width="3.625" style="2" customWidth="1"/>
    <col min="11036" max="11036" width="8.625" style="2" customWidth="1"/>
    <col min="11037" max="11046" width="3.625" style="2"/>
    <col min="11047" max="11048" width="0" style="2" hidden="1" customWidth="1"/>
    <col min="11049" max="11264" width="3.625" style="2"/>
    <col min="11265" max="11265" width="4.375" style="2" customWidth="1"/>
    <col min="11266" max="11286" width="3.625" style="2" customWidth="1"/>
    <col min="11287" max="11287" width="4.625" style="2" customWidth="1"/>
    <col min="11288" max="11288" width="3.625" style="2" customWidth="1"/>
    <col min="11289" max="11289" width="4.625" style="2" customWidth="1"/>
    <col min="11290" max="11291" width="3.625" style="2" customWidth="1"/>
    <col min="11292" max="11292" width="8.625" style="2" customWidth="1"/>
    <col min="11293" max="11302" width="3.625" style="2"/>
    <col min="11303" max="11304" width="0" style="2" hidden="1" customWidth="1"/>
    <col min="11305" max="11520" width="3.625" style="2"/>
    <col min="11521" max="11521" width="4.375" style="2" customWidth="1"/>
    <col min="11522" max="11542" width="3.625" style="2" customWidth="1"/>
    <col min="11543" max="11543" width="4.625" style="2" customWidth="1"/>
    <col min="11544" max="11544" width="3.625" style="2" customWidth="1"/>
    <col min="11545" max="11545" width="4.625" style="2" customWidth="1"/>
    <col min="11546" max="11547" width="3.625" style="2" customWidth="1"/>
    <col min="11548" max="11548" width="8.625" style="2" customWidth="1"/>
    <col min="11549" max="11558" width="3.625" style="2"/>
    <col min="11559" max="11560" width="0" style="2" hidden="1" customWidth="1"/>
    <col min="11561" max="11776" width="3.625" style="2"/>
    <col min="11777" max="11777" width="4.375" style="2" customWidth="1"/>
    <col min="11778" max="11798" width="3.625" style="2" customWidth="1"/>
    <col min="11799" max="11799" width="4.625" style="2" customWidth="1"/>
    <col min="11800" max="11800" width="3.625" style="2" customWidth="1"/>
    <col min="11801" max="11801" width="4.625" style="2" customWidth="1"/>
    <col min="11802" max="11803" width="3.625" style="2" customWidth="1"/>
    <col min="11804" max="11804" width="8.625" style="2" customWidth="1"/>
    <col min="11805" max="11814" width="3.625" style="2"/>
    <col min="11815" max="11816" width="0" style="2" hidden="1" customWidth="1"/>
    <col min="11817" max="12032" width="3.625" style="2"/>
    <col min="12033" max="12033" width="4.375" style="2" customWidth="1"/>
    <col min="12034" max="12054" width="3.625" style="2" customWidth="1"/>
    <col min="12055" max="12055" width="4.625" style="2" customWidth="1"/>
    <col min="12056" max="12056" width="3.625" style="2" customWidth="1"/>
    <col min="12057" max="12057" width="4.625" style="2" customWidth="1"/>
    <col min="12058" max="12059" width="3.625" style="2" customWidth="1"/>
    <col min="12060" max="12060" width="8.625" style="2" customWidth="1"/>
    <col min="12061" max="12070" width="3.625" style="2"/>
    <col min="12071" max="12072" width="0" style="2" hidden="1" customWidth="1"/>
    <col min="12073" max="12288" width="3.625" style="2"/>
    <col min="12289" max="12289" width="4.375" style="2" customWidth="1"/>
    <col min="12290" max="12310" width="3.625" style="2" customWidth="1"/>
    <col min="12311" max="12311" width="4.625" style="2" customWidth="1"/>
    <col min="12312" max="12312" width="3.625" style="2" customWidth="1"/>
    <col min="12313" max="12313" width="4.625" style="2" customWidth="1"/>
    <col min="12314" max="12315" width="3.625" style="2" customWidth="1"/>
    <col min="12316" max="12316" width="8.625" style="2" customWidth="1"/>
    <col min="12317" max="12326" width="3.625" style="2"/>
    <col min="12327" max="12328" width="0" style="2" hidden="1" customWidth="1"/>
    <col min="12329" max="12544" width="3.625" style="2"/>
    <col min="12545" max="12545" width="4.375" style="2" customWidth="1"/>
    <col min="12546" max="12566" width="3.625" style="2" customWidth="1"/>
    <col min="12567" max="12567" width="4.625" style="2" customWidth="1"/>
    <col min="12568" max="12568" width="3.625" style="2" customWidth="1"/>
    <col min="12569" max="12569" width="4.625" style="2" customWidth="1"/>
    <col min="12570" max="12571" width="3.625" style="2" customWidth="1"/>
    <col min="12572" max="12572" width="8.625" style="2" customWidth="1"/>
    <col min="12573" max="12582" width="3.625" style="2"/>
    <col min="12583" max="12584" width="0" style="2" hidden="1" customWidth="1"/>
    <col min="12585" max="12800" width="3.625" style="2"/>
    <col min="12801" max="12801" width="4.375" style="2" customWidth="1"/>
    <col min="12802" max="12822" width="3.625" style="2" customWidth="1"/>
    <col min="12823" max="12823" width="4.625" style="2" customWidth="1"/>
    <col min="12824" max="12824" width="3.625" style="2" customWidth="1"/>
    <col min="12825" max="12825" width="4.625" style="2" customWidth="1"/>
    <col min="12826" max="12827" width="3.625" style="2" customWidth="1"/>
    <col min="12828" max="12828" width="8.625" style="2" customWidth="1"/>
    <col min="12829" max="12838" width="3.625" style="2"/>
    <col min="12839" max="12840" width="0" style="2" hidden="1" customWidth="1"/>
    <col min="12841" max="13056" width="3.625" style="2"/>
    <col min="13057" max="13057" width="4.375" style="2" customWidth="1"/>
    <col min="13058" max="13078" width="3.625" style="2" customWidth="1"/>
    <col min="13079" max="13079" width="4.625" style="2" customWidth="1"/>
    <col min="13080" max="13080" width="3.625" style="2" customWidth="1"/>
    <col min="13081" max="13081" width="4.625" style="2" customWidth="1"/>
    <col min="13082" max="13083" width="3.625" style="2" customWidth="1"/>
    <col min="13084" max="13084" width="8.625" style="2" customWidth="1"/>
    <col min="13085" max="13094" width="3.625" style="2"/>
    <col min="13095" max="13096" width="0" style="2" hidden="1" customWidth="1"/>
    <col min="13097" max="13312" width="3.625" style="2"/>
    <col min="13313" max="13313" width="4.375" style="2" customWidth="1"/>
    <col min="13314" max="13334" width="3.625" style="2" customWidth="1"/>
    <col min="13335" max="13335" width="4.625" style="2" customWidth="1"/>
    <col min="13336" max="13336" width="3.625" style="2" customWidth="1"/>
    <col min="13337" max="13337" width="4.625" style="2" customWidth="1"/>
    <col min="13338" max="13339" width="3.625" style="2" customWidth="1"/>
    <col min="13340" max="13340" width="8.625" style="2" customWidth="1"/>
    <col min="13341" max="13350" width="3.625" style="2"/>
    <col min="13351" max="13352" width="0" style="2" hidden="1" customWidth="1"/>
    <col min="13353" max="13568" width="3.625" style="2"/>
    <col min="13569" max="13569" width="4.375" style="2" customWidth="1"/>
    <col min="13570" max="13590" width="3.625" style="2" customWidth="1"/>
    <col min="13591" max="13591" width="4.625" style="2" customWidth="1"/>
    <col min="13592" max="13592" width="3.625" style="2" customWidth="1"/>
    <col min="13593" max="13593" width="4.625" style="2" customWidth="1"/>
    <col min="13594" max="13595" width="3.625" style="2" customWidth="1"/>
    <col min="13596" max="13596" width="8.625" style="2" customWidth="1"/>
    <col min="13597" max="13606" width="3.625" style="2"/>
    <col min="13607" max="13608" width="0" style="2" hidden="1" customWidth="1"/>
    <col min="13609" max="13824" width="3.625" style="2"/>
    <col min="13825" max="13825" width="4.375" style="2" customWidth="1"/>
    <col min="13826" max="13846" width="3.625" style="2" customWidth="1"/>
    <col min="13847" max="13847" width="4.625" style="2" customWidth="1"/>
    <col min="13848" max="13848" width="3.625" style="2" customWidth="1"/>
    <col min="13849" max="13849" width="4.625" style="2" customWidth="1"/>
    <col min="13850" max="13851" width="3.625" style="2" customWidth="1"/>
    <col min="13852" max="13852" width="8.625" style="2" customWidth="1"/>
    <col min="13853" max="13862" width="3.625" style="2"/>
    <col min="13863" max="13864" width="0" style="2" hidden="1" customWidth="1"/>
    <col min="13865" max="14080" width="3.625" style="2"/>
    <col min="14081" max="14081" width="4.375" style="2" customWidth="1"/>
    <col min="14082" max="14102" width="3.625" style="2" customWidth="1"/>
    <col min="14103" max="14103" width="4.625" style="2" customWidth="1"/>
    <col min="14104" max="14104" width="3.625" style="2" customWidth="1"/>
    <col min="14105" max="14105" width="4.625" style="2" customWidth="1"/>
    <col min="14106" max="14107" width="3.625" style="2" customWidth="1"/>
    <col min="14108" max="14108" width="8.625" style="2" customWidth="1"/>
    <col min="14109" max="14118" width="3.625" style="2"/>
    <col min="14119" max="14120" width="0" style="2" hidden="1" customWidth="1"/>
    <col min="14121" max="14336" width="3.625" style="2"/>
    <col min="14337" max="14337" width="4.375" style="2" customWidth="1"/>
    <col min="14338" max="14358" width="3.625" style="2" customWidth="1"/>
    <col min="14359" max="14359" width="4.625" style="2" customWidth="1"/>
    <col min="14360" max="14360" width="3.625" style="2" customWidth="1"/>
    <col min="14361" max="14361" width="4.625" style="2" customWidth="1"/>
    <col min="14362" max="14363" width="3.625" style="2" customWidth="1"/>
    <col min="14364" max="14364" width="8.625" style="2" customWidth="1"/>
    <col min="14365" max="14374" width="3.625" style="2"/>
    <col min="14375" max="14376" width="0" style="2" hidden="1" customWidth="1"/>
    <col min="14377" max="14592" width="3.625" style="2"/>
    <col min="14593" max="14593" width="4.375" style="2" customWidth="1"/>
    <col min="14594" max="14614" width="3.625" style="2" customWidth="1"/>
    <col min="14615" max="14615" width="4.625" style="2" customWidth="1"/>
    <col min="14616" max="14616" width="3.625" style="2" customWidth="1"/>
    <col min="14617" max="14617" width="4.625" style="2" customWidth="1"/>
    <col min="14618" max="14619" width="3.625" style="2" customWidth="1"/>
    <col min="14620" max="14620" width="8.625" style="2" customWidth="1"/>
    <col min="14621" max="14630" width="3.625" style="2"/>
    <col min="14631" max="14632" width="0" style="2" hidden="1" customWidth="1"/>
    <col min="14633" max="14848" width="3.625" style="2"/>
    <col min="14849" max="14849" width="4.375" style="2" customWidth="1"/>
    <col min="14850" max="14870" width="3.625" style="2" customWidth="1"/>
    <col min="14871" max="14871" width="4.625" style="2" customWidth="1"/>
    <col min="14872" max="14872" width="3.625" style="2" customWidth="1"/>
    <col min="14873" max="14873" width="4.625" style="2" customWidth="1"/>
    <col min="14874" max="14875" width="3.625" style="2" customWidth="1"/>
    <col min="14876" max="14876" width="8.625" style="2" customWidth="1"/>
    <col min="14877" max="14886" width="3.625" style="2"/>
    <col min="14887" max="14888" width="0" style="2" hidden="1" customWidth="1"/>
    <col min="14889" max="15104" width="3.625" style="2"/>
    <col min="15105" max="15105" width="4.375" style="2" customWidth="1"/>
    <col min="15106" max="15126" width="3.625" style="2" customWidth="1"/>
    <col min="15127" max="15127" width="4.625" style="2" customWidth="1"/>
    <col min="15128" max="15128" width="3.625" style="2" customWidth="1"/>
    <col min="15129" max="15129" width="4.625" style="2" customWidth="1"/>
    <col min="15130" max="15131" width="3.625" style="2" customWidth="1"/>
    <col min="15132" max="15132" width="8.625" style="2" customWidth="1"/>
    <col min="15133" max="15142" width="3.625" style="2"/>
    <col min="15143" max="15144" width="0" style="2" hidden="1" customWidth="1"/>
    <col min="15145" max="15360" width="3.625" style="2"/>
    <col min="15361" max="15361" width="4.375" style="2" customWidth="1"/>
    <col min="15362" max="15382" width="3.625" style="2" customWidth="1"/>
    <col min="15383" max="15383" width="4.625" style="2" customWidth="1"/>
    <col min="15384" max="15384" width="3.625" style="2" customWidth="1"/>
    <col min="15385" max="15385" width="4.625" style="2" customWidth="1"/>
    <col min="15386" max="15387" width="3.625" style="2" customWidth="1"/>
    <col min="15388" max="15388" width="8.625" style="2" customWidth="1"/>
    <col min="15389" max="15398" width="3.625" style="2"/>
    <col min="15399" max="15400" width="0" style="2" hidden="1" customWidth="1"/>
    <col min="15401" max="15616" width="3.625" style="2"/>
    <col min="15617" max="15617" width="4.375" style="2" customWidth="1"/>
    <col min="15618" max="15638" width="3.625" style="2" customWidth="1"/>
    <col min="15639" max="15639" width="4.625" style="2" customWidth="1"/>
    <col min="15640" max="15640" width="3.625" style="2" customWidth="1"/>
    <col min="15641" max="15641" width="4.625" style="2" customWidth="1"/>
    <col min="15642" max="15643" width="3.625" style="2" customWidth="1"/>
    <col min="15644" max="15644" width="8.625" style="2" customWidth="1"/>
    <col min="15645" max="15654" width="3.625" style="2"/>
    <col min="15655" max="15656" width="0" style="2" hidden="1" customWidth="1"/>
    <col min="15657" max="15872" width="3.625" style="2"/>
    <col min="15873" max="15873" width="4.375" style="2" customWidth="1"/>
    <col min="15874" max="15894" width="3.625" style="2" customWidth="1"/>
    <col min="15895" max="15895" width="4.625" style="2" customWidth="1"/>
    <col min="15896" max="15896" width="3.625" style="2" customWidth="1"/>
    <col min="15897" max="15897" width="4.625" style="2" customWidth="1"/>
    <col min="15898" max="15899" width="3.625" style="2" customWidth="1"/>
    <col min="15900" max="15900" width="8.625" style="2" customWidth="1"/>
    <col min="15901" max="15910" width="3.625" style="2"/>
    <col min="15911" max="15912" width="0" style="2" hidden="1" customWidth="1"/>
    <col min="15913" max="16128" width="3.625" style="2"/>
    <col min="16129" max="16129" width="4.375" style="2" customWidth="1"/>
    <col min="16130" max="16150" width="3.625" style="2" customWidth="1"/>
    <col min="16151" max="16151" width="4.625" style="2" customWidth="1"/>
    <col min="16152" max="16152" width="3.625" style="2" customWidth="1"/>
    <col min="16153" max="16153" width="4.625" style="2" customWidth="1"/>
    <col min="16154" max="16155" width="3.625" style="2" customWidth="1"/>
    <col min="16156" max="16156" width="8.625" style="2" customWidth="1"/>
    <col min="16157" max="16166" width="3.625" style="2"/>
    <col min="16167" max="16168" width="0" style="2" hidden="1" customWidth="1"/>
    <col min="16169" max="16384" width="3.625" style="2"/>
  </cols>
  <sheetData>
    <row r="1" spans="1:29" ht="18.75" customHeight="1">
      <c r="A1" s="30" t="s">
        <v>389</v>
      </c>
      <c r="B1" s="278"/>
      <c r="C1" s="30"/>
      <c r="D1" s="30"/>
      <c r="E1" s="30"/>
      <c r="F1" s="30"/>
      <c r="G1" s="30"/>
      <c r="H1" s="30"/>
      <c r="I1" s="30"/>
      <c r="J1" s="30"/>
      <c r="K1" s="30"/>
      <c r="L1" s="30"/>
      <c r="M1" s="30"/>
      <c r="N1" s="30"/>
      <c r="O1" s="30"/>
      <c r="P1" s="30"/>
      <c r="Q1" s="30"/>
      <c r="R1" s="30"/>
      <c r="S1" s="30"/>
      <c r="T1" s="30"/>
      <c r="U1" s="30"/>
      <c r="V1" s="30"/>
      <c r="W1" s="30"/>
      <c r="X1" s="30"/>
      <c r="Y1" s="30"/>
      <c r="AA1" s="2" t="s">
        <v>140</v>
      </c>
    </row>
    <row r="2" spans="1:29" ht="9" customHeight="1">
      <c r="A2" s="30"/>
      <c r="B2" s="30"/>
      <c r="C2" s="30"/>
      <c r="D2" s="30"/>
      <c r="E2" s="30"/>
      <c r="F2" s="30"/>
      <c r="G2" s="30"/>
      <c r="H2" s="30"/>
      <c r="I2" s="30"/>
      <c r="J2" s="30"/>
      <c r="K2" s="30"/>
      <c r="L2" s="30"/>
      <c r="M2" s="30"/>
      <c r="N2" s="30"/>
      <c r="O2" s="30"/>
      <c r="P2" s="30"/>
      <c r="Q2" s="30"/>
      <c r="R2" s="30"/>
      <c r="S2" s="30"/>
      <c r="T2" s="30"/>
      <c r="U2" s="30"/>
      <c r="V2" s="30"/>
      <c r="W2" s="30"/>
      <c r="X2" s="30"/>
      <c r="Y2" s="30"/>
    </row>
    <row r="3" spans="1:29" ht="18.75" customHeight="1">
      <c r="A3" s="611" t="s">
        <v>388</v>
      </c>
      <c r="B3" s="611"/>
      <c r="C3" s="611"/>
      <c r="D3" s="611"/>
      <c r="E3" s="611"/>
      <c r="F3" s="611"/>
      <c r="G3" s="611"/>
      <c r="H3" s="611"/>
      <c r="I3" s="611"/>
      <c r="J3" s="611"/>
      <c r="K3" s="611"/>
      <c r="L3" s="611"/>
      <c r="M3" s="611"/>
      <c r="N3" s="611"/>
      <c r="O3" s="611"/>
      <c r="P3" s="611"/>
      <c r="Q3" s="611"/>
      <c r="R3" s="611"/>
      <c r="S3" s="611"/>
      <c r="T3" s="611"/>
      <c r="U3" s="611"/>
      <c r="V3" s="611"/>
      <c r="W3" s="611"/>
      <c r="X3" s="611"/>
      <c r="Y3" s="611"/>
      <c r="AA3" s="2" t="s">
        <v>124</v>
      </c>
    </row>
    <row r="4" spans="1:29" ht="9" customHeight="1">
      <c r="A4" s="30"/>
      <c r="B4" s="30"/>
      <c r="C4" s="30"/>
      <c r="D4" s="30"/>
      <c r="E4" s="30"/>
      <c r="F4" s="30"/>
      <c r="G4" s="30"/>
      <c r="H4" s="30"/>
      <c r="I4" s="30"/>
      <c r="J4" s="30"/>
      <c r="K4" s="30"/>
      <c r="L4" s="30"/>
      <c r="M4" s="30"/>
      <c r="N4" s="30"/>
      <c r="O4" s="30"/>
      <c r="P4" s="30"/>
      <c r="Q4" s="30"/>
      <c r="R4" s="30"/>
      <c r="S4" s="30"/>
      <c r="T4" s="30"/>
      <c r="U4" s="30"/>
      <c r="V4" s="30"/>
      <c r="W4" s="30"/>
      <c r="X4" s="30"/>
      <c r="Y4" s="30"/>
    </row>
    <row r="5" spans="1:29" ht="18.75" customHeight="1">
      <c r="A5" s="30"/>
      <c r="B5" s="30"/>
      <c r="C5" s="30"/>
      <c r="D5" s="30"/>
      <c r="E5" s="30"/>
      <c r="F5" s="30"/>
      <c r="G5" s="30"/>
      <c r="H5" s="30"/>
      <c r="I5" s="30"/>
      <c r="J5" s="30"/>
      <c r="K5" s="30"/>
      <c r="L5" s="384"/>
      <c r="M5" s="30"/>
      <c r="N5" s="64" t="s">
        <v>30</v>
      </c>
      <c r="O5" s="30"/>
      <c r="P5" s="30"/>
      <c r="Q5" s="30"/>
      <c r="R5" s="30"/>
      <c r="S5" s="30"/>
      <c r="T5" s="30"/>
      <c r="U5" s="30"/>
      <c r="V5" s="30"/>
      <c r="W5" s="30"/>
      <c r="X5" s="30"/>
      <c r="Y5" s="30"/>
    </row>
    <row r="6" spans="1:29" ht="18.75" customHeight="1">
      <c r="A6" s="30"/>
      <c r="B6" s="30"/>
      <c r="C6" s="30"/>
      <c r="D6" s="30"/>
      <c r="E6" s="30"/>
      <c r="F6" s="30"/>
      <c r="G6" s="30"/>
      <c r="H6" s="30"/>
      <c r="I6" s="30"/>
      <c r="J6" s="30"/>
      <c r="K6" s="30"/>
      <c r="L6" s="30"/>
      <c r="M6" s="30"/>
      <c r="N6" s="612"/>
      <c r="O6" s="612"/>
      <c r="P6" s="612"/>
      <c r="Q6" s="612"/>
      <c r="R6" s="612"/>
      <c r="S6" s="612"/>
      <c r="T6" s="612"/>
      <c r="U6" s="612"/>
      <c r="V6" s="612"/>
      <c r="W6" s="612"/>
      <c r="X6" s="612"/>
      <c r="Y6" s="612"/>
    </row>
    <row r="7" spans="1:29" ht="18.75" customHeight="1">
      <c r="A7" s="30" t="s">
        <v>31</v>
      </c>
      <c r="B7" s="30"/>
      <c r="C7" s="30"/>
      <c r="D7" s="30"/>
      <c r="E7" s="30"/>
      <c r="F7" s="30"/>
      <c r="G7" s="30"/>
      <c r="H7" s="30"/>
      <c r="I7" s="103"/>
      <c r="J7" s="30" t="s">
        <v>32</v>
      </c>
      <c r="K7" s="30"/>
      <c r="L7" s="30"/>
      <c r="M7" s="30"/>
      <c r="N7" s="31"/>
      <c r="O7" s="31"/>
      <c r="P7" s="31"/>
      <c r="Q7" s="31"/>
      <c r="R7" s="31"/>
      <c r="S7" s="31"/>
      <c r="T7" s="31"/>
      <c r="U7" s="31"/>
      <c r="V7" s="31"/>
      <c r="W7" s="31"/>
      <c r="X7" s="31"/>
      <c r="Y7" s="31"/>
    </row>
    <row r="8" spans="1:29" ht="18.75" customHeight="1">
      <c r="A8" s="30" t="s">
        <v>123</v>
      </c>
      <c r="B8" s="539" t="s">
        <v>33</v>
      </c>
      <c r="C8" s="539"/>
      <c r="D8" s="539"/>
      <c r="E8" s="539"/>
      <c r="F8" s="539"/>
      <c r="G8" s="539"/>
      <c r="H8" s="539"/>
      <c r="I8" s="539"/>
      <c r="J8" s="539"/>
      <c r="K8" s="539"/>
      <c r="L8" s="539"/>
      <c r="M8" s="539"/>
      <c r="N8" s="539"/>
      <c r="O8" s="539"/>
      <c r="P8" s="539"/>
      <c r="Q8" s="539"/>
      <c r="R8" s="539"/>
      <c r="S8" s="539"/>
      <c r="T8" s="539"/>
      <c r="U8" s="539"/>
      <c r="V8" s="539"/>
      <c r="W8" s="539"/>
      <c r="X8" s="539"/>
      <c r="Y8" s="539"/>
    </row>
    <row r="9" spans="1:29" ht="18.75" customHeight="1">
      <c r="A9" s="30"/>
      <c r="B9" s="539"/>
      <c r="C9" s="539"/>
      <c r="D9" s="539"/>
      <c r="E9" s="539"/>
      <c r="F9" s="539"/>
      <c r="G9" s="539"/>
      <c r="H9" s="539"/>
      <c r="I9" s="539"/>
      <c r="J9" s="539"/>
      <c r="K9" s="539"/>
      <c r="L9" s="539"/>
      <c r="M9" s="539"/>
      <c r="N9" s="539"/>
      <c r="O9" s="539"/>
      <c r="P9" s="539"/>
      <c r="Q9" s="539"/>
      <c r="R9" s="539"/>
      <c r="S9" s="539"/>
      <c r="T9" s="539"/>
      <c r="U9" s="539"/>
      <c r="V9" s="539"/>
      <c r="W9" s="539"/>
      <c r="X9" s="539"/>
      <c r="Y9" s="539"/>
    </row>
    <row r="10" spans="1:29" ht="18.75" customHeight="1">
      <c r="A10" s="30"/>
      <c r="B10" s="30"/>
      <c r="C10" s="30"/>
      <c r="D10" s="30"/>
      <c r="E10" s="30"/>
      <c r="F10" s="30"/>
      <c r="G10" s="30"/>
      <c r="H10" s="30"/>
      <c r="I10" s="30"/>
      <c r="J10" s="30"/>
      <c r="K10" s="30"/>
      <c r="L10" s="30"/>
      <c r="M10" s="30"/>
      <c r="N10" s="31"/>
      <c r="O10" s="31"/>
      <c r="P10" s="31"/>
      <c r="Q10" s="31"/>
      <c r="R10" s="31"/>
      <c r="S10" s="31"/>
      <c r="T10" s="31"/>
      <c r="U10" s="31"/>
      <c r="V10" s="31"/>
      <c r="W10" s="31"/>
      <c r="X10" s="31"/>
      <c r="Y10" s="31"/>
    </row>
    <row r="11" spans="1:29" ht="15" customHeight="1">
      <c r="A11" s="30" t="s">
        <v>34</v>
      </c>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29" ht="15" customHeight="1">
      <c r="A12" s="30" t="s">
        <v>354</v>
      </c>
      <c r="B12" s="30"/>
      <c r="C12" s="30"/>
      <c r="D12" s="30"/>
      <c r="E12" s="30"/>
      <c r="F12" s="30"/>
      <c r="G12" s="30"/>
      <c r="H12" s="30"/>
      <c r="I12" s="30"/>
      <c r="J12" s="30"/>
      <c r="K12" s="30"/>
      <c r="L12" s="30"/>
      <c r="M12" s="30"/>
      <c r="N12" s="30"/>
      <c r="O12" s="30"/>
      <c r="P12" s="30"/>
      <c r="Q12" s="30"/>
      <c r="R12" s="30"/>
      <c r="S12" s="30"/>
      <c r="T12" s="30"/>
      <c r="U12" s="30"/>
      <c r="V12" s="30"/>
      <c r="W12" s="30"/>
      <c r="X12" s="30"/>
      <c r="Y12" s="30"/>
      <c r="AC12" s="2" t="s">
        <v>256</v>
      </c>
    </row>
    <row r="13" spans="1:29" ht="15" customHeight="1">
      <c r="A13" s="30"/>
      <c r="B13" s="613" t="s">
        <v>0</v>
      </c>
      <c r="C13" s="614"/>
      <c r="D13" s="614"/>
      <c r="E13" s="614"/>
      <c r="F13" s="614"/>
      <c r="G13" s="614"/>
      <c r="H13" s="614"/>
      <c r="I13" s="614"/>
      <c r="J13" s="614"/>
      <c r="K13" s="614"/>
      <c r="L13" s="615"/>
      <c r="M13" s="619" t="s">
        <v>35</v>
      </c>
      <c r="N13" s="620"/>
      <c r="O13" s="620"/>
      <c r="P13" s="620"/>
      <c r="Q13" s="620"/>
      <c r="R13" s="620"/>
      <c r="S13" s="620"/>
      <c r="T13" s="620"/>
      <c r="U13" s="620"/>
      <c r="V13" s="620"/>
      <c r="W13" s="620"/>
      <c r="X13" s="620"/>
      <c r="Y13" s="621"/>
    </row>
    <row r="14" spans="1:29" ht="15" customHeight="1">
      <c r="A14" s="30"/>
      <c r="B14" s="616"/>
      <c r="C14" s="617"/>
      <c r="D14" s="617"/>
      <c r="E14" s="617"/>
      <c r="F14" s="617"/>
      <c r="G14" s="617"/>
      <c r="H14" s="617"/>
      <c r="I14" s="617"/>
      <c r="J14" s="617"/>
      <c r="K14" s="617"/>
      <c r="L14" s="618"/>
      <c r="M14" s="622" t="s">
        <v>36</v>
      </c>
      <c r="N14" s="623"/>
      <c r="O14" s="623"/>
      <c r="P14" s="624"/>
      <c r="Q14" s="622" t="s">
        <v>37</v>
      </c>
      <c r="R14" s="623"/>
      <c r="S14" s="623"/>
      <c r="T14" s="624"/>
      <c r="U14" s="622" t="s">
        <v>25</v>
      </c>
      <c r="V14" s="623"/>
      <c r="W14" s="623"/>
      <c r="X14" s="623"/>
      <c r="Y14" s="624"/>
    </row>
    <row r="15" spans="1:29" ht="15" customHeight="1">
      <c r="A15" s="30"/>
      <c r="B15" s="104" t="s">
        <v>38</v>
      </c>
      <c r="C15" s="105"/>
      <c r="D15" s="105"/>
      <c r="E15" s="105"/>
      <c r="F15" s="105"/>
      <c r="G15" s="105"/>
      <c r="H15" s="105"/>
      <c r="I15" s="105"/>
      <c r="J15" s="105"/>
      <c r="K15" s="105"/>
      <c r="L15" s="105"/>
      <c r="M15" s="608"/>
      <c r="N15" s="609"/>
      <c r="O15" s="609"/>
      <c r="P15" s="346" t="s">
        <v>23</v>
      </c>
      <c r="Q15" s="608"/>
      <c r="R15" s="609"/>
      <c r="S15" s="609"/>
      <c r="T15" s="106" t="s">
        <v>23</v>
      </c>
      <c r="U15" s="107" t="s">
        <v>5</v>
      </c>
      <c r="V15" s="610">
        <f>SUM(M15+Q15)</f>
        <v>0</v>
      </c>
      <c r="W15" s="610"/>
      <c r="X15" s="610"/>
      <c r="Y15" s="106" t="s">
        <v>8</v>
      </c>
    </row>
    <row r="16" spans="1:29" ht="15" customHeight="1">
      <c r="A16" s="30"/>
      <c r="B16" s="104" t="s">
        <v>1</v>
      </c>
      <c r="C16" s="105"/>
      <c r="D16" s="105"/>
      <c r="E16" s="105"/>
      <c r="F16" s="105"/>
      <c r="G16" s="105"/>
      <c r="H16" s="105"/>
      <c r="I16" s="105"/>
      <c r="J16" s="105"/>
      <c r="K16" s="105"/>
      <c r="L16" s="105"/>
      <c r="M16" s="608"/>
      <c r="N16" s="609"/>
      <c r="O16" s="609"/>
      <c r="P16" s="346" t="s">
        <v>23</v>
      </c>
      <c r="Q16" s="608"/>
      <c r="R16" s="609"/>
      <c r="S16" s="609"/>
      <c r="T16" s="106" t="s">
        <v>23</v>
      </c>
      <c r="U16" s="372"/>
      <c r="V16" s="610">
        <f>SUM(M16+Q16)</f>
        <v>0</v>
      </c>
      <c r="W16" s="610"/>
      <c r="X16" s="610"/>
      <c r="Y16" s="106" t="s">
        <v>8</v>
      </c>
    </row>
    <row r="17" spans="1:25" ht="15" customHeight="1">
      <c r="A17" s="30"/>
      <c r="B17" s="104" t="s">
        <v>2</v>
      </c>
      <c r="C17" s="105"/>
      <c r="D17" s="105"/>
      <c r="E17" s="105"/>
      <c r="F17" s="105"/>
      <c r="G17" s="105"/>
      <c r="H17" s="105"/>
      <c r="I17" s="105"/>
      <c r="J17" s="105"/>
      <c r="K17" s="105"/>
      <c r="L17" s="105"/>
      <c r="M17" s="625">
        <f>SUM(M15:O16)</f>
        <v>0</v>
      </c>
      <c r="N17" s="610"/>
      <c r="O17" s="610"/>
      <c r="P17" s="346" t="s">
        <v>23</v>
      </c>
      <c r="Q17" s="762">
        <f>SUM(Q15:S16)</f>
        <v>0</v>
      </c>
      <c r="R17" s="763"/>
      <c r="S17" s="763"/>
      <c r="T17" s="347" t="s">
        <v>23</v>
      </c>
      <c r="U17" s="348" t="s">
        <v>141</v>
      </c>
      <c r="V17" s="763">
        <f>SUM(V15:X16)</f>
        <v>0</v>
      </c>
      <c r="W17" s="763"/>
      <c r="X17" s="763"/>
      <c r="Y17" s="106" t="s">
        <v>8</v>
      </c>
    </row>
    <row r="18" spans="1:25" ht="12" customHeight="1">
      <c r="A18" s="30"/>
      <c r="B18" s="371" t="s">
        <v>142</v>
      </c>
      <c r="C18" s="108"/>
      <c r="D18" s="108"/>
      <c r="E18" s="108"/>
      <c r="F18" s="108"/>
      <c r="G18" s="108"/>
      <c r="H18" s="108"/>
      <c r="I18" s="108"/>
      <c r="J18" s="108"/>
      <c r="K18" s="108"/>
      <c r="L18" s="108"/>
      <c r="M18" s="108"/>
      <c r="N18" s="109"/>
      <c r="O18" s="109"/>
      <c r="P18" s="109"/>
      <c r="Q18" s="109"/>
      <c r="R18" s="109"/>
      <c r="S18" s="109"/>
      <c r="T18" s="109"/>
      <c r="U18" s="109"/>
      <c r="V18" s="109"/>
      <c r="W18" s="109"/>
      <c r="X18" s="109"/>
      <c r="Y18" s="109"/>
    </row>
    <row r="19" spans="1:25" ht="12" customHeight="1">
      <c r="A19" s="30"/>
      <c r="B19" s="760" t="s">
        <v>390</v>
      </c>
      <c r="C19" s="761"/>
      <c r="D19" s="761"/>
      <c r="E19" s="761"/>
      <c r="F19" s="761"/>
      <c r="G19" s="761"/>
      <c r="H19" s="761"/>
      <c r="I19" s="761"/>
      <c r="J19" s="761"/>
      <c r="K19" s="761"/>
      <c r="L19" s="761"/>
      <c r="M19" s="761"/>
      <c r="N19" s="761"/>
      <c r="O19" s="761"/>
      <c r="P19" s="761"/>
      <c r="Q19" s="761"/>
      <c r="R19" s="761"/>
      <c r="S19" s="761"/>
      <c r="T19" s="761"/>
      <c r="U19" s="761"/>
      <c r="V19" s="761"/>
      <c r="W19" s="761"/>
      <c r="X19" s="761"/>
      <c r="Y19" s="761"/>
    </row>
    <row r="20" spans="1:25" ht="12" customHeight="1">
      <c r="A20" s="30"/>
      <c r="B20" s="407"/>
      <c r="C20" s="462" t="s">
        <v>143</v>
      </c>
      <c r="D20" s="407"/>
      <c r="E20" s="407"/>
      <c r="F20" s="407"/>
      <c r="G20" s="407"/>
      <c r="H20" s="407"/>
      <c r="I20" s="407"/>
      <c r="J20" s="407"/>
      <c r="K20" s="407"/>
      <c r="L20" s="407"/>
      <c r="M20" s="407"/>
      <c r="N20" s="407"/>
      <c r="O20" s="407"/>
      <c r="P20" s="407"/>
      <c r="Q20" s="407"/>
      <c r="R20" s="407"/>
      <c r="S20" s="407"/>
      <c r="T20" s="407"/>
      <c r="U20" s="407"/>
      <c r="V20" s="407"/>
      <c r="W20" s="407"/>
      <c r="X20" s="407"/>
      <c r="Y20" s="407"/>
    </row>
    <row r="21" spans="1:25" ht="12" customHeight="1">
      <c r="A21" s="30"/>
      <c r="B21" s="462" t="s">
        <v>387</v>
      </c>
      <c r="C21" s="462"/>
      <c r="D21" s="407"/>
      <c r="E21" s="407"/>
      <c r="F21" s="407"/>
      <c r="G21" s="407"/>
      <c r="H21" s="407"/>
      <c r="I21" s="407"/>
      <c r="J21" s="407"/>
      <c r="K21" s="407"/>
      <c r="L21" s="407"/>
      <c r="M21" s="407"/>
      <c r="N21" s="407"/>
      <c r="O21" s="407"/>
      <c r="P21" s="407"/>
      <c r="Q21" s="407"/>
      <c r="R21" s="407"/>
      <c r="S21" s="407"/>
      <c r="T21" s="407"/>
      <c r="U21" s="407"/>
      <c r="V21" s="407"/>
      <c r="W21" s="407"/>
      <c r="X21" s="407"/>
      <c r="Y21" s="407"/>
    </row>
    <row r="22" spans="1:25" ht="12" customHeight="1">
      <c r="A22" s="30"/>
      <c r="B22" s="407"/>
      <c r="C22" s="462" t="s">
        <v>386</v>
      </c>
      <c r="D22" s="407"/>
      <c r="E22" s="407"/>
      <c r="F22" s="407"/>
      <c r="G22" s="407"/>
      <c r="H22" s="407"/>
      <c r="I22" s="407"/>
      <c r="J22" s="407"/>
      <c r="K22" s="407"/>
      <c r="L22" s="407"/>
      <c r="M22" s="407"/>
      <c r="N22" s="407"/>
      <c r="O22" s="407"/>
      <c r="P22" s="407"/>
      <c r="Q22" s="407"/>
      <c r="R22" s="407"/>
      <c r="S22" s="407"/>
      <c r="T22" s="407"/>
      <c r="U22" s="407"/>
      <c r="V22" s="407"/>
      <c r="W22" s="407"/>
      <c r="X22" s="407"/>
      <c r="Y22" s="407"/>
    </row>
    <row r="23" spans="1:25" ht="9" customHeight="1">
      <c r="A23" s="30"/>
      <c r="B23" s="30"/>
      <c r="C23" s="64"/>
      <c r="D23" s="30"/>
      <c r="E23" s="30"/>
      <c r="F23" s="30"/>
      <c r="G23" s="30"/>
      <c r="H23" s="30"/>
      <c r="I23" s="30"/>
      <c r="J23" s="30"/>
      <c r="K23" s="30"/>
      <c r="L23" s="30"/>
      <c r="M23" s="30"/>
      <c r="N23" s="30"/>
      <c r="O23" s="30"/>
      <c r="P23" s="30"/>
      <c r="Q23" s="30"/>
      <c r="R23" s="30"/>
      <c r="S23" s="30"/>
      <c r="T23" s="30"/>
      <c r="U23" s="30"/>
      <c r="V23" s="30"/>
      <c r="W23" s="30"/>
      <c r="X23" s="30"/>
      <c r="Y23" s="30"/>
    </row>
    <row r="24" spans="1:25" ht="15" customHeight="1">
      <c r="A24" s="30" t="s">
        <v>144</v>
      </c>
      <c r="B24" s="30"/>
      <c r="C24" s="30"/>
      <c r="D24" s="30"/>
      <c r="E24" s="30"/>
      <c r="F24" s="30"/>
      <c r="G24" s="30"/>
      <c r="H24" s="30"/>
      <c r="I24" s="30"/>
      <c r="J24" s="30"/>
      <c r="K24" s="30"/>
      <c r="L24" s="30"/>
      <c r="M24" s="30"/>
      <c r="N24" s="30"/>
      <c r="O24" s="30"/>
      <c r="P24" s="30"/>
      <c r="Q24" s="30"/>
      <c r="R24" s="30"/>
      <c r="S24" s="30"/>
      <c r="T24" s="30"/>
      <c r="U24" s="30"/>
      <c r="V24" s="30"/>
      <c r="W24" s="30"/>
      <c r="X24" s="30"/>
      <c r="Y24" s="30"/>
    </row>
    <row r="25" spans="1:25" ht="15" customHeight="1">
      <c r="A25" s="30"/>
      <c r="B25" s="30" t="s">
        <v>39</v>
      </c>
      <c r="C25" s="30"/>
      <c r="D25" s="30"/>
      <c r="E25" s="30"/>
      <c r="F25" s="30"/>
      <c r="G25" s="30"/>
      <c r="H25" s="30"/>
      <c r="I25" s="30"/>
      <c r="J25" s="30"/>
      <c r="K25" s="30"/>
      <c r="L25" s="30"/>
      <c r="M25" s="30"/>
      <c r="N25" s="30"/>
      <c r="O25" s="30"/>
      <c r="P25" s="30"/>
      <c r="Q25" s="30"/>
      <c r="R25" s="30"/>
      <c r="S25" s="30"/>
      <c r="T25" s="30"/>
      <c r="U25" s="30"/>
      <c r="V25" s="30"/>
      <c r="W25" s="30"/>
      <c r="X25" s="30"/>
      <c r="Y25" s="30"/>
    </row>
    <row r="26" spans="1:25" ht="15" customHeight="1">
      <c r="A26" s="30"/>
      <c r="B26" s="110" t="s">
        <v>40</v>
      </c>
      <c r="C26" s="111"/>
      <c r="D26" s="111"/>
      <c r="E26" s="111"/>
      <c r="F26" s="111"/>
      <c r="G26" s="111"/>
      <c r="H26" s="111"/>
      <c r="I26" s="112"/>
      <c r="J26" s="605">
        <f>M17</f>
        <v>0</v>
      </c>
      <c r="K26" s="606"/>
      <c r="L26" s="606"/>
      <c r="M26" s="606"/>
      <c r="N26" s="113" t="s">
        <v>8</v>
      </c>
      <c r="O26" s="110" t="s">
        <v>41</v>
      </c>
      <c r="P26" s="377"/>
      <c r="Q26" s="377"/>
      <c r="R26" s="114"/>
      <c r="S26" s="369" t="s">
        <v>125</v>
      </c>
      <c r="T26" s="764">
        <f>ROUND(J26/12,3)</f>
        <v>0</v>
      </c>
      <c r="U26" s="764"/>
      <c r="V26" s="764"/>
      <c r="W26" s="764"/>
      <c r="X26" s="764"/>
      <c r="Y26" s="113" t="s">
        <v>8</v>
      </c>
    </row>
    <row r="27" spans="1:25" ht="15" customHeight="1">
      <c r="A27" s="30"/>
      <c r="B27" s="110" t="s">
        <v>42</v>
      </c>
      <c r="C27" s="111"/>
      <c r="D27" s="111"/>
      <c r="E27" s="111"/>
      <c r="F27" s="111"/>
      <c r="G27" s="111"/>
      <c r="H27" s="111"/>
      <c r="I27" s="112"/>
      <c r="J27" s="605">
        <f>Q17</f>
        <v>0</v>
      </c>
      <c r="K27" s="606"/>
      <c r="L27" s="606"/>
      <c r="M27" s="606"/>
      <c r="N27" s="113" t="s">
        <v>8</v>
      </c>
      <c r="O27" s="110" t="s">
        <v>41</v>
      </c>
      <c r="P27" s="377"/>
      <c r="Q27" s="377"/>
      <c r="R27" s="114"/>
      <c r="S27" s="369" t="s">
        <v>126</v>
      </c>
      <c r="T27" s="764">
        <f>ROUND(J27/12,3)</f>
        <v>0</v>
      </c>
      <c r="U27" s="764"/>
      <c r="V27" s="764"/>
      <c r="W27" s="764"/>
      <c r="X27" s="764"/>
      <c r="Y27" s="113" t="s">
        <v>8</v>
      </c>
    </row>
    <row r="28" spans="1:25" ht="15" customHeight="1">
      <c r="A28" s="30"/>
      <c r="B28" s="115"/>
      <c r="C28" s="115"/>
      <c r="D28" s="115"/>
      <c r="E28" s="115"/>
      <c r="F28" s="116"/>
      <c r="G28" s="116"/>
      <c r="H28" s="117"/>
      <c r="I28" s="115"/>
      <c r="J28" s="115"/>
      <c r="K28" s="115"/>
      <c r="L28" s="115"/>
      <c r="M28" s="110"/>
      <c r="N28" s="377"/>
      <c r="O28" s="377"/>
      <c r="P28" s="118" t="s">
        <v>25</v>
      </c>
      <c r="Q28" s="370"/>
      <c r="R28" s="107"/>
      <c r="S28" s="370"/>
      <c r="T28" s="119"/>
      <c r="U28" s="765">
        <f>SUM(T26:X27)</f>
        <v>0</v>
      </c>
      <c r="V28" s="607"/>
      <c r="W28" s="607"/>
      <c r="X28" s="607"/>
      <c r="Y28" s="113" t="s">
        <v>8</v>
      </c>
    </row>
    <row r="29" spans="1:25" ht="15" customHeight="1">
      <c r="A29" s="30"/>
      <c r="B29" s="390"/>
      <c r="C29" s="390"/>
      <c r="D29" s="390"/>
      <c r="E29" s="390"/>
      <c r="F29" s="120"/>
      <c r="G29" s="120"/>
      <c r="H29" s="38"/>
      <c r="I29" s="390"/>
      <c r="J29" s="390"/>
      <c r="K29" s="390"/>
      <c r="L29" s="390"/>
      <c r="M29" s="110" t="s">
        <v>43</v>
      </c>
      <c r="N29" s="377"/>
      <c r="O29" s="377"/>
      <c r="P29" s="118"/>
      <c r="Q29" s="370"/>
      <c r="R29" s="107"/>
      <c r="S29" s="370"/>
      <c r="T29" s="369" t="s">
        <v>127</v>
      </c>
      <c r="U29" s="766">
        <f>ROUND(IF(T26=0,IF(J27=0,0,T27),IF(J27=0,T26,(T26+T27)/2)),0)</f>
        <v>0</v>
      </c>
      <c r="V29" s="601"/>
      <c r="W29" s="601"/>
      <c r="X29" s="601"/>
      <c r="Y29" s="113" t="s">
        <v>23</v>
      </c>
    </row>
    <row r="30" spans="1:25" ht="9" customHeight="1">
      <c r="A30" s="3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row>
    <row r="31" spans="1:25" ht="15" customHeight="1">
      <c r="A31" s="30"/>
      <c r="B31" s="38" t="s">
        <v>44</v>
      </c>
      <c r="C31" s="38"/>
      <c r="D31" s="38"/>
      <c r="E31" s="38"/>
      <c r="F31" s="38"/>
      <c r="G31" s="38"/>
      <c r="H31" s="38"/>
      <c r="I31" s="38"/>
      <c r="J31" s="38"/>
      <c r="K31" s="38"/>
      <c r="L31" s="38"/>
      <c r="M31" s="38"/>
      <c r="N31" s="38"/>
      <c r="O31" s="38"/>
      <c r="P31" s="38"/>
      <c r="Q31" s="38"/>
      <c r="R31" s="38"/>
      <c r="S31" s="38"/>
      <c r="T31" s="390"/>
      <c r="U31" s="38"/>
      <c r="V31" s="38"/>
      <c r="W31" s="38"/>
      <c r="X31" s="38"/>
      <c r="Y31" s="38"/>
    </row>
    <row r="32" spans="1:25" ht="15" customHeight="1">
      <c r="A32" s="30"/>
      <c r="B32" s="110" t="s">
        <v>40</v>
      </c>
      <c r="C32" s="111"/>
      <c r="D32" s="111"/>
      <c r="E32" s="111"/>
      <c r="F32" s="111"/>
      <c r="G32" s="111"/>
      <c r="H32" s="111"/>
      <c r="I32" s="112"/>
      <c r="J32" s="600">
        <f>M15</f>
        <v>0</v>
      </c>
      <c r="K32" s="601"/>
      <c r="L32" s="601"/>
      <c r="M32" s="601"/>
      <c r="N32" s="113" t="s">
        <v>8</v>
      </c>
      <c r="O32" s="110" t="s">
        <v>41</v>
      </c>
      <c r="P32" s="377"/>
      <c r="Q32" s="377"/>
      <c r="R32" s="114"/>
      <c r="S32" s="369" t="s">
        <v>128</v>
      </c>
      <c r="T32" s="764">
        <f>ROUND(J32/12,3)</f>
        <v>0</v>
      </c>
      <c r="U32" s="764"/>
      <c r="V32" s="764"/>
      <c r="W32" s="764"/>
      <c r="X32" s="764"/>
      <c r="Y32" s="113" t="s">
        <v>8</v>
      </c>
    </row>
    <row r="33" spans="1:25" ht="15" customHeight="1">
      <c r="A33" s="30"/>
      <c r="B33" s="110" t="s">
        <v>42</v>
      </c>
      <c r="C33" s="111"/>
      <c r="D33" s="111"/>
      <c r="E33" s="111"/>
      <c r="F33" s="111"/>
      <c r="G33" s="111"/>
      <c r="H33" s="111"/>
      <c r="I33" s="112"/>
      <c r="J33" s="600">
        <f>Q15</f>
        <v>0</v>
      </c>
      <c r="K33" s="601"/>
      <c r="L33" s="601"/>
      <c r="M33" s="601"/>
      <c r="N33" s="113" t="s">
        <v>8</v>
      </c>
      <c r="O33" s="110" t="s">
        <v>41</v>
      </c>
      <c r="P33" s="377"/>
      <c r="Q33" s="377"/>
      <c r="R33" s="114"/>
      <c r="S33" s="369" t="s">
        <v>145</v>
      </c>
      <c r="T33" s="764">
        <f>ROUND(J33/12,3)</f>
        <v>0</v>
      </c>
      <c r="U33" s="764"/>
      <c r="V33" s="764"/>
      <c r="W33" s="764"/>
      <c r="X33" s="764"/>
      <c r="Y33" s="113" t="s">
        <v>8</v>
      </c>
    </row>
    <row r="34" spans="1:25" ht="12" customHeight="1">
      <c r="A34" s="30"/>
      <c r="B34" s="602" t="s">
        <v>45</v>
      </c>
      <c r="C34" s="602"/>
      <c r="D34" s="602"/>
      <c r="E34" s="602"/>
      <c r="F34" s="602"/>
      <c r="G34" s="602"/>
      <c r="H34" s="602"/>
      <c r="I34" s="602"/>
      <c r="J34" s="602"/>
      <c r="K34" s="602"/>
      <c r="L34" s="602"/>
      <c r="M34" s="602"/>
      <c r="N34" s="602"/>
      <c r="O34" s="602"/>
      <c r="P34" s="602"/>
      <c r="Q34" s="602"/>
      <c r="R34" s="602"/>
      <c r="S34" s="602"/>
      <c r="T34" s="602"/>
      <c r="U34" s="602"/>
      <c r="V34" s="602"/>
      <c r="W34" s="602"/>
      <c r="X34" s="602"/>
      <c r="Y34" s="602"/>
    </row>
    <row r="35" spans="1:25" ht="12" customHeight="1">
      <c r="A35" s="30"/>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row>
    <row r="36" spans="1:25" ht="12" customHeight="1">
      <c r="A36" s="30"/>
      <c r="B36" s="603" t="s">
        <v>46</v>
      </c>
      <c r="C36" s="603"/>
      <c r="D36" s="603"/>
      <c r="E36" s="603"/>
      <c r="F36" s="603"/>
      <c r="G36" s="603"/>
      <c r="H36" s="603"/>
      <c r="I36" s="603"/>
      <c r="J36" s="603"/>
      <c r="K36" s="603"/>
      <c r="L36" s="603"/>
      <c r="M36" s="603"/>
      <c r="N36" s="603"/>
      <c r="O36" s="603"/>
      <c r="P36" s="603"/>
      <c r="Q36" s="603"/>
      <c r="R36" s="603"/>
      <c r="S36" s="603"/>
      <c r="T36" s="603"/>
      <c r="U36" s="603"/>
      <c r="V36" s="603"/>
      <c r="W36" s="603"/>
      <c r="X36" s="603"/>
      <c r="Y36" s="603"/>
    </row>
    <row r="37" spans="1:25" ht="12" customHeight="1">
      <c r="A37" s="30"/>
      <c r="B37" s="604"/>
      <c r="C37" s="604"/>
      <c r="D37" s="604"/>
      <c r="E37" s="604"/>
      <c r="F37" s="604"/>
      <c r="G37" s="604"/>
      <c r="H37" s="604"/>
      <c r="I37" s="604"/>
      <c r="J37" s="604"/>
      <c r="K37" s="604"/>
      <c r="L37" s="604"/>
      <c r="M37" s="604"/>
      <c r="N37" s="604"/>
      <c r="O37" s="604"/>
      <c r="P37" s="604"/>
      <c r="Q37" s="604"/>
      <c r="R37" s="604"/>
      <c r="S37" s="604"/>
      <c r="T37" s="604"/>
      <c r="U37" s="604"/>
      <c r="V37" s="604"/>
      <c r="W37" s="604"/>
      <c r="X37" s="604"/>
      <c r="Y37" s="604"/>
    </row>
    <row r="38" spans="1:25" ht="9" customHeight="1">
      <c r="A38" s="371"/>
      <c r="B38" s="30"/>
      <c r="C38" s="30"/>
      <c r="D38" s="30"/>
      <c r="E38" s="30"/>
      <c r="F38" s="30"/>
      <c r="G38" s="30"/>
      <c r="H38" s="30"/>
      <c r="I38" s="30"/>
      <c r="J38" s="30"/>
      <c r="K38" s="30"/>
      <c r="L38" s="30"/>
      <c r="M38" s="30"/>
      <c r="N38" s="30"/>
      <c r="O38" s="30"/>
      <c r="P38" s="30"/>
      <c r="Q38" s="30"/>
      <c r="R38" s="30"/>
      <c r="S38" s="30"/>
      <c r="T38" s="30"/>
      <c r="U38" s="30"/>
      <c r="V38" s="30"/>
      <c r="W38" s="30"/>
      <c r="X38" s="30"/>
      <c r="Y38" s="30"/>
    </row>
    <row r="39" spans="1:25" ht="15" customHeight="1">
      <c r="A39" s="1" t="s">
        <v>146</v>
      </c>
      <c r="B39" s="1"/>
      <c r="C39" s="1"/>
      <c r="D39" s="1"/>
      <c r="E39" s="1"/>
      <c r="F39" s="1"/>
      <c r="G39" s="1"/>
      <c r="H39" s="1"/>
      <c r="I39" s="1"/>
      <c r="J39" s="1"/>
      <c r="K39" s="1"/>
      <c r="L39" s="1"/>
      <c r="M39" s="1"/>
      <c r="N39" s="1"/>
      <c r="O39" s="1"/>
      <c r="P39" s="1"/>
      <c r="Q39" s="1"/>
      <c r="R39" s="1"/>
      <c r="S39" s="1"/>
      <c r="T39" s="1"/>
      <c r="U39" s="1"/>
      <c r="V39" s="1"/>
      <c r="W39" s="1"/>
      <c r="X39" s="1"/>
      <c r="Y39" s="1"/>
    </row>
    <row r="40" spans="1:25" ht="15" customHeight="1">
      <c r="A40" s="1"/>
      <c r="B40" s="65" t="s">
        <v>147</v>
      </c>
      <c r="C40" s="66"/>
      <c r="D40" s="66"/>
      <c r="E40" s="66"/>
      <c r="F40" s="66"/>
      <c r="G40" s="66"/>
      <c r="H40" s="66"/>
      <c r="I40" s="67"/>
      <c r="J40" s="592"/>
      <c r="K40" s="593"/>
      <c r="L40" s="593"/>
      <c r="M40" s="593"/>
      <c r="N40" s="68" t="s">
        <v>8</v>
      </c>
      <c r="O40" s="69" t="s">
        <v>148</v>
      </c>
      <c r="P40" s="57"/>
      <c r="Q40" s="57"/>
      <c r="R40" s="57"/>
      <c r="S40" s="376"/>
      <c r="T40" s="349"/>
      <c r="U40" s="776"/>
      <c r="V40" s="777"/>
      <c r="W40" s="777"/>
      <c r="X40" s="777"/>
      <c r="Y40" s="68" t="s">
        <v>8</v>
      </c>
    </row>
    <row r="41" spans="1:25" ht="15" customHeight="1">
      <c r="A41" s="1"/>
      <c r="B41" s="65" t="s">
        <v>149</v>
      </c>
      <c r="C41" s="66"/>
      <c r="D41" s="66"/>
      <c r="E41" s="66"/>
      <c r="F41" s="66"/>
      <c r="G41" s="66"/>
      <c r="H41" s="66"/>
      <c r="I41" s="67"/>
      <c r="J41" s="592"/>
      <c r="K41" s="593"/>
      <c r="L41" s="593"/>
      <c r="M41" s="593"/>
      <c r="N41" s="68" t="s">
        <v>8</v>
      </c>
      <c r="O41" s="69" t="s">
        <v>150</v>
      </c>
      <c r="P41" s="57"/>
      <c r="Q41" s="57"/>
      <c r="R41" s="57"/>
      <c r="S41" s="376"/>
      <c r="T41" s="349"/>
      <c r="U41" s="776"/>
      <c r="V41" s="777"/>
      <c r="W41" s="777"/>
      <c r="X41" s="777"/>
      <c r="Y41" s="68" t="s">
        <v>8</v>
      </c>
    </row>
    <row r="42" spans="1:25" ht="15" customHeight="1">
      <c r="A42" s="1"/>
      <c r="B42" s="70"/>
      <c r="C42" s="70"/>
      <c r="D42" s="70"/>
      <c r="E42" s="70"/>
      <c r="F42" s="71"/>
      <c r="G42" s="71"/>
      <c r="H42" s="72"/>
      <c r="I42" s="70"/>
      <c r="J42" s="70"/>
      <c r="K42" s="70"/>
      <c r="L42" s="70"/>
      <c r="M42" s="65"/>
      <c r="N42" s="57"/>
      <c r="O42" s="57"/>
      <c r="P42" s="73" t="s">
        <v>25</v>
      </c>
      <c r="Q42" s="375"/>
      <c r="R42" s="56"/>
      <c r="S42" s="375"/>
      <c r="T42" s="74"/>
      <c r="U42" s="778">
        <f>SUM(U40:X41)</f>
        <v>0</v>
      </c>
      <c r="V42" s="594"/>
      <c r="W42" s="594"/>
      <c r="X42" s="594"/>
      <c r="Y42" s="68" t="s">
        <v>8</v>
      </c>
    </row>
    <row r="43" spans="1:25" ht="15" customHeight="1">
      <c r="A43" s="1"/>
      <c r="B43" s="27"/>
      <c r="C43" s="27"/>
      <c r="D43" s="27"/>
      <c r="E43" s="27"/>
      <c r="F43" s="75"/>
      <c r="G43" s="75"/>
      <c r="H43" s="6"/>
      <c r="I43" s="27"/>
      <c r="J43" s="27"/>
      <c r="K43" s="27"/>
      <c r="L43" s="27"/>
      <c r="M43" s="76" t="s">
        <v>151</v>
      </c>
      <c r="N43" s="57"/>
      <c r="O43" s="57"/>
      <c r="P43" s="73"/>
      <c r="Q43" s="375"/>
      <c r="R43" s="56"/>
      <c r="S43" s="375"/>
      <c r="T43" s="376"/>
      <c r="U43" s="779" t="e">
        <f>ROUNDDOWN(U42/(J40+J41),3)</f>
        <v>#DIV/0!</v>
      </c>
      <c r="V43" s="595"/>
      <c r="W43" s="595"/>
      <c r="X43" s="595"/>
      <c r="Y43" s="68"/>
    </row>
    <row r="44" spans="1:25" ht="6" customHeight="1">
      <c r="A44" s="1"/>
      <c r="B44" s="27"/>
      <c r="C44" s="27"/>
      <c r="D44" s="27"/>
      <c r="E44" s="27"/>
      <c r="F44" s="75"/>
      <c r="G44" s="75"/>
      <c r="H44" s="6"/>
      <c r="I44" s="27"/>
      <c r="J44" s="27"/>
      <c r="K44" s="27"/>
      <c r="L44" s="27"/>
      <c r="M44" s="77"/>
      <c r="N44" s="403"/>
      <c r="O44" s="403"/>
      <c r="P44" s="6"/>
      <c r="Q44" s="27"/>
      <c r="R44" s="366"/>
      <c r="S44" s="27"/>
      <c r="T44" s="27"/>
      <c r="U44" s="350"/>
      <c r="V44" s="78"/>
      <c r="W44" s="78"/>
      <c r="X44" s="78"/>
      <c r="Y44" s="6"/>
    </row>
    <row r="45" spans="1:25" ht="12" customHeight="1">
      <c r="A45" s="1"/>
      <c r="B45" s="596" t="s">
        <v>152</v>
      </c>
      <c r="C45" s="596"/>
      <c r="D45" s="596"/>
      <c r="E45" s="596"/>
      <c r="F45" s="596"/>
      <c r="G45" s="596"/>
      <c r="H45" s="596"/>
      <c r="I45" s="596"/>
      <c r="J45" s="596"/>
      <c r="K45" s="596"/>
      <c r="L45" s="596"/>
      <c r="M45" s="596"/>
      <c r="N45" s="596"/>
      <c r="O45" s="596"/>
      <c r="P45" s="596"/>
      <c r="Q45" s="596"/>
      <c r="R45" s="596"/>
      <c r="S45" s="596"/>
      <c r="T45" s="596"/>
      <c r="U45" s="596"/>
      <c r="V45" s="596"/>
      <c r="W45" s="596"/>
      <c r="X45" s="596"/>
      <c r="Y45" s="596"/>
    </row>
    <row r="46" spans="1:25" ht="12" customHeight="1">
      <c r="A46" s="1"/>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row>
    <row r="47" spans="1:25" ht="15" customHeight="1">
      <c r="A47" s="1" t="s">
        <v>153</v>
      </c>
      <c r="B47" s="1"/>
      <c r="C47" s="1"/>
      <c r="D47" s="1"/>
      <c r="E47" s="1"/>
      <c r="F47" s="1"/>
      <c r="G47" s="1"/>
      <c r="H47" s="1"/>
      <c r="I47" s="1"/>
      <c r="J47" s="1"/>
      <c r="K47" s="1"/>
      <c r="L47" s="1"/>
      <c r="M47" s="1"/>
      <c r="N47" s="1"/>
      <c r="O47" s="1"/>
      <c r="P47" s="1"/>
      <c r="Q47" s="1"/>
      <c r="R47" s="1"/>
      <c r="S47" s="1"/>
      <c r="T47" s="1"/>
      <c r="U47" s="1"/>
      <c r="V47" s="1"/>
      <c r="W47" s="1"/>
      <c r="X47" s="1"/>
      <c r="Y47" s="1"/>
    </row>
    <row r="48" spans="1:25" ht="15" customHeight="1">
      <c r="A48" s="1"/>
      <c r="B48" s="597" t="s">
        <v>36</v>
      </c>
      <c r="C48" s="598"/>
      <c r="D48" s="598"/>
      <c r="E48" s="599"/>
      <c r="F48" s="597" t="s">
        <v>37</v>
      </c>
      <c r="G48" s="598"/>
      <c r="H48" s="598"/>
      <c r="I48" s="599"/>
      <c r="J48" s="597" t="s">
        <v>25</v>
      </c>
      <c r="K48" s="598"/>
      <c r="L48" s="598"/>
      <c r="M48" s="598"/>
      <c r="N48" s="599"/>
      <c r="O48" s="3"/>
      <c r="P48" s="1"/>
      <c r="Q48" s="1"/>
      <c r="R48" s="1"/>
      <c r="S48" s="1"/>
      <c r="T48" s="1"/>
      <c r="U48" s="1"/>
      <c r="V48" s="1"/>
      <c r="W48" s="1"/>
      <c r="X48" s="1"/>
      <c r="Y48" s="1"/>
    </row>
    <row r="49" spans="1:25" ht="15" customHeight="1">
      <c r="A49" s="1"/>
      <c r="B49" s="809"/>
      <c r="C49" s="810"/>
      <c r="D49" s="810"/>
      <c r="E49" s="351" t="s">
        <v>23</v>
      </c>
      <c r="F49" s="809"/>
      <c r="G49" s="810"/>
      <c r="H49" s="810"/>
      <c r="I49" s="79" t="s">
        <v>23</v>
      </c>
      <c r="J49" s="80" t="s">
        <v>154</v>
      </c>
      <c r="K49" s="626">
        <f>B49+F49</f>
        <v>0</v>
      </c>
      <c r="L49" s="626"/>
      <c r="M49" s="626"/>
      <c r="N49" s="79" t="s">
        <v>23</v>
      </c>
      <c r="O49" s="3"/>
      <c r="P49" s="1"/>
      <c r="Q49" s="1"/>
      <c r="R49" s="1"/>
      <c r="S49" s="1"/>
      <c r="T49" s="1"/>
      <c r="U49" s="1"/>
      <c r="V49" s="1"/>
      <c r="W49" s="1"/>
      <c r="X49" s="1"/>
      <c r="Y49" s="1"/>
    </row>
    <row r="50" spans="1:25" ht="15" customHeight="1">
      <c r="A50" s="1"/>
      <c r="B50" s="371" t="s">
        <v>378</v>
      </c>
      <c r="C50" s="108"/>
      <c r="D50" s="108"/>
      <c r="E50" s="108"/>
      <c r="F50" s="108"/>
      <c r="G50" s="108"/>
      <c r="H50" s="108"/>
      <c r="I50" s="108"/>
      <c r="J50" s="108"/>
      <c r="K50" s="108"/>
      <c r="L50" s="108"/>
      <c r="M50" s="108"/>
      <c r="N50" s="109"/>
      <c r="O50" s="381"/>
      <c r="P50" s="381"/>
      <c r="Q50" s="381"/>
      <c r="R50" s="381"/>
      <c r="S50" s="381"/>
      <c r="T50" s="381"/>
      <c r="U50" s="381"/>
      <c r="V50" s="381"/>
      <c r="W50" s="381"/>
      <c r="X50" s="381"/>
      <c r="Y50" s="381"/>
    </row>
    <row r="51" spans="1:25" ht="15" customHeight="1">
      <c r="A51" s="1"/>
      <c r="B51" s="465" t="s">
        <v>376</v>
      </c>
      <c r="C51" s="465"/>
      <c r="D51" s="465"/>
      <c r="E51" s="465"/>
      <c r="F51" s="465"/>
      <c r="G51" s="465"/>
      <c r="H51" s="465"/>
      <c r="I51" s="465"/>
      <c r="J51" s="465"/>
      <c r="K51" s="465"/>
      <c r="L51" s="465"/>
      <c r="M51" s="465"/>
      <c r="N51" s="409"/>
      <c r="O51" s="409"/>
      <c r="P51" s="409"/>
      <c r="Q51" s="409"/>
      <c r="R51" s="409"/>
      <c r="S51" s="409"/>
      <c r="T51" s="409"/>
      <c r="U51" s="409"/>
      <c r="V51" s="409"/>
      <c r="W51" s="409"/>
      <c r="X51" s="409"/>
      <c r="Y51" s="409"/>
    </row>
    <row r="52" spans="1:25" ht="12" customHeight="1">
      <c r="A52" s="1"/>
      <c r="B52" s="760" t="s">
        <v>377</v>
      </c>
      <c r="C52" s="761"/>
      <c r="D52" s="761"/>
      <c r="E52" s="761"/>
      <c r="F52" s="761"/>
      <c r="G52" s="761"/>
      <c r="H52" s="761"/>
      <c r="I52" s="761"/>
      <c r="J52" s="761"/>
      <c r="K52" s="761"/>
      <c r="L52" s="761"/>
      <c r="M52" s="761"/>
      <c r="N52" s="761"/>
      <c r="O52" s="761"/>
      <c r="P52" s="761"/>
      <c r="Q52" s="761"/>
      <c r="R52" s="761"/>
      <c r="S52" s="761"/>
      <c r="T52" s="761"/>
      <c r="U52" s="761"/>
      <c r="V52" s="761"/>
      <c r="W52" s="761"/>
      <c r="X52" s="761"/>
      <c r="Y52" s="761"/>
    </row>
    <row r="53" spans="1:25" ht="12" customHeight="1">
      <c r="A53" s="1"/>
      <c r="B53" s="407"/>
      <c r="C53" s="462" t="s">
        <v>143</v>
      </c>
      <c r="D53" s="407"/>
      <c r="E53" s="407"/>
      <c r="F53" s="407"/>
      <c r="G53" s="407"/>
      <c r="H53" s="407"/>
      <c r="I53" s="407"/>
      <c r="J53" s="407"/>
      <c r="K53" s="407"/>
      <c r="L53" s="407"/>
      <c r="M53" s="407"/>
      <c r="N53" s="407"/>
      <c r="O53" s="407"/>
      <c r="P53" s="407"/>
      <c r="Q53" s="407"/>
      <c r="R53" s="407"/>
      <c r="S53" s="407"/>
      <c r="T53" s="407"/>
      <c r="U53" s="407"/>
      <c r="V53" s="407"/>
      <c r="W53" s="407"/>
      <c r="X53" s="407"/>
      <c r="Y53" s="407"/>
    </row>
    <row r="54" spans="1:25" ht="12" customHeight="1">
      <c r="A54" s="1"/>
      <c r="B54" s="1"/>
      <c r="C54" s="81"/>
      <c r="D54" s="1"/>
      <c r="E54" s="1"/>
      <c r="F54" s="1"/>
      <c r="G54" s="1"/>
      <c r="H54" s="1"/>
      <c r="I54" s="1"/>
      <c r="J54" s="1"/>
      <c r="K54" s="1"/>
      <c r="L54" s="1"/>
      <c r="M54" s="1"/>
      <c r="N54" s="1"/>
      <c r="O54" s="1"/>
      <c r="P54" s="1"/>
      <c r="Q54" s="1"/>
      <c r="R54" s="1"/>
      <c r="S54" s="1"/>
      <c r="T54" s="1"/>
      <c r="U54" s="1"/>
      <c r="V54" s="1"/>
      <c r="W54" s="1"/>
      <c r="X54" s="1"/>
      <c r="Y54" s="1"/>
    </row>
    <row r="55" spans="1:25" ht="15" customHeight="1">
      <c r="A55" s="381" t="s">
        <v>355</v>
      </c>
      <c r="B55" s="30"/>
      <c r="C55" s="30"/>
      <c r="D55" s="30"/>
      <c r="E55" s="30"/>
      <c r="F55" s="30"/>
      <c r="G55" s="30"/>
      <c r="H55" s="30"/>
      <c r="I55" s="30"/>
      <c r="J55" s="30"/>
      <c r="K55" s="30"/>
      <c r="L55" s="30"/>
      <c r="M55" s="30"/>
      <c r="N55" s="30"/>
      <c r="O55" s="30"/>
      <c r="P55" s="30"/>
      <c r="Q55" s="30"/>
      <c r="R55" s="30"/>
      <c r="S55" s="30"/>
      <c r="T55" s="30"/>
      <c r="U55" s="30"/>
      <c r="V55" s="30"/>
      <c r="W55" s="30"/>
      <c r="X55" s="30"/>
      <c r="Y55" s="30"/>
    </row>
    <row r="56" spans="1:25" ht="15" customHeight="1">
      <c r="A56" s="30"/>
      <c r="B56" s="30"/>
      <c r="C56" s="30"/>
      <c r="D56" s="30"/>
      <c r="E56" s="30"/>
      <c r="F56" s="30"/>
      <c r="G56" s="30"/>
      <c r="H56" s="30"/>
      <c r="I56" s="30"/>
      <c r="J56" s="30"/>
      <c r="K56" s="30"/>
      <c r="L56" s="30"/>
      <c r="M56" s="30"/>
      <c r="N56" s="30"/>
      <c r="O56" s="30"/>
      <c r="P56" s="82"/>
      <c r="Q56" s="586" t="s">
        <v>155</v>
      </c>
      <c r="R56" s="587"/>
      <c r="S56" s="588"/>
      <c r="T56" s="368" t="s">
        <v>156</v>
      </c>
      <c r="U56" s="589">
        <v>0</v>
      </c>
      <c r="V56" s="589"/>
      <c r="W56" s="589"/>
      <c r="X56" s="589"/>
      <c r="Y56" s="83" t="s">
        <v>47</v>
      </c>
    </row>
    <row r="57" spans="1:25" ht="15" customHeight="1">
      <c r="A57" s="30"/>
      <c r="B57" s="30"/>
      <c r="C57" s="30"/>
      <c r="D57" s="30"/>
      <c r="E57" s="30"/>
      <c r="F57" s="30"/>
      <c r="G57" s="30"/>
      <c r="H57" s="30"/>
      <c r="I57" s="30"/>
      <c r="J57" s="30"/>
      <c r="K57" s="30"/>
      <c r="L57" s="30"/>
      <c r="M57" s="30"/>
      <c r="N57" s="30"/>
      <c r="O57" s="30"/>
      <c r="P57" s="30"/>
      <c r="Q57" s="31"/>
      <c r="R57" s="31"/>
      <c r="S57" s="31"/>
      <c r="T57" s="31"/>
      <c r="U57" s="381"/>
      <c r="V57" s="381"/>
      <c r="W57" s="381"/>
      <c r="X57" s="381"/>
      <c r="Y57" s="30"/>
    </row>
    <row r="58" spans="1:25" ht="15" customHeight="1">
      <c r="A58" s="30" t="s">
        <v>157</v>
      </c>
      <c r="B58" s="121"/>
      <c r="C58" s="121"/>
      <c r="D58" s="121"/>
      <c r="E58" s="121"/>
      <c r="F58" s="121"/>
      <c r="G58" s="121"/>
      <c r="H58" s="121"/>
      <c r="I58" s="121"/>
      <c r="J58" s="121"/>
      <c r="K58" s="121"/>
      <c r="L58" s="121"/>
      <c r="M58" s="121"/>
      <c r="N58" s="121"/>
      <c r="O58" s="121"/>
      <c r="P58" s="121"/>
      <c r="Q58" s="121"/>
      <c r="R58" s="121"/>
      <c r="S58" s="121"/>
      <c r="T58" s="121"/>
      <c r="U58" s="121"/>
      <c r="V58" s="590" t="s">
        <v>48</v>
      </c>
      <c r="W58" s="590"/>
      <c r="X58" s="590" t="s">
        <v>49</v>
      </c>
      <c r="Y58" s="590"/>
    </row>
    <row r="59" spans="1:25" ht="15" customHeight="1">
      <c r="A59" s="30"/>
      <c r="B59" s="30"/>
      <c r="C59" s="30"/>
      <c r="D59" s="30"/>
      <c r="E59" s="30"/>
      <c r="F59" s="30"/>
      <c r="G59" s="30"/>
      <c r="H59" s="30"/>
      <c r="I59" s="30"/>
      <c r="J59" s="30"/>
      <c r="K59" s="30"/>
      <c r="L59" s="30"/>
      <c r="M59" s="30"/>
      <c r="N59" s="30"/>
      <c r="O59" s="30"/>
      <c r="P59" s="30"/>
      <c r="Q59" s="30"/>
      <c r="R59" s="30"/>
      <c r="S59" s="30"/>
      <c r="T59" s="30"/>
      <c r="U59" s="30"/>
      <c r="V59" s="590"/>
      <c r="W59" s="590"/>
      <c r="X59" s="590"/>
      <c r="Y59" s="590"/>
    </row>
    <row r="60" spans="1:25" ht="12" customHeight="1">
      <c r="A60" s="121"/>
      <c r="B60" s="574" t="s">
        <v>131</v>
      </c>
      <c r="C60" s="591" t="s">
        <v>50</v>
      </c>
      <c r="D60" s="591"/>
      <c r="E60" s="591"/>
      <c r="F60" s="591"/>
      <c r="G60" s="591"/>
      <c r="H60" s="591"/>
      <c r="I60" s="591"/>
      <c r="J60" s="591"/>
      <c r="K60" s="591"/>
      <c r="L60" s="591"/>
      <c r="M60" s="591"/>
      <c r="N60" s="591"/>
      <c r="O60" s="591"/>
      <c r="P60" s="591"/>
      <c r="Q60" s="591"/>
      <c r="R60" s="591"/>
      <c r="S60" s="591"/>
      <c r="T60" s="591"/>
      <c r="U60" s="591"/>
      <c r="V60" s="577"/>
      <c r="W60" s="578"/>
      <c r="X60" s="577"/>
      <c r="Y60" s="578"/>
    </row>
    <row r="61" spans="1:25" ht="12" customHeight="1">
      <c r="A61" s="30"/>
      <c r="B61" s="574"/>
      <c r="C61" s="591"/>
      <c r="D61" s="591"/>
      <c r="E61" s="591"/>
      <c r="F61" s="591"/>
      <c r="G61" s="591"/>
      <c r="H61" s="591"/>
      <c r="I61" s="591"/>
      <c r="J61" s="591"/>
      <c r="K61" s="591"/>
      <c r="L61" s="591"/>
      <c r="M61" s="591"/>
      <c r="N61" s="591"/>
      <c r="O61" s="591"/>
      <c r="P61" s="591"/>
      <c r="Q61" s="591"/>
      <c r="R61" s="591"/>
      <c r="S61" s="591"/>
      <c r="T61" s="591"/>
      <c r="U61" s="591"/>
      <c r="V61" s="579"/>
      <c r="W61" s="580"/>
      <c r="X61" s="579"/>
      <c r="Y61" s="580"/>
    </row>
    <row r="62" spans="1:25" ht="12" customHeight="1">
      <c r="A62" s="30"/>
      <c r="B62" s="574" t="s">
        <v>132</v>
      </c>
      <c r="C62" s="575" t="s">
        <v>51</v>
      </c>
      <c r="D62" s="575"/>
      <c r="E62" s="575"/>
      <c r="F62" s="575"/>
      <c r="G62" s="575"/>
      <c r="H62" s="575"/>
      <c r="I62" s="575"/>
      <c r="J62" s="575"/>
      <c r="K62" s="575"/>
      <c r="L62" s="575"/>
      <c r="M62" s="575"/>
      <c r="N62" s="575"/>
      <c r="O62" s="575"/>
      <c r="P62" s="575"/>
      <c r="Q62" s="575"/>
      <c r="R62" s="575"/>
      <c r="S62" s="575"/>
      <c r="T62" s="575"/>
      <c r="U62" s="576"/>
      <c r="V62" s="577"/>
      <c r="W62" s="578"/>
      <c r="X62" s="577"/>
      <c r="Y62" s="578"/>
    </row>
    <row r="63" spans="1:25" ht="12" customHeight="1">
      <c r="A63" s="30"/>
      <c r="B63" s="574"/>
      <c r="C63" s="575"/>
      <c r="D63" s="575"/>
      <c r="E63" s="575"/>
      <c r="F63" s="575"/>
      <c r="G63" s="575"/>
      <c r="H63" s="575"/>
      <c r="I63" s="575"/>
      <c r="J63" s="575"/>
      <c r="K63" s="575"/>
      <c r="L63" s="575"/>
      <c r="M63" s="575"/>
      <c r="N63" s="575"/>
      <c r="O63" s="575"/>
      <c r="P63" s="575"/>
      <c r="Q63" s="575"/>
      <c r="R63" s="575"/>
      <c r="S63" s="575"/>
      <c r="T63" s="575"/>
      <c r="U63" s="576"/>
      <c r="V63" s="579"/>
      <c r="W63" s="580"/>
      <c r="X63" s="579"/>
      <c r="Y63" s="580"/>
    </row>
    <row r="64" spans="1:25" ht="15" customHeight="1">
      <c r="A64" s="30"/>
      <c r="B64" s="30"/>
      <c r="C64" s="30"/>
      <c r="D64" s="30"/>
      <c r="E64" s="30"/>
      <c r="F64" s="30"/>
      <c r="G64" s="30"/>
      <c r="H64" s="30"/>
      <c r="I64" s="30"/>
      <c r="J64" s="30"/>
      <c r="K64" s="30"/>
      <c r="L64" s="30"/>
      <c r="M64" s="30"/>
      <c r="N64" s="30"/>
      <c r="O64" s="30"/>
      <c r="P64" s="30"/>
      <c r="Q64" s="31"/>
      <c r="R64" s="31"/>
      <c r="S64" s="31"/>
      <c r="T64" s="31"/>
      <c r="U64" s="381"/>
      <c r="V64" s="381"/>
      <c r="W64" s="381"/>
      <c r="X64" s="381"/>
      <c r="Y64" s="30"/>
    </row>
    <row r="65" spans="1:26" ht="12" customHeight="1">
      <c r="A65" s="30"/>
      <c r="B65" s="122"/>
      <c r="C65" s="38"/>
      <c r="D65" s="38"/>
      <c r="E65" s="38"/>
      <c r="F65" s="38"/>
      <c r="G65" s="38"/>
      <c r="H65" s="38"/>
      <c r="I65" s="38"/>
      <c r="J65" s="38"/>
      <c r="K65" s="38"/>
      <c r="L65" s="38"/>
      <c r="M65" s="38"/>
      <c r="N65" s="123"/>
      <c r="O65" s="123"/>
      <c r="P65" s="123"/>
      <c r="Q65" s="124"/>
      <c r="R65" s="390"/>
      <c r="S65" s="390"/>
      <c r="T65" s="389"/>
      <c r="U65" s="125"/>
      <c r="V65" s="125"/>
      <c r="W65" s="125"/>
      <c r="X65" s="125"/>
      <c r="Y65" s="38"/>
    </row>
    <row r="66" spans="1:26" ht="24.95" customHeight="1">
      <c r="A66" s="502" t="s">
        <v>356</v>
      </c>
      <c r="B66" s="502"/>
      <c r="C66" s="502"/>
      <c r="D66" s="502"/>
      <c r="E66" s="502"/>
      <c r="F66" s="502"/>
      <c r="G66" s="502"/>
      <c r="H66" s="502"/>
      <c r="I66" s="502"/>
      <c r="J66" s="502"/>
      <c r="K66" s="502"/>
      <c r="L66" s="502"/>
      <c r="M66" s="502"/>
      <c r="N66" s="581" t="s">
        <v>53</v>
      </c>
      <c r="O66" s="582"/>
      <c r="P66" s="549" t="s">
        <v>280</v>
      </c>
      <c r="Q66" s="550"/>
      <c r="R66" s="550"/>
      <c r="S66" s="551"/>
      <c r="T66" s="372" t="s">
        <v>158</v>
      </c>
      <c r="U66" s="552"/>
      <c r="V66" s="553"/>
      <c r="W66" s="553"/>
      <c r="X66" s="554"/>
      <c r="Y66" s="113" t="s">
        <v>52</v>
      </c>
    </row>
    <row r="67" spans="1:26" ht="24.95" customHeight="1">
      <c r="A67" s="502"/>
      <c r="B67" s="502"/>
      <c r="C67" s="502"/>
      <c r="D67" s="502"/>
      <c r="E67" s="502"/>
      <c r="F67" s="502"/>
      <c r="G67" s="502"/>
      <c r="H67" s="502"/>
      <c r="I67" s="502"/>
      <c r="J67" s="502"/>
      <c r="K67" s="502"/>
      <c r="L67" s="502"/>
      <c r="M67" s="502"/>
      <c r="N67" s="583"/>
      <c r="O67" s="584"/>
      <c r="P67" s="549" t="s">
        <v>281</v>
      </c>
      <c r="Q67" s="550"/>
      <c r="R67" s="550"/>
      <c r="S67" s="551"/>
      <c r="T67" s="372" t="s">
        <v>159</v>
      </c>
      <c r="U67" s="552"/>
      <c r="V67" s="553"/>
      <c r="W67" s="553"/>
      <c r="X67" s="554"/>
      <c r="Y67" s="113" t="s">
        <v>47</v>
      </c>
    </row>
    <row r="68" spans="1:26" ht="24.95" customHeight="1">
      <c r="A68" s="502" t="s">
        <v>133</v>
      </c>
      <c r="B68" s="502"/>
      <c r="C68" s="502"/>
      <c r="D68" s="502"/>
      <c r="E68" s="502"/>
      <c r="F68" s="502"/>
      <c r="G68" s="502"/>
      <c r="H68" s="502"/>
      <c r="I68" s="502"/>
      <c r="J68" s="502"/>
      <c r="K68" s="502"/>
      <c r="L68" s="502"/>
      <c r="M68" s="502"/>
      <c r="N68" s="571" t="s">
        <v>54</v>
      </c>
      <c r="O68" s="546"/>
      <c r="P68" s="549" t="s">
        <v>280</v>
      </c>
      <c r="Q68" s="550"/>
      <c r="R68" s="550"/>
      <c r="S68" s="551"/>
      <c r="T68" s="372" t="s">
        <v>160</v>
      </c>
      <c r="U68" s="552"/>
      <c r="V68" s="553"/>
      <c r="W68" s="553"/>
      <c r="X68" s="554"/>
      <c r="Y68" s="113" t="s">
        <v>52</v>
      </c>
    </row>
    <row r="69" spans="1:26" ht="24.95" customHeight="1">
      <c r="A69" s="502"/>
      <c r="B69" s="502"/>
      <c r="C69" s="502"/>
      <c r="D69" s="502"/>
      <c r="E69" s="502"/>
      <c r="F69" s="502"/>
      <c r="G69" s="502"/>
      <c r="H69" s="502"/>
      <c r="I69" s="502"/>
      <c r="J69" s="502"/>
      <c r="K69" s="502"/>
      <c r="L69" s="502"/>
      <c r="M69" s="502"/>
      <c r="N69" s="572"/>
      <c r="O69" s="573"/>
      <c r="P69" s="549" t="s">
        <v>281</v>
      </c>
      <c r="Q69" s="550"/>
      <c r="R69" s="550"/>
      <c r="S69" s="551"/>
      <c r="T69" s="372" t="s">
        <v>161</v>
      </c>
      <c r="U69" s="552"/>
      <c r="V69" s="553"/>
      <c r="W69" s="553"/>
      <c r="X69" s="554"/>
      <c r="Y69" s="113" t="s">
        <v>47</v>
      </c>
    </row>
    <row r="70" spans="1:26" ht="13.5" customHeight="1">
      <c r="A70" s="379"/>
      <c r="B70" s="379"/>
      <c r="C70" s="379"/>
      <c r="D70" s="379"/>
      <c r="E70" s="379"/>
      <c r="F70" s="379"/>
      <c r="G70" s="379"/>
      <c r="H70" s="379"/>
      <c r="I70" s="379"/>
      <c r="J70" s="379"/>
      <c r="K70" s="379"/>
      <c r="L70" s="379"/>
      <c r="M70" s="379"/>
      <c r="N70" s="124"/>
      <c r="O70" s="124"/>
      <c r="P70" s="124"/>
      <c r="Q70" s="124"/>
      <c r="R70" s="124"/>
      <c r="S70" s="124"/>
      <c r="T70" s="389"/>
      <c r="U70" s="125"/>
      <c r="V70" s="125"/>
      <c r="W70" s="125"/>
      <c r="X70" s="125"/>
      <c r="Y70" s="38"/>
    </row>
    <row r="71" spans="1:26" ht="24.95" customHeight="1">
      <c r="A71" s="502" t="s">
        <v>357</v>
      </c>
      <c r="B71" s="502"/>
      <c r="C71" s="502"/>
      <c r="D71" s="502"/>
      <c r="E71" s="502"/>
      <c r="F71" s="502"/>
      <c r="G71" s="502"/>
      <c r="H71" s="502"/>
      <c r="I71" s="502"/>
      <c r="J71" s="502"/>
      <c r="K71" s="502"/>
      <c r="L71" s="502"/>
      <c r="M71" s="502"/>
      <c r="N71" s="561" t="s">
        <v>53</v>
      </c>
      <c r="O71" s="562"/>
      <c r="P71" s="565" t="s">
        <v>280</v>
      </c>
      <c r="Q71" s="566"/>
      <c r="R71" s="566"/>
      <c r="S71" s="567"/>
      <c r="T71" s="126" t="s">
        <v>162</v>
      </c>
      <c r="U71" s="568"/>
      <c r="V71" s="569"/>
      <c r="W71" s="569"/>
      <c r="X71" s="570"/>
      <c r="Y71" s="127" t="s">
        <v>52</v>
      </c>
    </row>
    <row r="72" spans="1:26" ht="24.95" customHeight="1">
      <c r="A72" s="502"/>
      <c r="B72" s="502"/>
      <c r="C72" s="502"/>
      <c r="D72" s="502"/>
      <c r="E72" s="502"/>
      <c r="F72" s="502"/>
      <c r="G72" s="502"/>
      <c r="H72" s="502"/>
      <c r="I72" s="502"/>
      <c r="J72" s="502"/>
      <c r="K72" s="502"/>
      <c r="L72" s="502"/>
      <c r="M72" s="502"/>
      <c r="N72" s="563"/>
      <c r="O72" s="564"/>
      <c r="P72" s="549" t="s">
        <v>281</v>
      </c>
      <c r="Q72" s="550"/>
      <c r="R72" s="550"/>
      <c r="S72" s="551"/>
      <c r="T72" s="372" t="s">
        <v>163</v>
      </c>
      <c r="U72" s="552"/>
      <c r="V72" s="553"/>
      <c r="W72" s="553"/>
      <c r="X72" s="554"/>
      <c r="Y72" s="128" t="s">
        <v>47</v>
      </c>
    </row>
    <row r="73" spans="1:26" ht="24.95" customHeight="1">
      <c r="A73" s="502" t="s">
        <v>134</v>
      </c>
      <c r="B73" s="502"/>
      <c r="C73" s="502"/>
      <c r="D73" s="502"/>
      <c r="E73" s="502"/>
      <c r="F73" s="502"/>
      <c r="G73" s="502"/>
      <c r="H73" s="502"/>
      <c r="I73" s="502"/>
      <c r="J73" s="502"/>
      <c r="K73" s="502"/>
      <c r="L73" s="502"/>
      <c r="M73" s="502"/>
      <c r="N73" s="545" t="s">
        <v>54</v>
      </c>
      <c r="O73" s="546"/>
      <c r="P73" s="549" t="s">
        <v>280</v>
      </c>
      <c r="Q73" s="550"/>
      <c r="R73" s="550"/>
      <c r="S73" s="551"/>
      <c r="T73" s="372" t="s">
        <v>164</v>
      </c>
      <c r="U73" s="552"/>
      <c r="V73" s="553"/>
      <c r="W73" s="553"/>
      <c r="X73" s="554"/>
      <c r="Y73" s="128" t="s">
        <v>52</v>
      </c>
    </row>
    <row r="74" spans="1:26" ht="24.95" customHeight="1">
      <c r="A74" s="502"/>
      <c r="B74" s="502"/>
      <c r="C74" s="502"/>
      <c r="D74" s="502"/>
      <c r="E74" s="502"/>
      <c r="F74" s="502"/>
      <c r="G74" s="502"/>
      <c r="H74" s="502"/>
      <c r="I74" s="502"/>
      <c r="J74" s="502"/>
      <c r="K74" s="502"/>
      <c r="L74" s="502"/>
      <c r="M74" s="502"/>
      <c r="N74" s="547"/>
      <c r="O74" s="548"/>
      <c r="P74" s="555" t="s">
        <v>281</v>
      </c>
      <c r="Q74" s="556"/>
      <c r="R74" s="556"/>
      <c r="S74" s="557"/>
      <c r="T74" s="129" t="s">
        <v>165</v>
      </c>
      <c r="U74" s="558"/>
      <c r="V74" s="559"/>
      <c r="W74" s="559"/>
      <c r="X74" s="560"/>
      <c r="Y74" s="130" t="s">
        <v>47</v>
      </c>
    </row>
    <row r="75" spans="1:26" s="58" customFormat="1" ht="15" customHeight="1">
      <c r="A75" s="30" t="s">
        <v>166</v>
      </c>
      <c r="B75" s="30"/>
      <c r="C75" s="30"/>
      <c r="D75" s="30"/>
      <c r="E75" s="30"/>
      <c r="F75" s="30"/>
      <c r="G75" s="30"/>
      <c r="H75" s="30"/>
      <c r="I75" s="30"/>
      <c r="J75" s="30"/>
      <c r="K75" s="30"/>
      <c r="L75" s="30"/>
      <c r="M75" s="30"/>
      <c r="N75" s="30"/>
      <c r="O75" s="30"/>
      <c r="P75" s="30"/>
      <c r="Q75" s="30"/>
      <c r="R75" s="30"/>
      <c r="S75" s="30"/>
      <c r="T75" s="30"/>
      <c r="U75" s="30"/>
      <c r="V75" s="30"/>
      <c r="W75" s="30"/>
      <c r="X75" s="30"/>
      <c r="Y75" s="30"/>
    </row>
    <row r="76" spans="1:26" s="58" customFormat="1" ht="9"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row>
    <row r="77" spans="1:26" s="58" customFormat="1" ht="8.25" customHeight="1">
      <c r="A77" s="121"/>
      <c r="B77" s="131"/>
      <c r="C77" s="132"/>
      <c r="D77" s="132"/>
      <c r="E77" s="132"/>
      <c r="F77" s="132"/>
      <c r="G77" s="132"/>
      <c r="H77" s="132"/>
      <c r="I77" s="132"/>
      <c r="J77" s="132"/>
      <c r="K77" s="132"/>
      <c r="L77" s="132"/>
      <c r="M77" s="132"/>
      <c r="N77" s="132"/>
      <c r="O77" s="132"/>
      <c r="P77" s="132"/>
      <c r="Q77" s="132"/>
      <c r="R77" s="132"/>
      <c r="S77" s="133"/>
      <c r="T77" s="131"/>
      <c r="U77" s="132"/>
      <c r="V77" s="132"/>
      <c r="W77" s="132"/>
      <c r="X77" s="132"/>
      <c r="Y77" s="133"/>
    </row>
    <row r="78" spans="1:26" s="58" customFormat="1" ht="15" customHeight="1">
      <c r="A78" s="121"/>
      <c r="B78" s="156"/>
      <c r="C78" s="38" t="s">
        <v>55</v>
      </c>
      <c r="D78" s="38"/>
      <c r="E78" s="38"/>
      <c r="F78" s="38"/>
      <c r="G78" s="38"/>
      <c r="H78" s="805" t="s">
        <v>56</v>
      </c>
      <c r="I78" s="805"/>
      <c r="J78" s="805"/>
      <c r="K78" s="805"/>
      <c r="L78" s="805"/>
      <c r="M78" s="805"/>
      <c r="N78" s="805"/>
      <c r="O78" s="805"/>
      <c r="P78" s="805"/>
      <c r="Q78" s="805"/>
      <c r="R78" s="805"/>
      <c r="S78" s="805"/>
      <c r="T78" s="805"/>
      <c r="U78" s="805"/>
      <c r="V78" s="805"/>
      <c r="W78" s="805"/>
      <c r="X78" s="805"/>
      <c r="Y78" s="806"/>
    </row>
    <row r="79" spans="1:26" s="58" customFormat="1" ht="15" customHeight="1">
      <c r="A79" s="121"/>
      <c r="B79" s="156"/>
      <c r="C79" s="38" t="s">
        <v>57</v>
      </c>
      <c r="D79" s="38"/>
      <c r="E79" s="38"/>
      <c r="F79" s="38"/>
      <c r="G79" s="38"/>
      <c r="H79" s="38"/>
      <c r="I79" s="807" t="s">
        <v>58</v>
      </c>
      <c r="J79" s="808"/>
      <c r="K79" s="135"/>
      <c r="L79" s="38" t="s">
        <v>59</v>
      </c>
      <c r="M79" s="38"/>
      <c r="N79" s="135"/>
      <c r="O79" s="38" t="s">
        <v>60</v>
      </c>
      <c r="P79" s="38"/>
      <c r="Q79" s="38"/>
      <c r="R79" s="38"/>
      <c r="S79" s="38"/>
      <c r="T79" s="44" t="s">
        <v>167</v>
      </c>
      <c r="U79" s="741" t="e">
        <f>U80+U104</f>
        <v>#REF!</v>
      </c>
      <c r="V79" s="741"/>
      <c r="W79" s="741"/>
      <c r="X79" s="741"/>
      <c r="Y79" s="41" t="s">
        <v>61</v>
      </c>
      <c r="Z79" s="138" t="str">
        <f>IF(AB81="未入力","※先に161行目の当該年度４月１日現在の１年次研修医受入数を入力してください","")</f>
        <v>※先に161行目の当該年度４月１日現在の１年次研修医受入数を入力してください</v>
      </c>
    </row>
    <row r="80" spans="1:26" s="58" customFormat="1" ht="15" customHeight="1">
      <c r="A80" s="121"/>
      <c r="B80" s="156" t="s">
        <v>116</v>
      </c>
      <c r="C80" s="38"/>
      <c r="D80" s="38"/>
      <c r="E80" s="38"/>
      <c r="F80" s="38"/>
      <c r="G80" s="38"/>
      <c r="H80" s="38"/>
      <c r="I80" s="390"/>
      <c r="J80" s="390"/>
      <c r="K80" s="38"/>
      <c r="L80" s="38"/>
      <c r="M80" s="38"/>
      <c r="N80" s="38"/>
      <c r="O80" s="38"/>
      <c r="P80" s="38"/>
      <c r="Q80" s="38"/>
      <c r="R80" s="38"/>
      <c r="S80" s="38"/>
      <c r="T80" s="44" t="s">
        <v>168</v>
      </c>
      <c r="U80" s="741" t="e">
        <f>IF(OR(AB81="20人未満",#REF!=1),(E82*Q82)+(E84*Q84)+(E86*Q86)+(E88*Q88)+(E90*Q90),(E94*Q94)+(E96*Q96)+(E98*Q98)+(E100*Q100)+(E102*Q102))</f>
        <v>#REF!</v>
      </c>
      <c r="V80" s="741"/>
      <c r="W80" s="741"/>
      <c r="X80" s="741"/>
      <c r="Y80" s="41" t="s">
        <v>62</v>
      </c>
    </row>
    <row r="81" spans="1:28" s="58" customFormat="1" ht="30" customHeight="1">
      <c r="A81" s="121"/>
      <c r="B81" s="800" t="s">
        <v>117</v>
      </c>
      <c r="C81" s="801"/>
      <c r="D81" s="801"/>
      <c r="E81" s="801"/>
      <c r="F81" s="801"/>
      <c r="G81" s="801"/>
      <c r="H81" s="801"/>
      <c r="I81" s="801"/>
      <c r="J81" s="801"/>
      <c r="K81" s="801"/>
      <c r="L81" s="801"/>
      <c r="M81" s="801"/>
      <c r="N81" s="801"/>
      <c r="O81" s="801"/>
      <c r="P81" s="801"/>
      <c r="Q81" s="801"/>
      <c r="R81" s="801"/>
      <c r="S81" s="802"/>
      <c r="T81" s="44"/>
      <c r="U81" s="396"/>
      <c r="V81" s="396"/>
      <c r="W81" s="396"/>
      <c r="X81" s="396"/>
      <c r="Y81" s="41"/>
      <c r="AB81" s="139" t="str">
        <f>IF(N149="","未入力",IF(N149&gt;=20,"20人以上","20人未満"))</f>
        <v>未入力</v>
      </c>
    </row>
    <row r="82" spans="1:28" s="58" customFormat="1" ht="32.25" customHeight="1">
      <c r="A82" s="121"/>
      <c r="B82" s="803" t="s">
        <v>63</v>
      </c>
      <c r="C82" s="798"/>
      <c r="D82" s="389" t="s">
        <v>129</v>
      </c>
      <c r="E82" s="804"/>
      <c r="F82" s="792"/>
      <c r="G82" s="792"/>
      <c r="H82" s="38" t="s">
        <v>9</v>
      </c>
      <c r="I82" s="38"/>
      <c r="J82" s="38"/>
      <c r="K82" s="390" t="s">
        <v>7</v>
      </c>
      <c r="L82" s="38"/>
      <c r="M82" s="799" t="s">
        <v>169</v>
      </c>
      <c r="N82" s="799"/>
      <c r="O82" s="799"/>
      <c r="P82" s="799"/>
      <c r="Q82" s="757" t="e">
        <f>IF(OR($AB$81="20人未満",#REF!=1),IF($K$79=1,$V$15,0)+IF($K$79=2,$V$15,0),"")</f>
        <v>#REF!</v>
      </c>
      <c r="R82" s="757"/>
      <c r="S82" s="38" t="s">
        <v>8</v>
      </c>
      <c r="T82" s="44"/>
      <c r="U82" s="396"/>
      <c r="V82" s="396"/>
      <c r="W82" s="396"/>
      <c r="X82" s="396"/>
      <c r="Y82" s="41"/>
    </row>
    <row r="83" spans="1:28" s="58" customFormat="1" ht="9" customHeight="1">
      <c r="A83" s="121"/>
      <c r="B83" s="456"/>
      <c r="C83" s="455"/>
      <c r="D83" s="389"/>
      <c r="E83" s="452"/>
      <c r="F83" s="452"/>
      <c r="G83" s="452"/>
      <c r="H83" s="38"/>
      <c r="I83" s="38"/>
      <c r="J83" s="38"/>
      <c r="K83" s="390"/>
      <c r="L83" s="38"/>
      <c r="M83" s="392"/>
      <c r="N83" s="392"/>
      <c r="O83" s="392"/>
      <c r="P83" s="392"/>
      <c r="Q83" s="454"/>
      <c r="R83" s="454"/>
      <c r="S83" s="38"/>
      <c r="T83" s="44"/>
      <c r="U83" s="396"/>
      <c r="V83" s="396"/>
      <c r="W83" s="396"/>
      <c r="X83" s="396"/>
      <c r="Y83" s="41"/>
    </row>
    <row r="84" spans="1:28" s="58" customFormat="1" ht="27.75" customHeight="1">
      <c r="A84" s="121"/>
      <c r="B84" s="797" t="s">
        <v>64</v>
      </c>
      <c r="C84" s="798"/>
      <c r="D84" s="389" t="s">
        <v>129</v>
      </c>
      <c r="E84" s="804"/>
      <c r="F84" s="792"/>
      <c r="G84" s="792"/>
      <c r="H84" s="38" t="s">
        <v>9</v>
      </c>
      <c r="I84" s="38"/>
      <c r="J84" s="38"/>
      <c r="K84" s="390" t="s">
        <v>7</v>
      </c>
      <c r="L84" s="38"/>
      <c r="M84" s="799" t="s">
        <v>169</v>
      </c>
      <c r="N84" s="799"/>
      <c r="O84" s="799"/>
      <c r="P84" s="799"/>
      <c r="Q84" s="757" t="e">
        <f>IF(OR($AB$81="20人未満",#REF!=1),IF($K$79=3,$V$15,0),"")</f>
        <v>#REF!</v>
      </c>
      <c r="R84" s="757"/>
      <c r="S84" s="38" t="s">
        <v>8</v>
      </c>
      <c r="T84" s="44"/>
      <c r="U84" s="396"/>
      <c r="V84" s="396"/>
      <c r="W84" s="396"/>
      <c r="X84" s="396"/>
      <c r="Y84" s="41"/>
    </row>
    <row r="85" spans="1:28" s="58" customFormat="1" ht="18" customHeight="1">
      <c r="A85" s="121"/>
      <c r="B85" s="451"/>
      <c r="C85" s="450"/>
      <c r="D85" s="389"/>
      <c r="E85" s="453"/>
      <c r="F85" s="452"/>
      <c r="G85" s="452"/>
      <c r="H85" s="38"/>
      <c r="I85" s="38"/>
      <c r="J85" s="38"/>
      <c r="K85" s="390"/>
      <c r="L85" s="38"/>
      <c r="M85" s="125"/>
      <c r="N85" s="125"/>
      <c r="O85" s="125"/>
      <c r="P85" s="125"/>
      <c r="Q85" s="401"/>
      <c r="R85" s="401"/>
      <c r="S85" s="38"/>
      <c r="T85" s="44"/>
      <c r="U85" s="396"/>
      <c r="V85" s="396"/>
      <c r="W85" s="396"/>
      <c r="X85" s="396"/>
      <c r="Y85" s="41"/>
    </row>
    <row r="86" spans="1:28" s="58" customFormat="1" ht="18" customHeight="1">
      <c r="A86" s="121"/>
      <c r="B86" s="797" t="s">
        <v>65</v>
      </c>
      <c r="C86" s="798"/>
      <c r="D86" s="389" t="s">
        <v>129</v>
      </c>
      <c r="E86" s="792"/>
      <c r="F86" s="792"/>
      <c r="G86" s="792"/>
      <c r="H86" s="38" t="s">
        <v>9</v>
      </c>
      <c r="I86" s="38"/>
      <c r="J86" s="38"/>
      <c r="K86" s="390" t="s">
        <v>7</v>
      </c>
      <c r="L86" s="38"/>
      <c r="M86" s="799" t="s">
        <v>169</v>
      </c>
      <c r="N86" s="799"/>
      <c r="O86" s="799"/>
      <c r="P86" s="799"/>
      <c r="Q86" s="757" t="e">
        <f>IF(OR($AB$81="20人未満",#REF!=1),IF($K$79=4,$V$15,0),"")</f>
        <v>#REF!</v>
      </c>
      <c r="R86" s="757"/>
      <c r="S86" s="38" t="s">
        <v>8</v>
      </c>
      <c r="T86" s="44"/>
      <c r="U86" s="396"/>
      <c r="V86" s="396"/>
      <c r="W86" s="396"/>
      <c r="X86" s="396"/>
      <c r="Y86" s="41"/>
    </row>
    <row r="87" spans="1:28" s="58" customFormat="1" ht="18" customHeight="1">
      <c r="A87" s="121"/>
      <c r="B87" s="451"/>
      <c r="C87" s="450"/>
      <c r="D87" s="389"/>
      <c r="E87" s="792"/>
      <c r="F87" s="792"/>
      <c r="G87" s="792"/>
      <c r="H87" s="38"/>
      <c r="I87" s="38"/>
      <c r="J87" s="38"/>
      <c r="K87" s="390"/>
      <c r="L87" s="38"/>
      <c r="M87" s="125"/>
      <c r="N87" s="125"/>
      <c r="O87" s="125"/>
      <c r="P87" s="125"/>
      <c r="Q87" s="401"/>
      <c r="R87" s="401"/>
      <c r="S87" s="38"/>
      <c r="T87" s="44"/>
      <c r="U87" s="396"/>
      <c r="V87" s="396"/>
      <c r="W87" s="396"/>
      <c r="X87" s="396"/>
      <c r="Y87" s="41"/>
    </row>
    <row r="88" spans="1:28" s="58" customFormat="1" ht="18" customHeight="1">
      <c r="A88" s="121"/>
      <c r="B88" s="797" t="s">
        <v>66</v>
      </c>
      <c r="C88" s="798"/>
      <c r="D88" s="389" t="s">
        <v>129</v>
      </c>
      <c r="E88" s="792"/>
      <c r="F88" s="792"/>
      <c r="G88" s="792"/>
      <c r="H88" s="38" t="s">
        <v>9</v>
      </c>
      <c r="I88" s="38"/>
      <c r="J88" s="38"/>
      <c r="K88" s="390" t="s">
        <v>7</v>
      </c>
      <c r="L88" s="38"/>
      <c r="M88" s="799" t="s">
        <v>169</v>
      </c>
      <c r="N88" s="799"/>
      <c r="O88" s="799"/>
      <c r="P88" s="799"/>
      <c r="Q88" s="757" t="e">
        <f>IF(OR($AB$81="20人未満",#REF!=1),IF($K$79=5,$V$15,0),"")</f>
        <v>#REF!</v>
      </c>
      <c r="R88" s="757"/>
      <c r="S88" s="38" t="s">
        <v>8</v>
      </c>
      <c r="T88" s="44"/>
      <c r="U88" s="396"/>
      <c r="V88" s="396"/>
      <c r="W88" s="396"/>
      <c r="X88" s="396"/>
      <c r="Y88" s="41"/>
    </row>
    <row r="89" spans="1:28" s="58" customFormat="1" ht="18" customHeight="1">
      <c r="A89" s="121"/>
      <c r="B89" s="451"/>
      <c r="C89" s="450"/>
      <c r="D89" s="389"/>
      <c r="E89" s="792"/>
      <c r="F89" s="792"/>
      <c r="G89" s="792"/>
      <c r="H89" s="38"/>
      <c r="I89" s="38"/>
      <c r="J89" s="38"/>
      <c r="K89" s="390"/>
      <c r="L89" s="38"/>
      <c r="M89" s="125"/>
      <c r="N89" s="125"/>
      <c r="O89" s="125"/>
      <c r="P89" s="125"/>
      <c r="Q89" s="401"/>
      <c r="R89" s="401"/>
      <c r="S89" s="38"/>
      <c r="T89" s="44"/>
      <c r="U89" s="396"/>
      <c r="V89" s="396"/>
      <c r="W89" s="396"/>
      <c r="X89" s="396"/>
      <c r="Y89" s="41"/>
    </row>
    <row r="90" spans="1:28" s="58" customFormat="1" ht="33.75" customHeight="1">
      <c r="A90" s="121"/>
      <c r="B90" s="793" t="s">
        <v>67</v>
      </c>
      <c r="C90" s="794"/>
      <c r="D90" s="441" t="s">
        <v>129</v>
      </c>
      <c r="E90" s="795"/>
      <c r="F90" s="795"/>
      <c r="G90" s="795"/>
      <c r="H90" s="440" t="s">
        <v>9</v>
      </c>
      <c r="I90" s="440"/>
      <c r="J90" s="440"/>
      <c r="K90" s="123" t="s">
        <v>7</v>
      </c>
      <c r="L90" s="440"/>
      <c r="M90" s="796" t="s">
        <v>169</v>
      </c>
      <c r="N90" s="796"/>
      <c r="O90" s="796"/>
      <c r="P90" s="796"/>
      <c r="Q90" s="750" t="e">
        <f>IF(OR($AB$81="20人未満",#REF!=1),IF($N$79=2,$V$15,0)+IF($N$79=3,$V$15,0),"")</f>
        <v>#REF!</v>
      </c>
      <c r="R90" s="750"/>
      <c r="S90" s="440" t="s">
        <v>8</v>
      </c>
      <c r="T90" s="44"/>
      <c r="U90" s="396"/>
      <c r="V90" s="396"/>
      <c r="W90" s="396"/>
      <c r="X90" s="396"/>
      <c r="Y90" s="41"/>
    </row>
    <row r="91" spans="1:28" s="58" customFormat="1" ht="9" customHeight="1">
      <c r="A91" s="121"/>
      <c r="B91" s="460"/>
      <c r="C91" s="459"/>
      <c r="D91" s="441"/>
      <c r="E91" s="458"/>
      <c r="F91" s="458"/>
      <c r="G91" s="458"/>
      <c r="H91" s="440"/>
      <c r="I91" s="440"/>
      <c r="J91" s="440"/>
      <c r="K91" s="123"/>
      <c r="L91" s="440"/>
      <c r="M91" s="440"/>
      <c r="N91" s="440"/>
      <c r="O91" s="440"/>
      <c r="P91" s="440"/>
      <c r="Q91" s="457"/>
      <c r="R91" s="457"/>
      <c r="S91" s="440"/>
      <c r="T91" s="44"/>
      <c r="U91" s="396"/>
      <c r="V91" s="396"/>
      <c r="W91" s="396"/>
      <c r="X91" s="396"/>
      <c r="Y91" s="41"/>
    </row>
    <row r="92" spans="1:28" s="58" customFormat="1" ht="9" customHeight="1">
      <c r="A92" s="2"/>
      <c r="B92" s="449"/>
      <c r="C92" s="448"/>
      <c r="D92" s="268"/>
      <c r="E92" s="447"/>
      <c r="F92" s="447"/>
      <c r="G92" s="447"/>
      <c r="H92" s="446"/>
      <c r="I92" s="28"/>
      <c r="J92" s="28"/>
      <c r="K92" s="445"/>
      <c r="L92" s="28"/>
      <c r="M92" s="367"/>
      <c r="N92" s="367"/>
      <c r="O92" s="367"/>
      <c r="P92" s="367"/>
      <c r="Q92" s="444"/>
      <c r="R92" s="444"/>
      <c r="S92" s="28"/>
      <c r="T92" s="60"/>
      <c r="U92" s="267"/>
      <c r="V92" s="267"/>
      <c r="W92" s="267"/>
      <c r="X92" s="267"/>
      <c r="Y92" s="59"/>
    </row>
    <row r="93" spans="1:28" s="58" customFormat="1" ht="30" customHeight="1">
      <c r="A93" s="121"/>
      <c r="B93" s="800" t="s">
        <v>118</v>
      </c>
      <c r="C93" s="801"/>
      <c r="D93" s="801"/>
      <c r="E93" s="801"/>
      <c r="F93" s="801"/>
      <c r="G93" s="801"/>
      <c r="H93" s="801"/>
      <c r="I93" s="801"/>
      <c r="J93" s="801"/>
      <c r="K93" s="801"/>
      <c r="L93" s="801"/>
      <c r="M93" s="801"/>
      <c r="N93" s="801"/>
      <c r="O93" s="801"/>
      <c r="P93" s="801"/>
      <c r="Q93" s="801"/>
      <c r="R93" s="801"/>
      <c r="S93" s="802"/>
      <c r="T93" s="44"/>
      <c r="U93" s="396"/>
      <c r="V93" s="396"/>
      <c r="W93" s="396"/>
      <c r="X93" s="396"/>
      <c r="Y93" s="41"/>
    </row>
    <row r="94" spans="1:28" s="58" customFormat="1" ht="32.25" customHeight="1">
      <c r="A94" s="121"/>
      <c r="B94" s="803" t="s">
        <v>63</v>
      </c>
      <c r="C94" s="798"/>
      <c r="D94" s="389" t="s">
        <v>129</v>
      </c>
      <c r="E94" s="804"/>
      <c r="F94" s="792"/>
      <c r="G94" s="792"/>
      <c r="H94" s="38" t="s">
        <v>9</v>
      </c>
      <c r="I94" s="38"/>
      <c r="J94" s="38"/>
      <c r="K94" s="390" t="s">
        <v>7</v>
      </c>
      <c r="L94" s="38"/>
      <c r="M94" s="799" t="s">
        <v>169</v>
      </c>
      <c r="N94" s="799"/>
      <c r="O94" s="799"/>
      <c r="P94" s="799"/>
      <c r="Q94" s="757" t="e">
        <f>IF(AND($AB$81="20人以上",#REF!=""),IF($K$79=1,$V$15,0)+IF($K$79=2,$V$15,0),"")</f>
        <v>#REF!</v>
      </c>
      <c r="R94" s="757"/>
      <c r="S94" s="38" t="s">
        <v>8</v>
      </c>
      <c r="T94" s="44"/>
      <c r="U94" s="396"/>
      <c r="V94" s="396"/>
      <c r="W94" s="396"/>
      <c r="X94" s="396"/>
      <c r="Y94" s="41"/>
    </row>
    <row r="95" spans="1:28" s="58" customFormat="1" ht="9" customHeight="1">
      <c r="A95" s="121"/>
      <c r="B95" s="456"/>
      <c r="C95" s="455"/>
      <c r="D95" s="389"/>
      <c r="E95" s="452"/>
      <c r="F95" s="452"/>
      <c r="G95" s="452"/>
      <c r="H95" s="38"/>
      <c r="I95" s="38"/>
      <c r="J95" s="38"/>
      <c r="K95" s="390"/>
      <c r="L95" s="38"/>
      <c r="M95" s="392"/>
      <c r="N95" s="392"/>
      <c r="O95" s="392"/>
      <c r="P95" s="392"/>
      <c r="Q95" s="454"/>
      <c r="R95" s="454"/>
      <c r="S95" s="38"/>
      <c r="T95" s="44"/>
      <c r="U95" s="396"/>
      <c r="V95" s="396"/>
      <c r="W95" s="396"/>
      <c r="X95" s="396"/>
      <c r="Y95" s="41"/>
    </row>
    <row r="96" spans="1:28" s="58" customFormat="1" ht="27.75" customHeight="1">
      <c r="A96" s="121"/>
      <c r="B96" s="797" t="s">
        <v>64</v>
      </c>
      <c r="C96" s="798"/>
      <c r="D96" s="389" t="s">
        <v>129</v>
      </c>
      <c r="E96" s="804"/>
      <c r="F96" s="792"/>
      <c r="G96" s="792"/>
      <c r="H96" s="38" t="s">
        <v>9</v>
      </c>
      <c r="I96" s="38"/>
      <c r="J96" s="38"/>
      <c r="K96" s="390" t="s">
        <v>7</v>
      </c>
      <c r="L96" s="38"/>
      <c r="M96" s="799" t="s">
        <v>169</v>
      </c>
      <c r="N96" s="799"/>
      <c r="O96" s="799"/>
      <c r="P96" s="799"/>
      <c r="Q96" s="757" t="e">
        <f>IF(AND($AB$81="20人以上",#REF!=""),IF($K$79=3,$V$15,0),"")</f>
        <v>#REF!</v>
      </c>
      <c r="R96" s="757"/>
      <c r="S96" s="38" t="s">
        <v>8</v>
      </c>
      <c r="T96" s="44"/>
      <c r="U96" s="396"/>
      <c r="V96" s="396"/>
      <c r="W96" s="396"/>
      <c r="X96" s="396"/>
      <c r="Y96" s="41"/>
    </row>
    <row r="97" spans="1:31" s="58" customFormat="1" ht="18" customHeight="1">
      <c r="A97" s="121"/>
      <c r="B97" s="451"/>
      <c r="C97" s="450"/>
      <c r="D97" s="389"/>
      <c r="E97" s="453"/>
      <c r="F97" s="452"/>
      <c r="G97" s="452"/>
      <c r="H97" s="38"/>
      <c r="I97" s="38"/>
      <c r="J97" s="38"/>
      <c r="K97" s="390"/>
      <c r="L97" s="38"/>
      <c r="M97" s="125"/>
      <c r="N97" s="125"/>
      <c r="O97" s="125"/>
      <c r="P97" s="125"/>
      <c r="Q97" s="401"/>
      <c r="R97" s="401"/>
      <c r="S97" s="38"/>
      <c r="T97" s="44"/>
      <c r="U97" s="396"/>
      <c r="V97" s="396"/>
      <c r="W97" s="396"/>
      <c r="X97" s="396"/>
      <c r="Y97" s="41"/>
    </row>
    <row r="98" spans="1:31" s="58" customFormat="1" ht="18" customHeight="1">
      <c r="A98" s="121"/>
      <c r="B98" s="797" t="s">
        <v>65</v>
      </c>
      <c r="C98" s="798"/>
      <c r="D98" s="389" t="s">
        <v>129</v>
      </c>
      <c r="E98" s="792"/>
      <c r="F98" s="792"/>
      <c r="G98" s="792"/>
      <c r="H98" s="38" t="s">
        <v>9</v>
      </c>
      <c r="I98" s="38"/>
      <c r="J98" s="38"/>
      <c r="K98" s="390" t="s">
        <v>7</v>
      </c>
      <c r="L98" s="38"/>
      <c r="M98" s="799" t="s">
        <v>169</v>
      </c>
      <c r="N98" s="799"/>
      <c r="O98" s="799"/>
      <c r="P98" s="799"/>
      <c r="Q98" s="757" t="e">
        <f>IF(AND($AB$81="20人以上",#REF!=""),IF($K$79=4,$V$15,0),"")</f>
        <v>#REF!</v>
      </c>
      <c r="R98" s="757"/>
      <c r="S98" s="38" t="s">
        <v>8</v>
      </c>
      <c r="T98" s="44"/>
      <c r="U98" s="396"/>
      <c r="V98" s="396"/>
      <c r="W98" s="396"/>
      <c r="X98" s="396"/>
      <c r="Y98" s="41"/>
    </row>
    <row r="99" spans="1:31" s="58" customFormat="1" ht="18" customHeight="1">
      <c r="A99" s="121"/>
      <c r="B99" s="451"/>
      <c r="C99" s="450"/>
      <c r="D99" s="389"/>
      <c r="E99" s="792"/>
      <c r="F99" s="792"/>
      <c r="G99" s="792"/>
      <c r="H99" s="38"/>
      <c r="I99" s="38"/>
      <c r="J99" s="38"/>
      <c r="K99" s="390"/>
      <c r="L99" s="38"/>
      <c r="M99" s="125"/>
      <c r="N99" s="125"/>
      <c r="O99" s="125"/>
      <c r="P99" s="125"/>
      <c r="Q99" s="401"/>
      <c r="R99" s="401"/>
      <c r="S99" s="38"/>
      <c r="T99" s="44"/>
      <c r="U99" s="396"/>
      <c r="V99" s="396"/>
      <c r="W99" s="396"/>
      <c r="X99" s="396"/>
      <c r="Y99" s="41"/>
    </row>
    <row r="100" spans="1:31" s="58" customFormat="1" ht="18" customHeight="1">
      <c r="A100" s="121"/>
      <c r="B100" s="797" t="s">
        <v>66</v>
      </c>
      <c r="C100" s="798"/>
      <c r="D100" s="389" t="s">
        <v>129</v>
      </c>
      <c r="E100" s="792"/>
      <c r="F100" s="792"/>
      <c r="G100" s="792"/>
      <c r="H100" s="38" t="s">
        <v>9</v>
      </c>
      <c r="I100" s="38"/>
      <c r="J100" s="38"/>
      <c r="K100" s="390" t="s">
        <v>7</v>
      </c>
      <c r="L100" s="38"/>
      <c r="M100" s="799" t="s">
        <v>169</v>
      </c>
      <c r="N100" s="799"/>
      <c r="O100" s="799"/>
      <c r="P100" s="799"/>
      <c r="Q100" s="757" t="e">
        <f>IF(AND($AB$81="20人以上",#REF!=""),IF($K$79=5,$V$15,0),"")</f>
        <v>#REF!</v>
      </c>
      <c r="R100" s="757"/>
      <c r="S100" s="38" t="s">
        <v>8</v>
      </c>
      <c r="T100" s="44"/>
      <c r="U100" s="396"/>
      <c r="V100" s="396"/>
      <c r="W100" s="396"/>
      <c r="X100" s="396"/>
      <c r="Y100" s="41"/>
    </row>
    <row r="101" spans="1:31" s="58" customFormat="1" ht="18" customHeight="1">
      <c r="A101" s="121"/>
      <c r="B101" s="451"/>
      <c r="C101" s="450"/>
      <c r="D101" s="389"/>
      <c r="E101" s="792"/>
      <c r="F101" s="792"/>
      <c r="G101" s="792"/>
      <c r="H101" s="38"/>
      <c r="I101" s="38"/>
      <c r="J101" s="38"/>
      <c r="K101" s="390"/>
      <c r="L101" s="38"/>
      <c r="M101" s="125"/>
      <c r="N101" s="125"/>
      <c r="O101" s="125"/>
      <c r="P101" s="125"/>
      <c r="Q101" s="401"/>
      <c r="R101" s="401"/>
      <c r="S101" s="38"/>
      <c r="T101" s="44"/>
      <c r="U101" s="396"/>
      <c r="V101" s="396"/>
      <c r="W101" s="396"/>
      <c r="X101" s="396"/>
      <c r="Y101" s="41"/>
    </row>
    <row r="102" spans="1:31" s="58" customFormat="1" ht="33.75" customHeight="1">
      <c r="A102" s="121"/>
      <c r="B102" s="793" t="s">
        <v>67</v>
      </c>
      <c r="C102" s="794"/>
      <c r="D102" s="441" t="s">
        <v>129</v>
      </c>
      <c r="E102" s="795"/>
      <c r="F102" s="795"/>
      <c r="G102" s="795"/>
      <c r="H102" s="440" t="s">
        <v>9</v>
      </c>
      <c r="I102" s="440"/>
      <c r="J102" s="440"/>
      <c r="K102" s="123" t="s">
        <v>7</v>
      </c>
      <c r="L102" s="440"/>
      <c r="M102" s="796" t="s">
        <v>169</v>
      </c>
      <c r="N102" s="796"/>
      <c r="O102" s="796"/>
      <c r="P102" s="796"/>
      <c r="Q102" s="750" t="e">
        <f>IF(AND($AB$81="20人以上",#REF!=""),IF($N$79=2,$V$15,0)+IF($N$79=3,$V$15,0),"")</f>
        <v>#REF!</v>
      </c>
      <c r="R102" s="750"/>
      <c r="S102" s="440" t="s">
        <v>8</v>
      </c>
      <c r="T102" s="44"/>
      <c r="U102" s="396"/>
      <c r="V102" s="396"/>
      <c r="W102" s="396"/>
      <c r="X102" s="396"/>
      <c r="Y102" s="41"/>
    </row>
    <row r="103" spans="1:31" s="58" customFormat="1" ht="9" customHeight="1">
      <c r="A103" s="2"/>
      <c r="B103" s="449"/>
      <c r="C103" s="448"/>
      <c r="D103" s="268"/>
      <c r="E103" s="447"/>
      <c r="F103" s="447"/>
      <c r="G103" s="447"/>
      <c r="H103" s="446"/>
      <c r="I103" s="28"/>
      <c r="J103" s="28"/>
      <c r="K103" s="445"/>
      <c r="L103" s="28"/>
      <c r="M103" s="367"/>
      <c r="N103" s="367"/>
      <c r="O103" s="367"/>
      <c r="P103" s="367"/>
      <c r="Q103" s="444"/>
      <c r="R103" s="444"/>
      <c r="S103" s="28"/>
      <c r="T103" s="60"/>
      <c r="U103" s="267"/>
      <c r="V103" s="267"/>
      <c r="W103" s="267"/>
      <c r="X103" s="267"/>
      <c r="Y103" s="59"/>
    </row>
    <row r="104" spans="1:31" s="143" customFormat="1" ht="19.5" customHeight="1">
      <c r="A104" s="140"/>
      <c r="B104" s="443" t="s">
        <v>68</v>
      </c>
      <c r="C104" s="442"/>
      <c r="D104" s="441" t="s">
        <v>168</v>
      </c>
      <c r="E104" s="795"/>
      <c r="F104" s="795"/>
      <c r="G104" s="795"/>
      <c r="H104" s="440" t="s">
        <v>9</v>
      </c>
      <c r="I104" s="440"/>
      <c r="J104" s="440"/>
      <c r="K104" s="123" t="s">
        <v>7</v>
      </c>
      <c r="L104" s="440"/>
      <c r="M104" s="796" t="s">
        <v>169</v>
      </c>
      <c r="N104" s="796"/>
      <c r="O104" s="796"/>
      <c r="P104" s="796"/>
      <c r="Q104" s="750" t="e">
        <f>IF(AND($AB$81="20人以上",#REF!=""),IF($N$79=2,$V$15,0)+IF($N$79=3,$V$15,0),"")</f>
        <v>#REF!</v>
      </c>
      <c r="R104" s="750"/>
      <c r="S104" s="440" t="s">
        <v>23</v>
      </c>
      <c r="T104" s="158" t="s">
        <v>168</v>
      </c>
      <c r="U104" s="743" t="e">
        <f>E104*Q104</f>
        <v>#REF!</v>
      </c>
      <c r="V104" s="743"/>
      <c r="W104" s="743"/>
      <c r="X104" s="743"/>
      <c r="Y104" s="157" t="s">
        <v>62</v>
      </c>
    </row>
    <row r="105" spans="1:31" s="58" customFormat="1" ht="6" customHeight="1">
      <c r="A105" s="121"/>
      <c r="B105" s="144"/>
      <c r="C105" s="145"/>
      <c r="D105" s="29"/>
      <c r="E105" s="397"/>
      <c r="F105" s="397"/>
      <c r="G105" s="397"/>
      <c r="H105" s="30"/>
      <c r="I105" s="30"/>
      <c r="J105" s="30"/>
      <c r="K105" s="31"/>
      <c r="L105" s="30"/>
      <c r="M105" s="381"/>
      <c r="N105" s="381"/>
      <c r="O105" s="381"/>
      <c r="P105" s="381"/>
      <c r="Q105" s="353"/>
      <c r="R105" s="353"/>
      <c r="S105" s="30"/>
      <c r="T105" s="136"/>
      <c r="U105" s="396"/>
      <c r="V105" s="396"/>
      <c r="W105" s="396"/>
      <c r="X105" s="396"/>
      <c r="Y105" s="137"/>
    </row>
    <row r="106" spans="1:31" s="365" customFormat="1" ht="14.25" customHeight="1">
      <c r="A106" s="362"/>
      <c r="B106" s="363"/>
      <c r="C106" s="404" t="s">
        <v>367</v>
      </c>
      <c r="D106" s="405"/>
      <c r="E106" s="406"/>
      <c r="F106" s="406"/>
      <c r="G106" s="406"/>
      <c r="H106" s="407"/>
      <c r="I106" s="407"/>
      <c r="J106" s="407"/>
      <c r="K106" s="408"/>
      <c r="L106" s="407"/>
      <c r="M106" s="409"/>
      <c r="N106" s="409"/>
      <c r="O106" s="409"/>
      <c r="P106" s="409"/>
      <c r="Q106" s="410"/>
      <c r="R106" s="410"/>
      <c r="S106" s="407"/>
      <c r="T106" s="411"/>
      <c r="U106" s="412"/>
      <c r="V106" s="412"/>
      <c r="W106" s="412"/>
      <c r="X106" s="412"/>
      <c r="Y106" s="413"/>
      <c r="Z106" s="414"/>
      <c r="AA106" s="414" t="s">
        <v>368</v>
      </c>
      <c r="AB106" s="414"/>
      <c r="AC106" s="414"/>
      <c r="AD106" s="414"/>
      <c r="AE106" s="414"/>
    </row>
    <row r="107" spans="1:31" s="365" customFormat="1" ht="14.25" customHeight="1">
      <c r="A107" s="362"/>
      <c r="B107" s="363"/>
      <c r="C107" s="751" t="s">
        <v>379</v>
      </c>
      <c r="D107" s="751"/>
      <c r="E107" s="751"/>
      <c r="F107" s="751"/>
      <c r="G107" s="751"/>
      <c r="H107" s="751"/>
      <c r="I107" s="751"/>
      <c r="J107" s="751"/>
      <c r="K107" s="751"/>
      <c r="L107" s="751"/>
      <c r="M107" s="751"/>
      <c r="N107" s="751"/>
      <c r="O107" s="751"/>
      <c r="P107" s="751"/>
      <c r="Q107" s="751"/>
      <c r="R107" s="751"/>
      <c r="S107" s="752"/>
      <c r="T107" s="411"/>
      <c r="U107" s="412"/>
      <c r="V107" s="412"/>
      <c r="W107" s="412"/>
      <c r="X107" s="412"/>
      <c r="Y107" s="413"/>
      <c r="Z107" s="414"/>
      <c r="AA107" s="414"/>
      <c r="AB107" s="414"/>
      <c r="AC107" s="414"/>
      <c r="AD107" s="414"/>
      <c r="AE107" s="414"/>
    </row>
    <row r="108" spans="1:31" s="365" customFormat="1" ht="14.25" customHeight="1">
      <c r="A108" s="362"/>
      <c r="B108" s="363"/>
      <c r="C108" s="415"/>
      <c r="D108" s="416" t="s">
        <v>168</v>
      </c>
      <c r="E108" s="753"/>
      <c r="F108" s="753"/>
      <c r="G108" s="753"/>
      <c r="H108" s="420" t="s">
        <v>9</v>
      </c>
      <c r="I108" s="420"/>
      <c r="J108" s="420"/>
      <c r="K108" s="417" t="s">
        <v>7</v>
      </c>
      <c r="L108" s="420"/>
      <c r="M108" s="754" t="s">
        <v>380</v>
      </c>
      <c r="N108" s="754"/>
      <c r="O108" s="754"/>
      <c r="P108" s="754"/>
      <c r="Q108" s="755" t="e">
        <f>IF($U$43&gt;0.4999,V51,"0")</f>
        <v>#DIV/0!</v>
      </c>
      <c r="R108" s="755"/>
      <c r="S108" s="420" t="s">
        <v>23</v>
      </c>
      <c r="T108" s="418" t="s">
        <v>168</v>
      </c>
      <c r="U108" s="749" t="e">
        <f>IF(Q108&gt;0,E108*Q108,"")</f>
        <v>#DIV/0!</v>
      </c>
      <c r="V108" s="749"/>
      <c r="W108" s="749"/>
      <c r="X108" s="749"/>
      <c r="Y108" s="419" t="s">
        <v>62</v>
      </c>
      <c r="Z108" s="414"/>
      <c r="AA108" s="414"/>
      <c r="AB108" s="414" t="e">
        <f>IF($U$43&gt;=0.5,"50％以上","50％未満")</f>
        <v>#DIV/0!</v>
      </c>
      <c r="AC108" s="414"/>
      <c r="AD108" s="414"/>
      <c r="AE108" s="414"/>
    </row>
    <row r="109" spans="1:31" s="58" customFormat="1" ht="14.25" customHeight="1">
      <c r="A109" s="121"/>
      <c r="B109" s="144"/>
      <c r="C109" s="415"/>
      <c r="D109" s="416"/>
      <c r="E109" s="753"/>
      <c r="F109" s="753"/>
      <c r="G109" s="753"/>
      <c r="H109" s="420"/>
      <c r="I109" s="420"/>
      <c r="J109" s="420"/>
      <c r="K109" s="417"/>
      <c r="L109" s="420"/>
      <c r="M109" s="756"/>
      <c r="N109" s="756"/>
      <c r="O109" s="756"/>
      <c r="P109" s="756"/>
      <c r="Q109" s="755"/>
      <c r="R109" s="755"/>
      <c r="S109" s="420"/>
      <c r="T109" s="418"/>
      <c r="U109" s="749"/>
      <c r="V109" s="749"/>
      <c r="W109" s="749"/>
      <c r="X109" s="749"/>
      <c r="Y109" s="419"/>
      <c r="Z109" s="414"/>
      <c r="AA109" s="414"/>
      <c r="AB109" s="414"/>
      <c r="AC109" s="414"/>
      <c r="AD109" s="414"/>
      <c r="AE109" s="414"/>
    </row>
    <row r="110" spans="1:31" s="365" customFormat="1" ht="14.25" customHeight="1">
      <c r="A110" s="362"/>
      <c r="B110" s="363"/>
      <c r="C110" s="404" t="s">
        <v>381</v>
      </c>
      <c r="D110" s="405"/>
      <c r="E110" s="406"/>
      <c r="F110" s="406"/>
      <c r="G110" s="406"/>
      <c r="H110" s="407"/>
      <c r="I110" s="407"/>
      <c r="J110" s="407"/>
      <c r="K110" s="408"/>
      <c r="L110" s="407"/>
      <c r="M110" s="409"/>
      <c r="N110" s="409"/>
      <c r="O110" s="409"/>
      <c r="P110" s="409"/>
      <c r="Q110" s="410"/>
      <c r="R110" s="410"/>
      <c r="S110" s="407"/>
      <c r="T110" s="411"/>
      <c r="U110" s="412"/>
      <c r="V110" s="412"/>
      <c r="W110" s="412"/>
      <c r="X110" s="412"/>
      <c r="Y110" s="413"/>
      <c r="Z110" s="414"/>
      <c r="AA110" s="414" t="s">
        <v>368</v>
      </c>
      <c r="AB110" s="414"/>
      <c r="AC110" s="414"/>
      <c r="AD110" s="414"/>
      <c r="AE110" s="414"/>
    </row>
    <row r="111" spans="1:31" s="365" customFormat="1" ht="14.25" customHeight="1">
      <c r="A111" s="362"/>
      <c r="B111" s="363"/>
      <c r="C111" s="751" t="s">
        <v>382</v>
      </c>
      <c r="D111" s="751"/>
      <c r="E111" s="751"/>
      <c r="F111" s="751"/>
      <c r="G111" s="751"/>
      <c r="H111" s="751"/>
      <c r="I111" s="751"/>
      <c r="J111" s="751"/>
      <c r="K111" s="751"/>
      <c r="L111" s="751"/>
      <c r="M111" s="751"/>
      <c r="N111" s="751"/>
      <c r="O111" s="751"/>
      <c r="P111" s="751"/>
      <c r="Q111" s="751"/>
      <c r="R111" s="751"/>
      <c r="S111" s="752"/>
      <c r="T111" s="411"/>
      <c r="U111" s="412"/>
      <c r="V111" s="412"/>
      <c r="W111" s="412"/>
      <c r="X111" s="412"/>
      <c r="Y111" s="413"/>
      <c r="Z111" s="414"/>
      <c r="AA111" s="414"/>
      <c r="AB111" s="414"/>
      <c r="AC111" s="414"/>
      <c r="AD111" s="414"/>
      <c r="AE111" s="414"/>
    </row>
    <row r="112" spans="1:31" s="365" customFormat="1" ht="14.25" customHeight="1">
      <c r="A112" s="362"/>
      <c r="B112" s="363"/>
      <c r="C112" s="415"/>
      <c r="D112" s="416" t="s">
        <v>168</v>
      </c>
      <c r="E112" s="753"/>
      <c r="F112" s="753"/>
      <c r="G112" s="753"/>
      <c r="H112" s="421" t="s">
        <v>170</v>
      </c>
      <c r="I112" s="420"/>
      <c r="J112" s="420"/>
      <c r="K112" s="417" t="s">
        <v>7</v>
      </c>
      <c r="L112" s="420"/>
      <c r="M112" s="754" t="s">
        <v>383</v>
      </c>
      <c r="N112" s="754"/>
      <c r="O112" s="754"/>
      <c r="P112" s="754"/>
      <c r="Q112" s="755" t="e">
        <f>IF($U$43&lt;0.5,V51,"0")</f>
        <v>#DIV/0!</v>
      </c>
      <c r="R112" s="755"/>
      <c r="S112" s="420" t="s">
        <v>23</v>
      </c>
      <c r="T112" s="418" t="s">
        <v>168</v>
      </c>
      <c r="U112" s="749" t="e">
        <f>IF(Q112&gt;0,E112*Q112*0.5,"")</f>
        <v>#DIV/0!</v>
      </c>
      <c r="V112" s="749"/>
      <c r="W112" s="749"/>
      <c r="X112" s="749"/>
      <c r="Y112" s="419" t="s">
        <v>62</v>
      </c>
      <c r="Z112" s="414"/>
      <c r="AA112" s="414"/>
      <c r="AB112" s="414" t="e">
        <f>IF($U$43&gt;=0.5,"50％以上","50％未満")</f>
        <v>#DIV/0!</v>
      </c>
      <c r="AC112" s="414"/>
      <c r="AD112" s="414"/>
      <c r="AE112" s="414"/>
    </row>
    <row r="113" spans="1:38" s="58" customFormat="1" ht="14.25" customHeight="1">
      <c r="A113" s="121"/>
      <c r="B113" s="144"/>
      <c r="C113" s="145"/>
      <c r="D113" s="380"/>
      <c r="E113" s="400"/>
      <c r="F113" s="400"/>
      <c r="G113" s="400"/>
      <c r="H113" s="384"/>
      <c r="I113" s="384"/>
      <c r="J113" s="384"/>
      <c r="K113" s="378"/>
      <c r="L113" s="384"/>
      <c r="M113" s="384"/>
      <c r="N113" s="384"/>
      <c r="O113" s="384"/>
      <c r="P113" s="384"/>
      <c r="Q113" s="399"/>
      <c r="R113" s="399"/>
      <c r="S113" s="384"/>
      <c r="T113" s="141"/>
      <c r="U113" s="395"/>
      <c r="V113" s="395"/>
      <c r="W113" s="395"/>
      <c r="X113" s="395"/>
      <c r="Y113" s="142"/>
    </row>
    <row r="114" spans="1:38" s="58" customFormat="1" ht="15" customHeight="1" thickBot="1">
      <c r="A114" s="121"/>
      <c r="B114" s="425"/>
      <c r="C114" s="439" t="s">
        <v>366</v>
      </c>
      <c r="D114" s="426"/>
      <c r="E114" s="426"/>
      <c r="F114" s="426"/>
      <c r="G114" s="426"/>
      <c r="H114" s="438" t="s">
        <v>69</v>
      </c>
      <c r="I114" s="426"/>
      <c r="J114" s="426"/>
      <c r="K114" s="426"/>
      <c r="L114" s="426"/>
      <c r="M114" s="426"/>
      <c r="N114" s="426"/>
      <c r="O114" s="426"/>
      <c r="P114" s="426"/>
      <c r="Q114" s="426"/>
      <c r="R114" s="426"/>
      <c r="S114" s="426"/>
      <c r="T114" s="437"/>
      <c r="U114" s="788"/>
      <c r="V114" s="788"/>
      <c r="W114" s="788"/>
      <c r="X114" s="788"/>
      <c r="Y114" s="436"/>
    </row>
    <row r="115" spans="1:38" s="58" customFormat="1" ht="15" customHeight="1" thickBot="1">
      <c r="A115" s="121"/>
      <c r="B115" s="425"/>
      <c r="C115" s="435"/>
      <c r="D115" s="426" t="s">
        <v>70</v>
      </c>
      <c r="E115" s="426"/>
      <c r="F115" s="426"/>
      <c r="G115" s="426"/>
      <c r="H115" s="426"/>
      <c r="I115" s="426"/>
      <c r="J115" s="426"/>
      <c r="K115" s="428" t="s">
        <v>171</v>
      </c>
      <c r="L115" s="433" t="s">
        <v>72</v>
      </c>
      <c r="M115" s="426"/>
      <c r="N115" s="426"/>
      <c r="O115" s="426"/>
      <c r="P115" s="426"/>
      <c r="Q115" s="528">
        <f>U31</f>
        <v>0</v>
      </c>
      <c r="R115" s="529"/>
      <c r="S115" s="426" t="s">
        <v>23</v>
      </c>
      <c r="T115" s="431"/>
      <c r="U115" s="789"/>
      <c r="V115" s="789"/>
      <c r="W115" s="789"/>
      <c r="X115" s="789"/>
      <c r="Y115" s="423"/>
      <c r="AB115" s="147"/>
      <c r="AC115" s="147"/>
      <c r="AF115" s="147"/>
    </row>
    <row r="116" spans="1:38" s="58" customFormat="1" ht="15" customHeight="1" thickBot="1">
      <c r="A116" s="121"/>
      <c r="B116" s="425"/>
      <c r="C116" s="426"/>
      <c r="D116" s="429" t="s">
        <v>129</v>
      </c>
      <c r="E116" s="787"/>
      <c r="F116" s="787"/>
      <c r="G116" s="787"/>
      <c r="H116" s="426" t="s">
        <v>11</v>
      </c>
      <c r="I116" s="426"/>
      <c r="J116" s="426"/>
      <c r="K116" s="790"/>
      <c r="L116" s="790"/>
      <c r="M116" s="790"/>
      <c r="N116" s="790"/>
      <c r="O116" s="790"/>
      <c r="P116" s="790"/>
      <c r="Q116" s="790"/>
      <c r="R116" s="790"/>
      <c r="S116" s="791"/>
      <c r="T116" s="425"/>
      <c r="U116" s="424"/>
      <c r="V116" s="424"/>
      <c r="W116" s="424"/>
      <c r="X116" s="424"/>
      <c r="Y116" s="423"/>
      <c r="AB116" s="6"/>
      <c r="AC116" s="6"/>
      <c r="AD116" s="6"/>
      <c r="AE116" s="147"/>
      <c r="AF116" s="147"/>
    </row>
    <row r="117" spans="1:38" s="58" customFormat="1" ht="15" customHeight="1" thickBot="1">
      <c r="A117" s="121"/>
      <c r="B117" s="425"/>
      <c r="C117" s="434"/>
      <c r="D117" s="426" t="s">
        <v>71</v>
      </c>
      <c r="E117" s="426"/>
      <c r="F117" s="426"/>
      <c r="G117" s="426"/>
      <c r="H117" s="426"/>
      <c r="I117" s="426"/>
      <c r="J117" s="426"/>
      <c r="K117" s="428" t="s">
        <v>7</v>
      </c>
      <c r="L117" s="433" t="s">
        <v>72</v>
      </c>
      <c r="M117" s="432"/>
      <c r="N117" s="432"/>
      <c r="O117" s="432"/>
      <c r="P117" s="432"/>
      <c r="Q117" s="747">
        <f>U31</f>
        <v>0</v>
      </c>
      <c r="R117" s="747"/>
      <c r="S117" s="426" t="s">
        <v>8</v>
      </c>
      <c r="T117" s="431" t="s">
        <v>130</v>
      </c>
      <c r="U117" s="526">
        <f>IF(C117="○",AA118,IF(C115="○",AA117,0))</f>
        <v>0</v>
      </c>
      <c r="V117" s="526"/>
      <c r="W117" s="526"/>
      <c r="X117" s="526"/>
      <c r="Y117" s="423" t="s">
        <v>10</v>
      </c>
      <c r="AA117" s="527">
        <f>IF(Q117=0,0,ROUNDDOWN((40000*M118/Q118*Q117),0))</f>
        <v>0</v>
      </c>
      <c r="AB117" s="527"/>
      <c r="AC117" s="527"/>
      <c r="AD117" s="527"/>
      <c r="AE117" s="527"/>
    </row>
    <row r="118" spans="1:38" s="58" customFormat="1" ht="15" customHeight="1">
      <c r="A118" s="121"/>
      <c r="B118" s="425"/>
      <c r="C118" s="426"/>
      <c r="D118" s="429" t="s">
        <v>129</v>
      </c>
      <c r="E118" s="787"/>
      <c r="F118" s="787"/>
      <c r="G118" s="787"/>
      <c r="H118" s="426" t="s">
        <v>11</v>
      </c>
      <c r="I118" s="426"/>
      <c r="J118" s="426"/>
      <c r="K118" s="429" t="s">
        <v>129</v>
      </c>
      <c r="L118" s="428" t="s">
        <v>172</v>
      </c>
      <c r="M118" s="528">
        <f>+V18</f>
        <v>0</v>
      </c>
      <c r="N118" s="529"/>
      <c r="O118" s="428" t="s">
        <v>6</v>
      </c>
      <c r="P118" s="428" t="s">
        <v>173</v>
      </c>
      <c r="Q118" s="528">
        <f>+V20</f>
        <v>0</v>
      </c>
      <c r="R118" s="529"/>
      <c r="S118" s="426" t="s">
        <v>174</v>
      </c>
      <c r="T118" s="431"/>
      <c r="U118" s="430"/>
      <c r="V118" s="430"/>
      <c r="W118" s="430"/>
      <c r="X118" s="430"/>
      <c r="Y118" s="423"/>
      <c r="AA118" s="527" t="e">
        <f>IF(C115="○","0",ROUNDDOWN((97000*M118/Q118*Q117),0))</f>
        <v>#DIV/0!</v>
      </c>
      <c r="AB118" s="527"/>
      <c r="AC118" s="527"/>
      <c r="AD118" s="527"/>
      <c r="AE118" s="527"/>
    </row>
    <row r="119" spans="1:38" s="58" customFormat="1" ht="8.25" customHeight="1">
      <c r="A119" s="121"/>
      <c r="B119" s="425"/>
      <c r="C119" s="426"/>
      <c r="D119" s="426"/>
      <c r="E119" s="426"/>
      <c r="F119" s="426"/>
      <c r="G119" s="426"/>
      <c r="H119" s="426"/>
      <c r="I119" s="426"/>
      <c r="J119" s="426"/>
      <c r="K119" s="426"/>
      <c r="L119" s="426"/>
      <c r="M119" s="429"/>
      <c r="N119" s="426"/>
      <c r="O119" s="426"/>
      <c r="P119" s="428"/>
      <c r="Q119" s="427"/>
      <c r="R119" s="427"/>
      <c r="S119" s="426"/>
      <c r="T119" s="425"/>
      <c r="U119" s="424"/>
      <c r="V119" s="424"/>
      <c r="W119" s="424"/>
      <c r="X119" s="424"/>
      <c r="Y119" s="423"/>
    </row>
    <row r="120" spans="1:38" s="58" customFormat="1" ht="13.5" customHeight="1">
      <c r="A120" s="121"/>
      <c r="B120" s="134"/>
      <c r="C120" s="409" t="s">
        <v>395</v>
      </c>
      <c r="D120" s="407"/>
      <c r="E120" s="407"/>
      <c r="F120" s="407"/>
      <c r="G120" s="407"/>
      <c r="H120" s="407"/>
      <c r="I120" s="407"/>
      <c r="J120" s="407"/>
      <c r="K120" s="407"/>
      <c r="L120" s="407"/>
      <c r="M120" s="407"/>
      <c r="N120" s="407"/>
      <c r="O120" s="407"/>
      <c r="P120" s="407"/>
      <c r="Q120" s="30"/>
      <c r="R120" s="30"/>
      <c r="S120" s="30"/>
      <c r="T120" s="134"/>
      <c r="U120" s="148"/>
      <c r="V120" s="148"/>
      <c r="W120" s="148"/>
      <c r="X120" s="148"/>
      <c r="Y120" s="137"/>
      <c r="Z120" s="2"/>
      <c r="AA120" s="2"/>
      <c r="AB120" s="2"/>
      <c r="AC120" s="2"/>
      <c r="AD120" s="2"/>
      <c r="AE120" s="2"/>
      <c r="AF120" s="2"/>
      <c r="AG120" s="2"/>
      <c r="AH120" s="2"/>
      <c r="AI120" s="2"/>
      <c r="AJ120" s="2"/>
      <c r="AK120" s="2"/>
      <c r="AL120" s="2"/>
    </row>
    <row r="121" spans="1:38" s="58" customFormat="1" ht="15" customHeight="1">
      <c r="A121" s="121"/>
      <c r="B121" s="134"/>
      <c r="C121" s="407"/>
      <c r="D121" s="405" t="s">
        <v>129</v>
      </c>
      <c r="E121" s="785">
        <v>10000</v>
      </c>
      <c r="F121" s="785"/>
      <c r="G121" s="785"/>
      <c r="H121" s="407" t="s">
        <v>80</v>
      </c>
      <c r="I121" s="407"/>
      <c r="J121" s="407"/>
      <c r="K121" s="408" t="s">
        <v>7</v>
      </c>
      <c r="L121" s="407"/>
      <c r="M121" s="786" t="s">
        <v>81</v>
      </c>
      <c r="N121" s="786"/>
      <c r="O121" s="786"/>
      <c r="P121" s="471" t="s">
        <v>175</v>
      </c>
      <c r="Q121" s="746">
        <f>U56</f>
        <v>0</v>
      </c>
      <c r="R121" s="746"/>
      <c r="S121" s="30" t="s">
        <v>47</v>
      </c>
      <c r="T121" s="136" t="s">
        <v>130</v>
      </c>
      <c r="U121" s="741" t="e">
        <f>+IF(#REF!=1,0,E121*Q121)</f>
        <v>#REF!</v>
      </c>
      <c r="V121" s="741"/>
      <c r="W121" s="741"/>
      <c r="X121" s="741"/>
      <c r="Y121" s="137" t="s">
        <v>10</v>
      </c>
      <c r="Z121" s="2"/>
      <c r="AA121" s="2"/>
      <c r="AB121" s="2"/>
      <c r="AC121" s="2"/>
      <c r="AD121" s="2"/>
      <c r="AE121" s="2"/>
      <c r="AF121" s="2"/>
      <c r="AG121" s="2"/>
      <c r="AH121" s="2"/>
      <c r="AI121" s="2"/>
      <c r="AJ121" s="2"/>
      <c r="AK121" s="2"/>
      <c r="AL121" s="2"/>
    </row>
    <row r="122" spans="1:38" s="58" customFormat="1" ht="15" customHeight="1">
      <c r="A122" s="121"/>
      <c r="B122" s="134"/>
      <c r="C122" s="407"/>
      <c r="D122" s="405"/>
      <c r="E122" s="406"/>
      <c r="F122" s="406"/>
      <c r="G122" s="406"/>
      <c r="H122" s="407"/>
      <c r="I122" s="407"/>
      <c r="J122" s="407"/>
      <c r="K122" s="408"/>
      <c r="L122" s="407"/>
      <c r="M122" s="472"/>
      <c r="N122" s="472"/>
      <c r="O122" s="472"/>
      <c r="P122" s="471"/>
      <c r="Q122" s="397"/>
      <c r="R122" s="397"/>
      <c r="S122" s="30"/>
      <c r="T122" s="136"/>
      <c r="U122" s="396"/>
      <c r="V122" s="396"/>
      <c r="W122" s="396"/>
      <c r="X122" s="396"/>
      <c r="Y122" s="137"/>
      <c r="Z122" s="2"/>
      <c r="AA122" s="2"/>
      <c r="AB122" s="2"/>
      <c r="AC122" s="2"/>
      <c r="AD122" s="2"/>
      <c r="AE122" s="2"/>
      <c r="AF122" s="2"/>
      <c r="AG122" s="2"/>
      <c r="AH122" s="2"/>
      <c r="AI122" s="2"/>
      <c r="AJ122" s="2"/>
      <c r="AK122" s="2"/>
      <c r="AL122" s="2"/>
    </row>
    <row r="123" spans="1:38" s="58" customFormat="1" ht="15" customHeight="1">
      <c r="A123" s="155"/>
      <c r="B123" s="156"/>
      <c r="C123" s="780" t="s">
        <v>396</v>
      </c>
      <c r="D123" s="780"/>
      <c r="E123" s="780"/>
      <c r="F123" s="780"/>
      <c r="G123" s="780"/>
      <c r="H123" s="780"/>
      <c r="I123" s="780"/>
      <c r="J123" s="780"/>
      <c r="K123" s="780"/>
      <c r="L123" s="780"/>
      <c r="M123" s="780"/>
      <c r="N123" s="780"/>
      <c r="O123" s="780"/>
      <c r="P123" s="473"/>
      <c r="Q123" s="123"/>
      <c r="R123" s="123"/>
      <c r="S123" s="157"/>
      <c r="T123" s="44"/>
      <c r="U123" s="741"/>
      <c r="V123" s="741"/>
      <c r="W123" s="741"/>
      <c r="X123" s="741"/>
      <c r="Y123" s="41"/>
      <c r="Z123" s="2"/>
      <c r="AA123" s="2"/>
      <c r="AB123" s="2"/>
      <c r="AC123" s="2"/>
      <c r="AD123" s="2"/>
      <c r="AE123" s="2"/>
      <c r="AF123" s="2"/>
      <c r="AG123" s="2"/>
      <c r="AH123" s="2"/>
      <c r="AI123" s="2"/>
      <c r="AJ123" s="2"/>
      <c r="AK123" s="2"/>
      <c r="AL123" s="2"/>
    </row>
    <row r="124" spans="1:38" s="58" customFormat="1" ht="15" customHeight="1">
      <c r="A124" s="155"/>
      <c r="B124" s="156"/>
      <c r="C124" s="422"/>
      <c r="D124" s="474" t="s">
        <v>83</v>
      </c>
      <c r="E124" s="474"/>
      <c r="F124" s="422"/>
      <c r="G124" s="422"/>
      <c r="H124" s="422"/>
      <c r="I124" s="422"/>
      <c r="J124" s="422"/>
      <c r="K124" s="422"/>
      <c r="L124" s="422"/>
      <c r="M124" s="422"/>
      <c r="N124" s="422"/>
      <c r="O124" s="422"/>
      <c r="P124" s="473"/>
      <c r="Q124" s="123"/>
      <c r="R124" s="123"/>
      <c r="S124" s="157"/>
      <c r="T124" s="44" t="s">
        <v>130</v>
      </c>
      <c r="U124" s="741">
        <f>U125+U126</f>
        <v>0</v>
      </c>
      <c r="V124" s="741"/>
      <c r="W124" s="741"/>
      <c r="X124" s="741"/>
      <c r="Y124" s="41" t="s">
        <v>10</v>
      </c>
      <c r="Z124" s="2"/>
      <c r="AA124" s="2"/>
      <c r="AB124" s="2"/>
      <c r="AC124" s="2"/>
      <c r="AD124" s="2"/>
      <c r="AE124" s="2"/>
      <c r="AF124" s="2"/>
      <c r="AG124" s="2"/>
      <c r="AH124" s="2"/>
      <c r="AI124" s="2"/>
      <c r="AJ124" s="2"/>
      <c r="AK124" s="2"/>
      <c r="AL124" s="2"/>
    </row>
    <row r="125" spans="1:38" s="58" customFormat="1" ht="7.5" customHeight="1">
      <c r="A125" s="155"/>
      <c r="B125" s="156"/>
      <c r="C125" s="404"/>
      <c r="D125" s="404"/>
      <c r="E125" s="781"/>
      <c r="F125" s="781"/>
      <c r="G125" s="475" t="s">
        <v>129</v>
      </c>
      <c r="H125" s="782"/>
      <c r="I125" s="782"/>
      <c r="J125" s="404" t="s">
        <v>82</v>
      </c>
      <c r="K125" s="404"/>
      <c r="L125" s="404"/>
      <c r="M125" s="476" t="s">
        <v>176</v>
      </c>
      <c r="N125" s="783" t="s">
        <v>391</v>
      </c>
      <c r="O125" s="784"/>
      <c r="P125" s="784"/>
      <c r="Q125" s="517">
        <f>U66</f>
        <v>0</v>
      </c>
      <c r="R125" s="517"/>
      <c r="S125" s="157" t="s">
        <v>52</v>
      </c>
      <c r="T125" s="158" t="s">
        <v>168</v>
      </c>
      <c r="U125" s="743">
        <f>H125*Q125</f>
        <v>0</v>
      </c>
      <c r="V125" s="743"/>
      <c r="W125" s="743"/>
      <c r="X125" s="743"/>
      <c r="Y125" s="157" t="s">
        <v>62</v>
      </c>
      <c r="Z125" s="2"/>
      <c r="AA125" s="2"/>
      <c r="AB125" s="2"/>
      <c r="AC125" s="2"/>
      <c r="AD125" s="2"/>
      <c r="AE125" s="2"/>
      <c r="AF125" s="2"/>
      <c r="AG125" s="2"/>
      <c r="AH125" s="2"/>
      <c r="AI125" s="2"/>
      <c r="AJ125" s="2"/>
      <c r="AK125" s="2"/>
      <c r="AL125" s="2"/>
    </row>
    <row r="126" spans="1:38" s="58" customFormat="1" ht="15" customHeight="1">
      <c r="A126" s="155"/>
      <c r="B126" s="156"/>
      <c r="C126" s="404"/>
      <c r="D126" s="404"/>
      <c r="E126" s="781"/>
      <c r="F126" s="781"/>
      <c r="G126" s="475" t="s">
        <v>129</v>
      </c>
      <c r="H126" s="782"/>
      <c r="I126" s="782"/>
      <c r="J126" s="404" t="s">
        <v>80</v>
      </c>
      <c r="K126" s="404"/>
      <c r="L126" s="404"/>
      <c r="M126" s="476" t="s">
        <v>176</v>
      </c>
      <c r="N126" s="783" t="s">
        <v>392</v>
      </c>
      <c r="O126" s="784"/>
      <c r="P126" s="784"/>
      <c r="Q126" s="517">
        <f>U67</f>
        <v>0</v>
      </c>
      <c r="R126" s="517"/>
      <c r="S126" s="157" t="s">
        <v>47</v>
      </c>
      <c r="T126" s="158" t="s">
        <v>168</v>
      </c>
      <c r="U126" s="743">
        <f>H126*Q126</f>
        <v>0</v>
      </c>
      <c r="V126" s="743"/>
      <c r="W126" s="743"/>
      <c r="X126" s="743"/>
      <c r="Y126" s="157" t="s">
        <v>62</v>
      </c>
      <c r="Z126" s="2"/>
      <c r="AA126" s="2"/>
      <c r="AB126" s="2"/>
      <c r="AC126" s="2"/>
      <c r="AD126" s="2"/>
      <c r="AE126" s="2"/>
      <c r="AF126" s="2"/>
      <c r="AG126" s="2"/>
      <c r="AH126" s="2"/>
      <c r="AI126" s="2"/>
      <c r="AJ126" s="2"/>
      <c r="AK126" s="2"/>
      <c r="AL126" s="2"/>
    </row>
    <row r="127" spans="1:38" s="58" customFormat="1" ht="15" customHeight="1">
      <c r="A127" s="155"/>
      <c r="B127" s="156"/>
      <c r="C127" s="404"/>
      <c r="D127" s="404"/>
      <c r="E127" s="477"/>
      <c r="F127" s="477"/>
      <c r="G127" s="475"/>
      <c r="H127" s="478"/>
      <c r="I127" s="478"/>
      <c r="J127" s="404"/>
      <c r="K127" s="404"/>
      <c r="L127" s="404"/>
      <c r="M127" s="476"/>
      <c r="N127" s="479"/>
      <c r="O127" s="473"/>
      <c r="P127" s="473"/>
      <c r="Q127" s="388"/>
      <c r="R127" s="388"/>
      <c r="S127" s="157"/>
      <c r="T127" s="158"/>
      <c r="U127" s="395"/>
      <c r="V127" s="395"/>
      <c r="W127" s="395"/>
      <c r="X127" s="395"/>
      <c r="Y127" s="157"/>
      <c r="Z127" s="2"/>
      <c r="AA127" s="2"/>
      <c r="AB127" s="2"/>
      <c r="AC127" s="2"/>
      <c r="AD127" s="2"/>
      <c r="AE127" s="2"/>
      <c r="AF127" s="2"/>
      <c r="AG127" s="2"/>
      <c r="AH127" s="2"/>
      <c r="AI127" s="2"/>
      <c r="AJ127" s="2"/>
      <c r="AK127" s="2"/>
      <c r="AL127" s="2"/>
    </row>
    <row r="128" spans="1:38" s="58" customFormat="1" ht="15" customHeight="1">
      <c r="A128" s="155"/>
      <c r="B128" s="156"/>
      <c r="C128" s="404"/>
      <c r="D128" s="474" t="s">
        <v>84</v>
      </c>
      <c r="E128" s="474"/>
      <c r="F128" s="422"/>
      <c r="G128" s="422"/>
      <c r="H128" s="422"/>
      <c r="I128" s="422"/>
      <c r="J128" s="422"/>
      <c r="K128" s="422"/>
      <c r="L128" s="422"/>
      <c r="M128" s="422"/>
      <c r="N128" s="422"/>
      <c r="O128" s="422"/>
      <c r="P128" s="473"/>
      <c r="Q128" s="388"/>
      <c r="R128" s="388"/>
      <c r="S128" s="157"/>
      <c r="T128" s="44" t="s">
        <v>130</v>
      </c>
      <c r="U128" s="741">
        <f>U129+U130</f>
        <v>0</v>
      </c>
      <c r="V128" s="741"/>
      <c r="W128" s="741"/>
      <c r="X128" s="741"/>
      <c r="Y128" s="41" t="s">
        <v>10</v>
      </c>
      <c r="Z128" s="2"/>
      <c r="AA128" s="2"/>
      <c r="AB128" s="2"/>
      <c r="AC128" s="2"/>
      <c r="AD128" s="2"/>
      <c r="AE128" s="2"/>
      <c r="AF128" s="2"/>
      <c r="AG128" s="2"/>
      <c r="AH128" s="2"/>
      <c r="AI128" s="2"/>
      <c r="AJ128" s="2"/>
      <c r="AK128" s="2"/>
      <c r="AL128" s="2"/>
    </row>
    <row r="129" spans="1:38" s="58" customFormat="1" ht="15" customHeight="1">
      <c r="A129" s="155"/>
      <c r="B129" s="156"/>
      <c r="C129" s="404"/>
      <c r="D129" s="404"/>
      <c r="E129" s="781"/>
      <c r="F129" s="781"/>
      <c r="G129" s="475" t="s">
        <v>129</v>
      </c>
      <c r="H129" s="782"/>
      <c r="I129" s="782"/>
      <c r="J129" s="404" t="s">
        <v>82</v>
      </c>
      <c r="K129" s="404"/>
      <c r="L129" s="404"/>
      <c r="M129" s="476" t="s">
        <v>176</v>
      </c>
      <c r="N129" s="783" t="s">
        <v>393</v>
      </c>
      <c r="O129" s="784"/>
      <c r="P129" s="784"/>
      <c r="Q129" s="517">
        <f>U68</f>
        <v>0</v>
      </c>
      <c r="R129" s="517"/>
      <c r="S129" s="157" t="s">
        <v>52</v>
      </c>
      <c r="T129" s="158" t="s">
        <v>168</v>
      </c>
      <c r="U129" s="743">
        <f>H129*Q129</f>
        <v>0</v>
      </c>
      <c r="V129" s="743"/>
      <c r="W129" s="743"/>
      <c r="X129" s="743"/>
      <c r="Y129" s="157" t="s">
        <v>62</v>
      </c>
      <c r="Z129" s="2"/>
      <c r="AA129" s="2"/>
      <c r="AB129" s="2"/>
      <c r="AC129" s="2"/>
      <c r="AD129" s="2"/>
      <c r="AE129" s="2"/>
      <c r="AF129" s="2"/>
      <c r="AG129" s="2"/>
      <c r="AH129" s="2"/>
      <c r="AI129" s="2"/>
      <c r="AJ129" s="2"/>
      <c r="AK129" s="2"/>
      <c r="AL129" s="2"/>
    </row>
    <row r="130" spans="1:38" s="58" customFormat="1" ht="15" customHeight="1">
      <c r="A130" s="155"/>
      <c r="B130" s="156"/>
      <c r="C130" s="404"/>
      <c r="D130" s="404"/>
      <c r="E130" s="781"/>
      <c r="F130" s="781"/>
      <c r="G130" s="475" t="s">
        <v>129</v>
      </c>
      <c r="H130" s="782"/>
      <c r="I130" s="782"/>
      <c r="J130" s="404" t="s">
        <v>80</v>
      </c>
      <c r="K130" s="404"/>
      <c r="L130" s="404"/>
      <c r="M130" s="476" t="s">
        <v>176</v>
      </c>
      <c r="N130" s="783" t="s">
        <v>394</v>
      </c>
      <c r="O130" s="784"/>
      <c r="P130" s="784"/>
      <c r="Q130" s="517">
        <f>U69</f>
        <v>0</v>
      </c>
      <c r="R130" s="517"/>
      <c r="S130" s="157" t="s">
        <v>47</v>
      </c>
      <c r="T130" s="158" t="s">
        <v>168</v>
      </c>
      <c r="U130" s="743">
        <f>H130*Q130</f>
        <v>0</v>
      </c>
      <c r="V130" s="743"/>
      <c r="W130" s="743"/>
      <c r="X130" s="743"/>
      <c r="Y130" s="157" t="s">
        <v>62</v>
      </c>
      <c r="Z130" s="2"/>
      <c r="AA130" s="2"/>
      <c r="AB130" s="2"/>
      <c r="AC130" s="2"/>
      <c r="AD130" s="2"/>
      <c r="AE130" s="2"/>
      <c r="AF130" s="2"/>
      <c r="AG130" s="2"/>
      <c r="AH130" s="2"/>
      <c r="AI130" s="2"/>
      <c r="AJ130" s="2"/>
      <c r="AK130" s="2"/>
      <c r="AL130" s="2"/>
    </row>
    <row r="131" spans="1:38" s="58" customFormat="1" ht="15" customHeight="1">
      <c r="A131" s="155"/>
      <c r="B131" s="156"/>
      <c r="C131" s="404"/>
      <c r="D131" s="404"/>
      <c r="E131" s="477"/>
      <c r="F131" s="477"/>
      <c r="G131" s="475"/>
      <c r="H131" s="478"/>
      <c r="I131" s="478"/>
      <c r="J131" s="404"/>
      <c r="K131" s="404"/>
      <c r="L131" s="404"/>
      <c r="M131" s="476"/>
      <c r="N131" s="479"/>
      <c r="O131" s="473"/>
      <c r="P131" s="473"/>
      <c r="Q131" s="388"/>
      <c r="R131" s="388"/>
      <c r="S131" s="157"/>
      <c r="T131" s="158"/>
      <c r="U131" s="395"/>
      <c r="V131" s="395"/>
      <c r="W131" s="395"/>
      <c r="X131" s="395"/>
      <c r="Y131" s="157"/>
      <c r="Z131" s="2"/>
      <c r="AA131" s="2"/>
      <c r="AB131" s="2"/>
      <c r="AC131" s="2"/>
      <c r="AD131" s="2"/>
      <c r="AE131" s="2"/>
      <c r="AF131" s="2"/>
      <c r="AG131" s="2"/>
      <c r="AH131" s="2"/>
      <c r="AI131" s="2"/>
      <c r="AJ131" s="2"/>
      <c r="AK131" s="2"/>
      <c r="AL131" s="2"/>
    </row>
    <row r="132" spans="1:38" ht="15" customHeight="1">
      <c r="A132" s="155"/>
      <c r="B132" s="156"/>
      <c r="C132" s="780" t="s">
        <v>397</v>
      </c>
      <c r="D132" s="780"/>
      <c r="E132" s="780"/>
      <c r="F132" s="780"/>
      <c r="G132" s="780"/>
      <c r="H132" s="780"/>
      <c r="I132" s="780"/>
      <c r="J132" s="780"/>
      <c r="K132" s="780"/>
      <c r="L132" s="780"/>
      <c r="M132" s="780"/>
      <c r="N132" s="780"/>
      <c r="O132" s="780"/>
      <c r="P132" s="473"/>
      <c r="Q132" s="388"/>
      <c r="R132" s="388"/>
      <c r="S132" s="157"/>
      <c r="T132" s="44"/>
      <c r="U132" s="741"/>
      <c r="V132" s="741"/>
      <c r="W132" s="741"/>
      <c r="X132" s="741"/>
      <c r="Y132" s="41"/>
    </row>
    <row r="133" spans="1:38" ht="15.75" customHeight="1">
      <c r="A133" s="155"/>
      <c r="B133" s="156"/>
      <c r="C133" s="379"/>
      <c r="D133" s="121" t="s">
        <v>83</v>
      </c>
      <c r="E133" s="121"/>
      <c r="F133" s="379"/>
      <c r="G133" s="379"/>
      <c r="H133" s="379"/>
      <c r="I133" s="379"/>
      <c r="J133" s="379"/>
      <c r="K133" s="379"/>
      <c r="L133" s="379"/>
      <c r="M133" s="379"/>
      <c r="N133" s="379"/>
      <c r="O133" s="379"/>
      <c r="P133" s="393"/>
      <c r="Q133" s="388"/>
      <c r="R133" s="388"/>
      <c r="S133" s="157"/>
      <c r="T133" s="44" t="s">
        <v>130</v>
      </c>
      <c r="U133" s="741">
        <f>U134+U135</f>
        <v>0</v>
      </c>
      <c r="V133" s="741"/>
      <c r="W133" s="741"/>
      <c r="X133" s="741"/>
      <c r="Y133" s="41" t="s">
        <v>10</v>
      </c>
    </row>
    <row r="134" spans="1:38" ht="15.75" customHeight="1">
      <c r="A134" s="155"/>
      <c r="B134" s="156"/>
      <c r="C134" s="38"/>
      <c r="D134" s="38"/>
      <c r="E134" s="515"/>
      <c r="F134" s="515"/>
      <c r="G134" s="389" t="s">
        <v>129</v>
      </c>
      <c r="H134" s="742"/>
      <c r="I134" s="742"/>
      <c r="J134" s="38" t="s">
        <v>82</v>
      </c>
      <c r="K134" s="38"/>
      <c r="L134" s="38"/>
      <c r="M134" s="123" t="s">
        <v>176</v>
      </c>
      <c r="N134" s="487" t="s">
        <v>286</v>
      </c>
      <c r="O134" s="516"/>
      <c r="P134" s="516"/>
      <c r="Q134" s="517">
        <f>U71</f>
        <v>0</v>
      </c>
      <c r="R134" s="517"/>
      <c r="S134" s="157" t="s">
        <v>52</v>
      </c>
      <c r="T134" s="158" t="s">
        <v>168</v>
      </c>
      <c r="U134" s="743">
        <f>H134*Q134</f>
        <v>0</v>
      </c>
      <c r="V134" s="743"/>
      <c r="W134" s="743"/>
      <c r="X134" s="743"/>
      <c r="Y134" s="157" t="s">
        <v>62</v>
      </c>
    </row>
    <row r="135" spans="1:38">
      <c r="A135" s="155"/>
      <c r="B135" s="156"/>
      <c r="C135" s="38"/>
      <c r="D135" s="38"/>
      <c r="E135" s="515"/>
      <c r="F135" s="515"/>
      <c r="G135" s="389" t="s">
        <v>129</v>
      </c>
      <c r="H135" s="742"/>
      <c r="I135" s="742"/>
      <c r="J135" s="38" t="s">
        <v>80</v>
      </c>
      <c r="K135" s="38"/>
      <c r="L135" s="38"/>
      <c r="M135" s="123" t="s">
        <v>176</v>
      </c>
      <c r="N135" s="487" t="s">
        <v>287</v>
      </c>
      <c r="O135" s="516"/>
      <c r="P135" s="516"/>
      <c r="Q135" s="517">
        <f>U72</f>
        <v>0</v>
      </c>
      <c r="R135" s="517"/>
      <c r="S135" s="157" t="s">
        <v>47</v>
      </c>
      <c r="T135" s="158" t="s">
        <v>168</v>
      </c>
      <c r="U135" s="743">
        <f>H135*Q135</f>
        <v>0</v>
      </c>
      <c r="V135" s="743"/>
      <c r="W135" s="743"/>
      <c r="X135" s="743"/>
      <c r="Y135" s="157" t="s">
        <v>62</v>
      </c>
    </row>
    <row r="136" spans="1:38" ht="16.5" customHeight="1">
      <c r="A136" s="155"/>
      <c r="B136" s="156"/>
      <c r="C136" s="38"/>
      <c r="D136" s="38"/>
      <c r="E136" s="392"/>
      <c r="F136" s="392"/>
      <c r="G136" s="389"/>
      <c r="H136" s="394"/>
      <c r="I136" s="394"/>
      <c r="J136" s="38"/>
      <c r="K136" s="38"/>
      <c r="L136" s="38"/>
      <c r="M136" s="123"/>
      <c r="N136" s="373"/>
      <c r="O136" s="393"/>
      <c r="P136" s="393"/>
      <c r="Q136" s="388"/>
      <c r="R136" s="388"/>
      <c r="S136" s="157"/>
      <c r="T136" s="158"/>
      <c r="U136" s="395"/>
      <c r="V136" s="395"/>
      <c r="W136" s="395"/>
      <c r="X136" s="395"/>
      <c r="Y136" s="157"/>
    </row>
    <row r="137" spans="1:38" ht="25.5" customHeight="1">
      <c r="A137" s="155"/>
      <c r="B137" s="156"/>
      <c r="C137" s="38"/>
      <c r="D137" s="121" t="s">
        <v>84</v>
      </c>
      <c r="E137" s="121"/>
      <c r="F137" s="379"/>
      <c r="G137" s="379"/>
      <c r="H137" s="379"/>
      <c r="I137" s="379"/>
      <c r="J137" s="379"/>
      <c r="K137" s="379"/>
      <c r="L137" s="379"/>
      <c r="M137" s="379"/>
      <c r="N137" s="379"/>
      <c r="O137" s="379"/>
      <c r="P137" s="393"/>
      <c r="Q137" s="388"/>
      <c r="R137" s="388"/>
      <c r="S137" s="157"/>
      <c r="T137" s="44" t="s">
        <v>130</v>
      </c>
      <c r="U137" s="741">
        <f>U138+U139</f>
        <v>0</v>
      </c>
      <c r="V137" s="741"/>
      <c r="W137" s="741"/>
      <c r="X137" s="741"/>
      <c r="Y137" s="41" t="s">
        <v>10</v>
      </c>
    </row>
    <row r="138" spans="1:38" ht="25.5" customHeight="1">
      <c r="A138" s="155"/>
      <c r="B138" s="156"/>
      <c r="C138" s="38"/>
      <c r="D138" s="38"/>
      <c r="E138" s="515"/>
      <c r="F138" s="515"/>
      <c r="G138" s="389" t="s">
        <v>129</v>
      </c>
      <c r="H138" s="742"/>
      <c r="I138" s="742"/>
      <c r="J138" s="38" t="s">
        <v>82</v>
      </c>
      <c r="K138" s="38"/>
      <c r="L138" s="38"/>
      <c r="M138" s="123" t="s">
        <v>176</v>
      </c>
      <c r="N138" s="487" t="s">
        <v>288</v>
      </c>
      <c r="O138" s="516"/>
      <c r="P138" s="516"/>
      <c r="Q138" s="517">
        <f>U73</f>
        <v>0</v>
      </c>
      <c r="R138" s="517"/>
      <c r="S138" s="157" t="s">
        <v>52</v>
      </c>
      <c r="T138" s="158" t="s">
        <v>168</v>
      </c>
      <c r="U138" s="743">
        <f>H138*Q138</f>
        <v>0</v>
      </c>
      <c r="V138" s="743"/>
      <c r="W138" s="743"/>
      <c r="X138" s="743"/>
      <c r="Y138" s="157" t="s">
        <v>62</v>
      </c>
    </row>
    <row r="139" spans="1:38" ht="12.75" customHeight="1">
      <c r="A139" s="155"/>
      <c r="B139" s="156"/>
      <c r="C139" s="38"/>
      <c r="D139" s="38"/>
      <c r="E139" s="515"/>
      <c r="F139" s="515"/>
      <c r="G139" s="389" t="s">
        <v>129</v>
      </c>
      <c r="H139" s="742"/>
      <c r="I139" s="742"/>
      <c r="J139" s="38" t="s">
        <v>80</v>
      </c>
      <c r="K139" s="38"/>
      <c r="L139" s="38"/>
      <c r="M139" s="123" t="s">
        <v>176</v>
      </c>
      <c r="N139" s="487" t="s">
        <v>289</v>
      </c>
      <c r="O139" s="516"/>
      <c r="P139" s="516"/>
      <c r="Q139" s="517">
        <f>U74</f>
        <v>0</v>
      </c>
      <c r="R139" s="517"/>
      <c r="S139" s="157" t="s">
        <v>47</v>
      </c>
      <c r="T139" s="158" t="s">
        <v>168</v>
      </c>
      <c r="U139" s="743">
        <f>H139*Q139</f>
        <v>0</v>
      </c>
      <c r="V139" s="743"/>
      <c r="W139" s="743"/>
      <c r="X139" s="743"/>
      <c r="Y139" s="157" t="s">
        <v>62</v>
      </c>
    </row>
    <row r="140" spans="1:38" ht="15" customHeight="1">
      <c r="A140" s="121"/>
      <c r="B140" s="134"/>
      <c r="C140" s="502"/>
      <c r="D140" s="502"/>
      <c r="E140" s="502"/>
      <c r="F140" s="502"/>
      <c r="G140" s="502"/>
      <c r="H140" s="502"/>
      <c r="I140" s="502"/>
      <c r="J140" s="502"/>
      <c r="K140" s="502"/>
      <c r="L140" s="502"/>
      <c r="M140" s="502"/>
      <c r="N140" s="502"/>
      <c r="O140" s="502"/>
      <c r="P140" s="397"/>
      <c r="Q140" s="397"/>
      <c r="R140" s="397"/>
      <c r="S140" s="159"/>
      <c r="T140" s="136"/>
      <c r="U140" s="396"/>
      <c r="V140" s="396"/>
      <c r="W140" s="396"/>
      <c r="X140" s="396"/>
      <c r="Y140" s="159"/>
    </row>
    <row r="141" spans="1:38" ht="27.75" customHeight="1">
      <c r="A141" s="121"/>
      <c r="B141" s="134"/>
      <c r="C141" s="30"/>
      <c r="D141" s="31"/>
      <c r="E141" s="391"/>
      <c r="F141" s="391"/>
      <c r="G141" s="389"/>
      <c r="H141" s="394"/>
      <c r="I141" s="394"/>
      <c r="J141" s="38"/>
      <c r="K141" s="38"/>
      <c r="L141" s="38"/>
      <c r="M141" s="160"/>
      <c r="N141" s="161"/>
      <c r="O141" s="162"/>
      <c r="P141" s="162"/>
      <c r="Q141" s="123"/>
      <c r="R141" s="123"/>
      <c r="S141" s="30"/>
      <c r="T141" s="158"/>
      <c r="U141" s="395"/>
      <c r="V141" s="395"/>
      <c r="W141" s="395"/>
      <c r="X141" s="395"/>
      <c r="Y141" s="157"/>
    </row>
    <row r="142" spans="1:38" ht="27.75" customHeight="1">
      <c r="A142" s="121"/>
      <c r="B142" s="134"/>
      <c r="C142" s="30"/>
      <c r="D142" s="30"/>
      <c r="E142" s="30"/>
      <c r="F142" s="30"/>
      <c r="G142" s="30"/>
      <c r="H142" s="30"/>
      <c r="I142" s="30"/>
      <c r="J142" s="30"/>
      <c r="K142" s="30" t="s">
        <v>85</v>
      </c>
      <c r="L142" s="30"/>
      <c r="M142" s="30"/>
      <c r="N142" s="30"/>
      <c r="O142" s="30"/>
      <c r="P142" s="163"/>
      <c r="Q142" s="31"/>
      <c r="R142" s="31"/>
      <c r="S142" s="82"/>
      <c r="T142" s="136" t="s">
        <v>130</v>
      </c>
      <c r="U142" s="740" t="e">
        <f>U79+U108+U112+U115+U117+#REF!+#REF!+#REF!+U121+U124+U128+U133+U137</f>
        <v>#REF!</v>
      </c>
      <c r="V142" s="740"/>
      <c r="W142" s="740"/>
      <c r="X142" s="740"/>
      <c r="Y142" s="137" t="s">
        <v>10</v>
      </c>
      <c r="AB142" s="164"/>
    </row>
    <row r="143" spans="1:38" ht="13.5" customHeight="1" thickBot="1">
      <c r="A143" s="121"/>
      <c r="B143" s="165"/>
      <c r="C143" s="166"/>
      <c r="D143" s="166"/>
      <c r="E143" s="166"/>
      <c r="F143" s="166"/>
      <c r="G143" s="166"/>
      <c r="H143" s="166"/>
      <c r="I143" s="166"/>
      <c r="J143" s="166"/>
      <c r="K143" s="166"/>
      <c r="L143" s="166"/>
      <c r="M143" s="166"/>
      <c r="N143" s="166"/>
      <c r="O143" s="166"/>
      <c r="P143" s="166"/>
      <c r="Q143" s="166"/>
      <c r="R143" s="166"/>
      <c r="S143" s="167"/>
      <c r="T143" s="165"/>
      <c r="U143" s="166"/>
      <c r="V143" s="166"/>
      <c r="W143" s="166"/>
      <c r="X143" s="166"/>
      <c r="Y143" s="167"/>
    </row>
    <row r="144" spans="1:38" ht="14.25" thickTop="1">
      <c r="A144" s="121"/>
      <c r="B144" s="503" t="s">
        <v>86</v>
      </c>
      <c r="C144" s="504"/>
      <c r="D144" s="504"/>
      <c r="E144" s="504"/>
      <c r="F144" s="504"/>
      <c r="G144" s="504"/>
      <c r="H144" s="504"/>
      <c r="I144" s="507"/>
      <c r="J144" s="507"/>
      <c r="K144" s="507"/>
      <c r="L144" s="507"/>
      <c r="M144" s="507"/>
      <c r="N144" s="508"/>
      <c r="O144" s="508"/>
      <c r="P144" s="508"/>
      <c r="Q144" s="508"/>
      <c r="R144" s="508"/>
      <c r="S144" s="40"/>
      <c r="T144" s="509" t="s">
        <v>177</v>
      </c>
      <c r="U144" s="510"/>
      <c r="V144" s="510"/>
      <c r="W144" s="510"/>
      <c r="X144" s="510"/>
      <c r="Y144" s="511"/>
    </row>
    <row r="145" spans="1:28" ht="14.25" customHeight="1" thickBot="1">
      <c r="A145" s="121"/>
      <c r="B145" s="505"/>
      <c r="C145" s="506"/>
      <c r="D145" s="506"/>
      <c r="E145" s="506"/>
      <c r="F145" s="506"/>
      <c r="G145" s="506"/>
      <c r="H145" s="512" t="s">
        <v>87</v>
      </c>
      <c r="I145" s="513"/>
      <c r="J145" s="513"/>
      <c r="K145" s="513"/>
      <c r="L145" s="513"/>
      <c r="M145" s="513"/>
      <c r="N145" s="514"/>
      <c r="O145" s="514"/>
      <c r="P145" s="514"/>
      <c r="Q145" s="514"/>
      <c r="R145" s="514"/>
      <c r="S145" s="41" t="s">
        <v>24</v>
      </c>
      <c r="T145" s="491"/>
      <c r="U145" s="492"/>
      <c r="V145" s="492"/>
      <c r="W145" s="492"/>
      <c r="X145" s="492"/>
      <c r="Y145" s="493"/>
      <c r="AB145" s="168" t="e">
        <f>U142</f>
        <v>#REF!</v>
      </c>
    </row>
    <row r="146" spans="1:28" ht="25.5" customHeight="1">
      <c r="A146" s="121"/>
      <c r="B146" s="42"/>
      <c r="C146" s="43"/>
      <c r="D146" s="43"/>
      <c r="E146" s="43"/>
      <c r="F146" s="43"/>
      <c r="G146" s="43"/>
      <c r="H146" s="43"/>
      <c r="I146" s="43"/>
      <c r="J146" s="87" t="s">
        <v>358</v>
      </c>
      <c r="K146" s="38"/>
      <c r="L146" s="38"/>
      <c r="M146" s="38"/>
      <c r="N146" s="38"/>
      <c r="O146" s="38"/>
      <c r="P146" s="38"/>
      <c r="Q146" s="38"/>
      <c r="R146" s="38"/>
      <c r="S146" s="41"/>
      <c r="T146" s="44" t="s">
        <v>130</v>
      </c>
      <c r="U146" s="740">
        <f>ROUNDDOWN(IF(N145&gt;7200000,U142*0.8,0),0)</f>
        <v>0</v>
      </c>
      <c r="V146" s="740"/>
      <c r="W146" s="740"/>
      <c r="X146" s="740"/>
      <c r="Y146" s="41" t="s">
        <v>10</v>
      </c>
      <c r="AB146" s="168">
        <f>U146</f>
        <v>0</v>
      </c>
    </row>
    <row r="147" spans="1:28" ht="25.5" customHeight="1">
      <c r="A147" s="121"/>
      <c r="B147" s="45"/>
      <c r="C147" s="46"/>
      <c r="D147" s="46"/>
      <c r="E147" s="46"/>
      <c r="F147" s="46"/>
      <c r="G147" s="46"/>
      <c r="H147" s="489" t="s">
        <v>359</v>
      </c>
      <c r="I147" s="489"/>
      <c r="J147" s="489"/>
      <c r="K147" s="489"/>
      <c r="L147" s="489"/>
      <c r="M147" s="489"/>
      <c r="N147" s="489"/>
      <c r="O147" s="489"/>
      <c r="P147" s="489"/>
      <c r="Q147" s="489"/>
      <c r="R147" s="489"/>
      <c r="S147" s="490"/>
      <c r="T147" s="491" t="s">
        <v>119</v>
      </c>
      <c r="U147" s="492"/>
      <c r="V147" s="492"/>
      <c r="W147" s="492"/>
      <c r="X147" s="492"/>
      <c r="Y147" s="493"/>
      <c r="AB147" s="164">
        <f>U149</f>
        <v>0</v>
      </c>
    </row>
    <row r="148" spans="1:28" ht="14.25" customHeight="1">
      <c r="A148" s="121"/>
      <c r="B148" s="494" t="s">
        <v>120</v>
      </c>
      <c r="C148" s="495"/>
      <c r="D148" s="495"/>
      <c r="E148" s="495"/>
      <c r="F148" s="495"/>
      <c r="G148" s="495"/>
      <c r="H148" s="498"/>
      <c r="I148" s="498"/>
      <c r="J148" s="498"/>
      <c r="K148" s="47"/>
      <c r="L148" s="47"/>
      <c r="M148" s="47"/>
      <c r="N148" s="48"/>
      <c r="O148" s="48"/>
      <c r="P148" s="48"/>
      <c r="Q148" s="48"/>
      <c r="R148" s="48"/>
      <c r="S148" s="49"/>
      <c r="T148" s="491"/>
      <c r="U148" s="492"/>
      <c r="V148" s="492"/>
      <c r="W148" s="492"/>
      <c r="X148" s="492"/>
      <c r="Y148" s="493"/>
    </row>
    <row r="149" spans="1:28" ht="15" customHeight="1" thickBot="1">
      <c r="A149" s="121"/>
      <c r="B149" s="496"/>
      <c r="C149" s="497"/>
      <c r="D149" s="497"/>
      <c r="E149" s="497"/>
      <c r="F149" s="497"/>
      <c r="G149" s="497"/>
      <c r="H149" s="499"/>
      <c r="I149" s="500"/>
      <c r="J149" s="500"/>
      <c r="K149" s="500"/>
      <c r="L149" s="500"/>
      <c r="M149" s="500"/>
      <c r="N149" s="501"/>
      <c r="O149" s="501"/>
      <c r="P149" s="501"/>
      <c r="Q149" s="501"/>
      <c r="R149" s="501"/>
      <c r="S149" s="41" t="s">
        <v>23</v>
      </c>
      <c r="T149" s="44" t="s">
        <v>130</v>
      </c>
      <c r="U149" s="740">
        <f>ROUNDDOWN(IF(AND(N145&gt;6300000,N145&lt;=7200000),U142*0.9,0),0)</f>
        <v>0</v>
      </c>
      <c r="V149" s="740"/>
      <c r="W149" s="740"/>
      <c r="X149" s="740"/>
      <c r="Y149" s="41" t="s">
        <v>10</v>
      </c>
    </row>
    <row r="150" spans="1:28" ht="27.75" customHeight="1">
      <c r="A150" s="121"/>
      <c r="B150" s="486" t="s">
        <v>178</v>
      </c>
      <c r="C150" s="487"/>
      <c r="D150" s="487"/>
      <c r="E150" s="487"/>
      <c r="F150" s="487"/>
      <c r="G150" s="487"/>
      <c r="H150" s="487"/>
      <c r="I150" s="487"/>
      <c r="J150" s="487"/>
      <c r="K150" s="487"/>
      <c r="L150" s="487"/>
      <c r="M150" s="487"/>
      <c r="N150" s="487"/>
      <c r="O150" s="487"/>
      <c r="P150" s="487"/>
      <c r="Q150" s="487"/>
      <c r="R150" s="487"/>
      <c r="S150" s="488"/>
      <c r="T150" s="44"/>
      <c r="U150" s="356"/>
      <c r="V150" s="356"/>
      <c r="W150" s="356"/>
      <c r="X150" s="356"/>
      <c r="Y150" s="41"/>
    </row>
    <row r="151" spans="1:28" ht="27.75" customHeight="1">
      <c r="A151" s="121"/>
      <c r="B151" s="50"/>
      <c r="C151" s="51"/>
      <c r="D151" s="51"/>
      <c r="E151" s="51"/>
      <c r="F151" s="51"/>
      <c r="G151" s="51"/>
      <c r="H151" s="51"/>
      <c r="I151" s="51"/>
      <c r="J151" s="51"/>
      <c r="K151" s="51"/>
      <c r="L151" s="51"/>
      <c r="M151" s="51"/>
      <c r="N151" s="51"/>
      <c r="O151" s="51"/>
      <c r="P151" s="51"/>
      <c r="Q151" s="51"/>
      <c r="R151" s="51"/>
      <c r="S151" s="52"/>
      <c r="T151" s="45"/>
      <c r="U151" s="46"/>
      <c r="V151" s="46"/>
      <c r="W151" s="46"/>
      <c r="X151" s="46"/>
      <c r="Y151" s="53"/>
    </row>
    <row r="152" spans="1:28" ht="8.25" customHeight="1">
      <c r="A152" s="155"/>
      <c r="B152" s="169" t="s">
        <v>88</v>
      </c>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row>
    <row r="153" spans="1:28" ht="9" customHeight="1">
      <c r="A153" s="12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row>
    <row r="154" spans="1:28" ht="15" customHeight="1">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row>
    <row r="155" spans="1:28" ht="6" customHeight="1"/>
    <row r="156" spans="1:28" ht="30" customHeight="1"/>
    <row r="157" spans="1:28" ht="30" customHeight="1"/>
    <row r="158" spans="1:28" ht="17.25" customHeight="1"/>
    <row r="159" spans="1:28" ht="28.5" customHeight="1"/>
    <row r="160" spans="1:28" ht="30" customHeight="1"/>
    <row r="161" ht="30" customHeight="1"/>
    <row r="162" ht="43.5" customHeight="1"/>
    <row r="163" ht="6" customHeight="1"/>
    <row r="164" ht="15.75" customHeight="1"/>
    <row r="165" ht="11.1" customHeight="1"/>
    <row r="166" ht="11.25" customHeight="1"/>
  </sheetData>
  <mergeCells count="229">
    <mergeCell ref="B19:Y19"/>
    <mergeCell ref="J26:M26"/>
    <mergeCell ref="T26:X26"/>
    <mergeCell ref="A3:Y3"/>
    <mergeCell ref="N6:Y6"/>
    <mergeCell ref="B8:Y9"/>
    <mergeCell ref="B13:L14"/>
    <mergeCell ref="M13:Y13"/>
    <mergeCell ref="M14:P14"/>
    <mergeCell ref="Q14:T14"/>
    <mergeCell ref="U14:Y14"/>
    <mergeCell ref="M15:O15"/>
    <mergeCell ref="Q15:S15"/>
    <mergeCell ref="V15:X15"/>
    <mergeCell ref="M16:O16"/>
    <mergeCell ref="Q16:S16"/>
    <mergeCell ref="V16:X16"/>
    <mergeCell ref="M17:O17"/>
    <mergeCell ref="Q17:S17"/>
    <mergeCell ref="V17:X17"/>
    <mergeCell ref="J27:M27"/>
    <mergeCell ref="T27:X27"/>
    <mergeCell ref="U28:X28"/>
    <mergeCell ref="U29:X29"/>
    <mergeCell ref="J32:M32"/>
    <mergeCell ref="T32:X32"/>
    <mergeCell ref="Q56:S56"/>
    <mergeCell ref="U56:X56"/>
    <mergeCell ref="J33:M33"/>
    <mergeCell ref="T33:X33"/>
    <mergeCell ref="B34:Y35"/>
    <mergeCell ref="B36:Y37"/>
    <mergeCell ref="J40:M40"/>
    <mergeCell ref="U40:X40"/>
    <mergeCell ref="B52:Y52"/>
    <mergeCell ref="B48:E48"/>
    <mergeCell ref="J41:M41"/>
    <mergeCell ref="U41:X41"/>
    <mergeCell ref="U42:X42"/>
    <mergeCell ref="U43:X43"/>
    <mergeCell ref="B45:Y45"/>
    <mergeCell ref="B49:D49"/>
    <mergeCell ref="F49:H49"/>
    <mergeCell ref="K49:M49"/>
    <mergeCell ref="F48:I48"/>
    <mergeCell ref="J48:N48"/>
    <mergeCell ref="B62:B63"/>
    <mergeCell ref="C62:U63"/>
    <mergeCell ref="V62:W63"/>
    <mergeCell ref="X62:Y63"/>
    <mergeCell ref="A66:M67"/>
    <mergeCell ref="N66:O67"/>
    <mergeCell ref="P66:S66"/>
    <mergeCell ref="U66:X66"/>
    <mergeCell ref="P67:S67"/>
    <mergeCell ref="U67:X67"/>
    <mergeCell ref="A68:M69"/>
    <mergeCell ref="N68:O69"/>
    <mergeCell ref="P68:S68"/>
    <mergeCell ref="U68:X68"/>
    <mergeCell ref="P69:S69"/>
    <mergeCell ref="U69:X69"/>
    <mergeCell ref="V58:W59"/>
    <mergeCell ref="X58:Y59"/>
    <mergeCell ref="B60:B61"/>
    <mergeCell ref="C60:U61"/>
    <mergeCell ref="V60:W61"/>
    <mergeCell ref="X60:Y61"/>
    <mergeCell ref="A71:M72"/>
    <mergeCell ref="N71:O72"/>
    <mergeCell ref="P71:S71"/>
    <mergeCell ref="U71:X71"/>
    <mergeCell ref="P72:S72"/>
    <mergeCell ref="U72:X72"/>
    <mergeCell ref="A73:M74"/>
    <mergeCell ref="N73:O74"/>
    <mergeCell ref="P73:S73"/>
    <mergeCell ref="U73:X73"/>
    <mergeCell ref="P74:S74"/>
    <mergeCell ref="U74:X74"/>
    <mergeCell ref="H78:Y78"/>
    <mergeCell ref="I79:J79"/>
    <mergeCell ref="U79:X79"/>
    <mergeCell ref="U80:X80"/>
    <mergeCell ref="B81:S81"/>
    <mergeCell ref="B82:C82"/>
    <mergeCell ref="E82:G82"/>
    <mergeCell ref="M82:P82"/>
    <mergeCell ref="Q82:R82"/>
    <mergeCell ref="B84:C84"/>
    <mergeCell ref="E84:G84"/>
    <mergeCell ref="M84:P84"/>
    <mergeCell ref="Q84:R84"/>
    <mergeCell ref="B86:C86"/>
    <mergeCell ref="E86:G86"/>
    <mergeCell ref="M86:P86"/>
    <mergeCell ref="Q86:R86"/>
    <mergeCell ref="E87:G87"/>
    <mergeCell ref="B88:C88"/>
    <mergeCell ref="E88:G88"/>
    <mergeCell ref="M88:P88"/>
    <mergeCell ref="Q88:R88"/>
    <mergeCell ref="E89:G89"/>
    <mergeCell ref="B90:C90"/>
    <mergeCell ref="E90:G90"/>
    <mergeCell ref="M90:P90"/>
    <mergeCell ref="Q90:R90"/>
    <mergeCell ref="B93:S93"/>
    <mergeCell ref="B94:C94"/>
    <mergeCell ref="E94:G94"/>
    <mergeCell ref="M94:P94"/>
    <mergeCell ref="Q94:R94"/>
    <mergeCell ref="B96:C96"/>
    <mergeCell ref="E96:G96"/>
    <mergeCell ref="M96:P96"/>
    <mergeCell ref="Q96:R96"/>
    <mergeCell ref="B98:C98"/>
    <mergeCell ref="E98:G98"/>
    <mergeCell ref="M98:P98"/>
    <mergeCell ref="Q98:R98"/>
    <mergeCell ref="E99:G99"/>
    <mergeCell ref="B100:C100"/>
    <mergeCell ref="E100:G100"/>
    <mergeCell ref="M100:P100"/>
    <mergeCell ref="Q100:R100"/>
    <mergeCell ref="E101:G101"/>
    <mergeCell ref="B102:C102"/>
    <mergeCell ref="E102:G102"/>
    <mergeCell ref="M102:P102"/>
    <mergeCell ref="Q102:R102"/>
    <mergeCell ref="E104:G104"/>
    <mergeCell ref="M104:P104"/>
    <mergeCell ref="Q104:R104"/>
    <mergeCell ref="U104:X104"/>
    <mergeCell ref="C107:S107"/>
    <mergeCell ref="E108:G108"/>
    <mergeCell ref="M108:P108"/>
    <mergeCell ref="Q108:R108"/>
    <mergeCell ref="U108:X108"/>
    <mergeCell ref="E109:G109"/>
    <mergeCell ref="M109:P109"/>
    <mergeCell ref="Q109:R109"/>
    <mergeCell ref="U109:X109"/>
    <mergeCell ref="C111:S111"/>
    <mergeCell ref="E112:G112"/>
    <mergeCell ref="M112:P112"/>
    <mergeCell ref="Q112:R112"/>
    <mergeCell ref="U112:X112"/>
    <mergeCell ref="U114:X114"/>
    <mergeCell ref="Q115:R115"/>
    <mergeCell ref="U115:X115"/>
    <mergeCell ref="E116:G116"/>
    <mergeCell ref="K116:S116"/>
    <mergeCell ref="Q117:R117"/>
    <mergeCell ref="U117:X117"/>
    <mergeCell ref="AA117:AE117"/>
    <mergeCell ref="E118:G118"/>
    <mergeCell ref="M118:N118"/>
    <mergeCell ref="Q118:R118"/>
    <mergeCell ref="AA118:AE118"/>
    <mergeCell ref="E121:G121"/>
    <mergeCell ref="M121:O121"/>
    <mergeCell ref="Q121:R121"/>
    <mergeCell ref="U121:X121"/>
    <mergeCell ref="C123:O123"/>
    <mergeCell ref="U123:X123"/>
    <mergeCell ref="U124:X124"/>
    <mergeCell ref="E125:F125"/>
    <mergeCell ref="H125:I125"/>
    <mergeCell ref="N125:P125"/>
    <mergeCell ref="Q125:R125"/>
    <mergeCell ref="U125:X125"/>
    <mergeCell ref="E126:F126"/>
    <mergeCell ref="H126:I126"/>
    <mergeCell ref="N126:P126"/>
    <mergeCell ref="Q126:R126"/>
    <mergeCell ref="U126:X126"/>
    <mergeCell ref="U128:X128"/>
    <mergeCell ref="E129:F129"/>
    <mergeCell ref="H129:I129"/>
    <mergeCell ref="N129:P129"/>
    <mergeCell ref="Q129:R129"/>
    <mergeCell ref="U129:X129"/>
    <mergeCell ref="E130:F130"/>
    <mergeCell ref="H130:I130"/>
    <mergeCell ref="N130:P130"/>
    <mergeCell ref="Q130:R130"/>
    <mergeCell ref="U130:X130"/>
    <mergeCell ref="C132:O132"/>
    <mergeCell ref="U132:X132"/>
    <mergeCell ref="U133:X133"/>
    <mergeCell ref="E134:F134"/>
    <mergeCell ref="H134:I134"/>
    <mergeCell ref="N134:P134"/>
    <mergeCell ref="Q134:R134"/>
    <mergeCell ref="U134:X134"/>
    <mergeCell ref="E135:F135"/>
    <mergeCell ref="H135:I135"/>
    <mergeCell ref="N135:P135"/>
    <mergeCell ref="Q135:R135"/>
    <mergeCell ref="U135:X135"/>
    <mergeCell ref="U137:X137"/>
    <mergeCell ref="E138:F138"/>
    <mergeCell ref="H138:I138"/>
    <mergeCell ref="N138:P138"/>
    <mergeCell ref="Q138:R138"/>
    <mergeCell ref="U138:X138"/>
    <mergeCell ref="E139:F139"/>
    <mergeCell ref="H139:I139"/>
    <mergeCell ref="N139:P139"/>
    <mergeCell ref="Q139:R139"/>
    <mergeCell ref="U139:X139"/>
    <mergeCell ref="C140:O140"/>
    <mergeCell ref="U142:X142"/>
    <mergeCell ref="B144:G145"/>
    <mergeCell ref="H144:M144"/>
    <mergeCell ref="N144:R144"/>
    <mergeCell ref="T144:Y145"/>
    <mergeCell ref="H145:M145"/>
    <mergeCell ref="N145:R145"/>
    <mergeCell ref="B150:S150"/>
    <mergeCell ref="U146:X146"/>
    <mergeCell ref="H147:S147"/>
    <mergeCell ref="T147:Y148"/>
    <mergeCell ref="B148:G149"/>
    <mergeCell ref="H148:J148"/>
    <mergeCell ref="H149:M149"/>
    <mergeCell ref="N149:R149"/>
    <mergeCell ref="U149:X149"/>
  </mergeCells>
  <phoneticPr fontId="3"/>
  <conditionalFormatting sqref="B49 F49">
    <cfRule type="containsBlanks" dxfId="12" priority="1">
      <formula>LEN(TRIM(B49))=0</formula>
    </cfRule>
  </conditionalFormatting>
  <conditionalFormatting sqref="N6:Y6">
    <cfRule type="containsBlanks" dxfId="11" priority="11" stopIfTrue="1">
      <formula>LEN(TRIM(N6))=0</formula>
    </cfRule>
    <cfRule type="containsBlanks" dxfId="10" priority="12" stopIfTrue="1">
      <formula>LEN(TRIM(N6))=0</formula>
    </cfRule>
  </conditionalFormatting>
  <conditionalFormatting sqref="I7">
    <cfRule type="containsBlanks" dxfId="9" priority="10" stopIfTrue="1">
      <formula>LEN(TRIM(I7))=0</formula>
    </cfRule>
  </conditionalFormatting>
  <conditionalFormatting sqref="V60:Y63">
    <cfRule type="containsBlanks" dxfId="8" priority="9" stopIfTrue="1">
      <formula>LEN(TRIM(V60))=0</formula>
    </cfRule>
  </conditionalFormatting>
  <conditionalFormatting sqref="K79 N79">
    <cfRule type="containsBlanks" dxfId="7" priority="8" stopIfTrue="1">
      <formula>LEN(TRIM(K79))=0</formula>
    </cfRule>
  </conditionalFormatting>
  <conditionalFormatting sqref="C115">
    <cfRule type="containsBlanks" dxfId="6" priority="7">
      <formula>LEN(TRIM(C115))=0</formula>
    </cfRule>
  </conditionalFormatting>
  <conditionalFormatting sqref="C117">
    <cfRule type="containsBlanks" dxfId="5" priority="6">
      <formula>LEN(TRIM(C117))=0</formula>
    </cfRule>
  </conditionalFormatting>
  <conditionalFormatting sqref="N149:R149">
    <cfRule type="containsBlanks" dxfId="1" priority="2">
      <formula>LEN(TRIM(N149))=0</formula>
    </cfRule>
  </conditionalFormatting>
  <conditionalFormatting sqref="J40:M41 U40:X41">
    <cfRule type="containsBlanks" dxfId="0" priority="13">
      <formula>LEN(TRIM(J40))=0</formula>
    </cfRule>
  </conditionalFormatting>
  <dataValidations count="5">
    <dataValidation type="list" allowBlank="1" showInputMessage="1" showErrorMessage="1" sqref="WVU130:WVV130 JI130:JJ130 TE130:TF130 ADA130:ADB130 AMW130:AMX130 AWS130:AWT130 BGO130:BGP130 BQK130:BQL130 CAG130:CAH130 CKC130:CKD130 CTY130:CTZ130 DDU130:DDV130 DNQ130:DNR130 DXM130:DXN130 EHI130:EHJ130 ERE130:ERF130 FBA130:FBB130 FKW130:FKX130 FUS130:FUT130 GEO130:GEP130 GOK130:GOL130 GYG130:GYH130 HIC130:HID130 HRY130:HRZ130 IBU130:IBV130 ILQ130:ILR130 IVM130:IVN130 JFI130:JFJ130 JPE130:JPF130 JZA130:JZB130 KIW130:KIX130 KSS130:KST130 LCO130:LCP130 LMK130:LML130 LWG130:LWH130 MGC130:MGD130 MPY130:MPZ130 MZU130:MZV130 NJQ130:NJR130 NTM130:NTN130 ODI130:ODJ130 ONE130:ONF130 OXA130:OXB130 PGW130:PGX130 PQS130:PQT130 QAO130:QAP130 QKK130:QKL130 QUG130:QUH130 REC130:RED130 RNY130:RNZ130 RXU130:RXV130 SHQ130:SHR130 SRM130:SRN130 TBI130:TBJ130 TLE130:TLF130 TVA130:TVB130 UEW130:UEX130 UOS130:UOT130 UYO130:UYP130 VIK130:VIL130 VSG130:VSH130 WCC130:WCD130 WLY130:WLZ130 O65654:P65654 JK65666:JL65666 TG65666:TH65666 ADC65666:ADD65666 AMY65666:AMZ65666 AWU65666:AWV65666 BGQ65666:BGR65666 BQM65666:BQN65666 CAI65666:CAJ65666 CKE65666:CKF65666 CUA65666:CUB65666 DDW65666:DDX65666 DNS65666:DNT65666 DXO65666:DXP65666 EHK65666:EHL65666 ERG65666:ERH65666 FBC65666:FBD65666 FKY65666:FKZ65666 FUU65666:FUV65666 GEQ65666:GER65666 GOM65666:GON65666 GYI65666:GYJ65666 HIE65666:HIF65666 HSA65666:HSB65666 IBW65666:IBX65666 ILS65666:ILT65666 IVO65666:IVP65666 JFK65666:JFL65666 JPG65666:JPH65666 JZC65666:JZD65666 KIY65666:KIZ65666 KSU65666:KSV65666 LCQ65666:LCR65666 LMM65666:LMN65666 LWI65666:LWJ65666 MGE65666:MGF65666 MQA65666:MQB65666 MZW65666:MZX65666 NJS65666:NJT65666 NTO65666:NTP65666 ODK65666:ODL65666 ONG65666:ONH65666 OXC65666:OXD65666 PGY65666:PGZ65666 PQU65666:PQV65666 QAQ65666:QAR65666 QKM65666:QKN65666 QUI65666:QUJ65666 REE65666:REF65666 ROA65666:ROB65666 RXW65666:RXX65666 SHS65666:SHT65666 SRO65666:SRP65666 TBK65666:TBL65666 TLG65666:TLH65666 TVC65666:TVD65666 UEY65666:UEZ65666 UOU65666:UOV65666 UYQ65666:UYR65666 VIM65666:VIN65666 VSI65666:VSJ65666 WCE65666:WCF65666 WMA65666:WMB65666 WVW65666:WVX65666 O131190:P131190 JK131202:JL131202 TG131202:TH131202 ADC131202:ADD131202 AMY131202:AMZ131202 AWU131202:AWV131202 BGQ131202:BGR131202 BQM131202:BQN131202 CAI131202:CAJ131202 CKE131202:CKF131202 CUA131202:CUB131202 DDW131202:DDX131202 DNS131202:DNT131202 DXO131202:DXP131202 EHK131202:EHL131202 ERG131202:ERH131202 FBC131202:FBD131202 FKY131202:FKZ131202 FUU131202:FUV131202 GEQ131202:GER131202 GOM131202:GON131202 GYI131202:GYJ131202 HIE131202:HIF131202 HSA131202:HSB131202 IBW131202:IBX131202 ILS131202:ILT131202 IVO131202:IVP131202 JFK131202:JFL131202 JPG131202:JPH131202 JZC131202:JZD131202 KIY131202:KIZ131202 KSU131202:KSV131202 LCQ131202:LCR131202 LMM131202:LMN131202 LWI131202:LWJ131202 MGE131202:MGF131202 MQA131202:MQB131202 MZW131202:MZX131202 NJS131202:NJT131202 NTO131202:NTP131202 ODK131202:ODL131202 ONG131202:ONH131202 OXC131202:OXD131202 PGY131202:PGZ131202 PQU131202:PQV131202 QAQ131202:QAR131202 QKM131202:QKN131202 QUI131202:QUJ131202 REE131202:REF131202 ROA131202:ROB131202 RXW131202:RXX131202 SHS131202:SHT131202 SRO131202:SRP131202 TBK131202:TBL131202 TLG131202:TLH131202 TVC131202:TVD131202 UEY131202:UEZ131202 UOU131202:UOV131202 UYQ131202:UYR131202 VIM131202:VIN131202 VSI131202:VSJ131202 WCE131202:WCF131202 WMA131202:WMB131202 WVW131202:WVX131202 O196726:P196726 JK196738:JL196738 TG196738:TH196738 ADC196738:ADD196738 AMY196738:AMZ196738 AWU196738:AWV196738 BGQ196738:BGR196738 BQM196738:BQN196738 CAI196738:CAJ196738 CKE196738:CKF196738 CUA196738:CUB196738 DDW196738:DDX196738 DNS196738:DNT196738 DXO196738:DXP196738 EHK196738:EHL196738 ERG196738:ERH196738 FBC196738:FBD196738 FKY196738:FKZ196738 FUU196738:FUV196738 GEQ196738:GER196738 GOM196738:GON196738 GYI196738:GYJ196738 HIE196738:HIF196738 HSA196738:HSB196738 IBW196738:IBX196738 ILS196738:ILT196738 IVO196738:IVP196738 JFK196738:JFL196738 JPG196738:JPH196738 JZC196738:JZD196738 KIY196738:KIZ196738 KSU196738:KSV196738 LCQ196738:LCR196738 LMM196738:LMN196738 LWI196738:LWJ196738 MGE196738:MGF196738 MQA196738:MQB196738 MZW196738:MZX196738 NJS196738:NJT196738 NTO196738:NTP196738 ODK196738:ODL196738 ONG196738:ONH196738 OXC196738:OXD196738 PGY196738:PGZ196738 PQU196738:PQV196738 QAQ196738:QAR196738 QKM196738:QKN196738 QUI196738:QUJ196738 REE196738:REF196738 ROA196738:ROB196738 RXW196738:RXX196738 SHS196738:SHT196738 SRO196738:SRP196738 TBK196738:TBL196738 TLG196738:TLH196738 TVC196738:TVD196738 UEY196738:UEZ196738 UOU196738:UOV196738 UYQ196738:UYR196738 VIM196738:VIN196738 VSI196738:VSJ196738 WCE196738:WCF196738 WMA196738:WMB196738 WVW196738:WVX196738 O262262:P262262 JK262274:JL262274 TG262274:TH262274 ADC262274:ADD262274 AMY262274:AMZ262274 AWU262274:AWV262274 BGQ262274:BGR262274 BQM262274:BQN262274 CAI262274:CAJ262274 CKE262274:CKF262274 CUA262274:CUB262274 DDW262274:DDX262274 DNS262274:DNT262274 DXO262274:DXP262274 EHK262274:EHL262274 ERG262274:ERH262274 FBC262274:FBD262274 FKY262274:FKZ262274 FUU262274:FUV262274 GEQ262274:GER262274 GOM262274:GON262274 GYI262274:GYJ262274 HIE262274:HIF262274 HSA262274:HSB262274 IBW262274:IBX262274 ILS262274:ILT262274 IVO262274:IVP262274 JFK262274:JFL262274 JPG262274:JPH262274 JZC262274:JZD262274 KIY262274:KIZ262274 KSU262274:KSV262274 LCQ262274:LCR262274 LMM262274:LMN262274 LWI262274:LWJ262274 MGE262274:MGF262274 MQA262274:MQB262274 MZW262274:MZX262274 NJS262274:NJT262274 NTO262274:NTP262274 ODK262274:ODL262274 ONG262274:ONH262274 OXC262274:OXD262274 PGY262274:PGZ262274 PQU262274:PQV262274 QAQ262274:QAR262274 QKM262274:QKN262274 QUI262274:QUJ262274 REE262274:REF262274 ROA262274:ROB262274 RXW262274:RXX262274 SHS262274:SHT262274 SRO262274:SRP262274 TBK262274:TBL262274 TLG262274:TLH262274 TVC262274:TVD262274 UEY262274:UEZ262274 UOU262274:UOV262274 UYQ262274:UYR262274 VIM262274:VIN262274 VSI262274:VSJ262274 WCE262274:WCF262274 WMA262274:WMB262274 WVW262274:WVX262274 O327798:P327798 JK327810:JL327810 TG327810:TH327810 ADC327810:ADD327810 AMY327810:AMZ327810 AWU327810:AWV327810 BGQ327810:BGR327810 BQM327810:BQN327810 CAI327810:CAJ327810 CKE327810:CKF327810 CUA327810:CUB327810 DDW327810:DDX327810 DNS327810:DNT327810 DXO327810:DXP327810 EHK327810:EHL327810 ERG327810:ERH327810 FBC327810:FBD327810 FKY327810:FKZ327810 FUU327810:FUV327810 GEQ327810:GER327810 GOM327810:GON327810 GYI327810:GYJ327810 HIE327810:HIF327810 HSA327810:HSB327810 IBW327810:IBX327810 ILS327810:ILT327810 IVO327810:IVP327810 JFK327810:JFL327810 JPG327810:JPH327810 JZC327810:JZD327810 KIY327810:KIZ327810 KSU327810:KSV327810 LCQ327810:LCR327810 LMM327810:LMN327810 LWI327810:LWJ327810 MGE327810:MGF327810 MQA327810:MQB327810 MZW327810:MZX327810 NJS327810:NJT327810 NTO327810:NTP327810 ODK327810:ODL327810 ONG327810:ONH327810 OXC327810:OXD327810 PGY327810:PGZ327810 PQU327810:PQV327810 QAQ327810:QAR327810 QKM327810:QKN327810 QUI327810:QUJ327810 REE327810:REF327810 ROA327810:ROB327810 RXW327810:RXX327810 SHS327810:SHT327810 SRO327810:SRP327810 TBK327810:TBL327810 TLG327810:TLH327810 TVC327810:TVD327810 UEY327810:UEZ327810 UOU327810:UOV327810 UYQ327810:UYR327810 VIM327810:VIN327810 VSI327810:VSJ327810 WCE327810:WCF327810 WMA327810:WMB327810 WVW327810:WVX327810 O393334:P393334 JK393346:JL393346 TG393346:TH393346 ADC393346:ADD393346 AMY393346:AMZ393346 AWU393346:AWV393346 BGQ393346:BGR393346 BQM393346:BQN393346 CAI393346:CAJ393346 CKE393346:CKF393346 CUA393346:CUB393346 DDW393346:DDX393346 DNS393346:DNT393346 DXO393346:DXP393346 EHK393346:EHL393346 ERG393346:ERH393346 FBC393346:FBD393346 FKY393346:FKZ393346 FUU393346:FUV393346 GEQ393346:GER393346 GOM393346:GON393346 GYI393346:GYJ393346 HIE393346:HIF393346 HSA393346:HSB393346 IBW393346:IBX393346 ILS393346:ILT393346 IVO393346:IVP393346 JFK393346:JFL393346 JPG393346:JPH393346 JZC393346:JZD393346 KIY393346:KIZ393346 KSU393346:KSV393346 LCQ393346:LCR393346 LMM393346:LMN393346 LWI393346:LWJ393346 MGE393346:MGF393346 MQA393346:MQB393346 MZW393346:MZX393346 NJS393346:NJT393346 NTO393346:NTP393346 ODK393346:ODL393346 ONG393346:ONH393346 OXC393346:OXD393346 PGY393346:PGZ393346 PQU393346:PQV393346 QAQ393346:QAR393346 QKM393346:QKN393346 QUI393346:QUJ393346 REE393346:REF393346 ROA393346:ROB393346 RXW393346:RXX393346 SHS393346:SHT393346 SRO393346:SRP393346 TBK393346:TBL393346 TLG393346:TLH393346 TVC393346:TVD393346 UEY393346:UEZ393346 UOU393346:UOV393346 UYQ393346:UYR393346 VIM393346:VIN393346 VSI393346:VSJ393346 WCE393346:WCF393346 WMA393346:WMB393346 WVW393346:WVX393346 O458870:P458870 JK458882:JL458882 TG458882:TH458882 ADC458882:ADD458882 AMY458882:AMZ458882 AWU458882:AWV458882 BGQ458882:BGR458882 BQM458882:BQN458882 CAI458882:CAJ458882 CKE458882:CKF458882 CUA458882:CUB458882 DDW458882:DDX458882 DNS458882:DNT458882 DXO458882:DXP458882 EHK458882:EHL458882 ERG458882:ERH458882 FBC458882:FBD458882 FKY458882:FKZ458882 FUU458882:FUV458882 GEQ458882:GER458882 GOM458882:GON458882 GYI458882:GYJ458882 HIE458882:HIF458882 HSA458882:HSB458882 IBW458882:IBX458882 ILS458882:ILT458882 IVO458882:IVP458882 JFK458882:JFL458882 JPG458882:JPH458882 JZC458882:JZD458882 KIY458882:KIZ458882 KSU458882:KSV458882 LCQ458882:LCR458882 LMM458882:LMN458882 LWI458882:LWJ458882 MGE458882:MGF458882 MQA458882:MQB458882 MZW458882:MZX458882 NJS458882:NJT458882 NTO458882:NTP458882 ODK458882:ODL458882 ONG458882:ONH458882 OXC458882:OXD458882 PGY458882:PGZ458882 PQU458882:PQV458882 QAQ458882:QAR458882 QKM458882:QKN458882 QUI458882:QUJ458882 REE458882:REF458882 ROA458882:ROB458882 RXW458882:RXX458882 SHS458882:SHT458882 SRO458882:SRP458882 TBK458882:TBL458882 TLG458882:TLH458882 TVC458882:TVD458882 UEY458882:UEZ458882 UOU458882:UOV458882 UYQ458882:UYR458882 VIM458882:VIN458882 VSI458882:VSJ458882 WCE458882:WCF458882 WMA458882:WMB458882 WVW458882:WVX458882 O524406:P524406 JK524418:JL524418 TG524418:TH524418 ADC524418:ADD524418 AMY524418:AMZ524418 AWU524418:AWV524418 BGQ524418:BGR524418 BQM524418:BQN524418 CAI524418:CAJ524418 CKE524418:CKF524418 CUA524418:CUB524418 DDW524418:DDX524418 DNS524418:DNT524418 DXO524418:DXP524418 EHK524418:EHL524418 ERG524418:ERH524418 FBC524418:FBD524418 FKY524418:FKZ524418 FUU524418:FUV524418 GEQ524418:GER524418 GOM524418:GON524418 GYI524418:GYJ524418 HIE524418:HIF524418 HSA524418:HSB524418 IBW524418:IBX524418 ILS524418:ILT524418 IVO524418:IVP524418 JFK524418:JFL524418 JPG524418:JPH524418 JZC524418:JZD524418 KIY524418:KIZ524418 KSU524418:KSV524418 LCQ524418:LCR524418 LMM524418:LMN524418 LWI524418:LWJ524418 MGE524418:MGF524418 MQA524418:MQB524418 MZW524418:MZX524418 NJS524418:NJT524418 NTO524418:NTP524418 ODK524418:ODL524418 ONG524418:ONH524418 OXC524418:OXD524418 PGY524418:PGZ524418 PQU524418:PQV524418 QAQ524418:QAR524418 QKM524418:QKN524418 QUI524418:QUJ524418 REE524418:REF524418 ROA524418:ROB524418 RXW524418:RXX524418 SHS524418:SHT524418 SRO524418:SRP524418 TBK524418:TBL524418 TLG524418:TLH524418 TVC524418:TVD524418 UEY524418:UEZ524418 UOU524418:UOV524418 UYQ524418:UYR524418 VIM524418:VIN524418 VSI524418:VSJ524418 WCE524418:WCF524418 WMA524418:WMB524418 WVW524418:WVX524418 O589942:P589942 JK589954:JL589954 TG589954:TH589954 ADC589954:ADD589954 AMY589954:AMZ589954 AWU589954:AWV589954 BGQ589954:BGR589954 BQM589954:BQN589954 CAI589954:CAJ589954 CKE589954:CKF589954 CUA589954:CUB589954 DDW589954:DDX589954 DNS589954:DNT589954 DXO589954:DXP589954 EHK589954:EHL589954 ERG589954:ERH589954 FBC589954:FBD589954 FKY589954:FKZ589954 FUU589954:FUV589954 GEQ589954:GER589954 GOM589954:GON589954 GYI589954:GYJ589954 HIE589954:HIF589954 HSA589954:HSB589954 IBW589954:IBX589954 ILS589954:ILT589954 IVO589954:IVP589954 JFK589954:JFL589954 JPG589954:JPH589954 JZC589954:JZD589954 KIY589954:KIZ589954 KSU589954:KSV589954 LCQ589954:LCR589954 LMM589954:LMN589954 LWI589954:LWJ589954 MGE589954:MGF589954 MQA589954:MQB589954 MZW589954:MZX589954 NJS589954:NJT589954 NTO589954:NTP589954 ODK589954:ODL589954 ONG589954:ONH589954 OXC589954:OXD589954 PGY589954:PGZ589954 PQU589954:PQV589954 QAQ589954:QAR589954 QKM589954:QKN589954 QUI589954:QUJ589954 REE589954:REF589954 ROA589954:ROB589954 RXW589954:RXX589954 SHS589954:SHT589954 SRO589954:SRP589954 TBK589954:TBL589954 TLG589954:TLH589954 TVC589954:TVD589954 UEY589954:UEZ589954 UOU589954:UOV589954 UYQ589954:UYR589954 VIM589954:VIN589954 VSI589954:VSJ589954 WCE589954:WCF589954 WMA589954:WMB589954 WVW589954:WVX589954 O655478:P655478 JK655490:JL655490 TG655490:TH655490 ADC655490:ADD655490 AMY655490:AMZ655490 AWU655490:AWV655490 BGQ655490:BGR655490 BQM655490:BQN655490 CAI655490:CAJ655490 CKE655490:CKF655490 CUA655490:CUB655490 DDW655490:DDX655490 DNS655490:DNT655490 DXO655490:DXP655490 EHK655490:EHL655490 ERG655490:ERH655490 FBC655490:FBD655490 FKY655490:FKZ655490 FUU655490:FUV655490 GEQ655490:GER655490 GOM655490:GON655490 GYI655490:GYJ655490 HIE655490:HIF655490 HSA655490:HSB655490 IBW655490:IBX655490 ILS655490:ILT655490 IVO655490:IVP655490 JFK655490:JFL655490 JPG655490:JPH655490 JZC655490:JZD655490 KIY655490:KIZ655490 KSU655490:KSV655490 LCQ655490:LCR655490 LMM655490:LMN655490 LWI655490:LWJ655490 MGE655490:MGF655490 MQA655490:MQB655490 MZW655490:MZX655490 NJS655490:NJT655490 NTO655490:NTP655490 ODK655490:ODL655490 ONG655490:ONH655490 OXC655490:OXD655490 PGY655490:PGZ655490 PQU655490:PQV655490 QAQ655490:QAR655490 QKM655490:QKN655490 QUI655490:QUJ655490 REE655490:REF655490 ROA655490:ROB655490 RXW655490:RXX655490 SHS655490:SHT655490 SRO655490:SRP655490 TBK655490:TBL655490 TLG655490:TLH655490 TVC655490:TVD655490 UEY655490:UEZ655490 UOU655490:UOV655490 UYQ655490:UYR655490 VIM655490:VIN655490 VSI655490:VSJ655490 WCE655490:WCF655490 WMA655490:WMB655490 WVW655490:WVX655490 O721014:P721014 JK721026:JL721026 TG721026:TH721026 ADC721026:ADD721026 AMY721026:AMZ721026 AWU721026:AWV721026 BGQ721026:BGR721026 BQM721026:BQN721026 CAI721026:CAJ721026 CKE721026:CKF721026 CUA721026:CUB721026 DDW721026:DDX721026 DNS721026:DNT721026 DXO721026:DXP721026 EHK721026:EHL721026 ERG721026:ERH721026 FBC721026:FBD721026 FKY721026:FKZ721026 FUU721026:FUV721026 GEQ721026:GER721026 GOM721026:GON721026 GYI721026:GYJ721026 HIE721026:HIF721026 HSA721026:HSB721026 IBW721026:IBX721026 ILS721026:ILT721026 IVO721026:IVP721026 JFK721026:JFL721026 JPG721026:JPH721026 JZC721026:JZD721026 KIY721026:KIZ721026 KSU721026:KSV721026 LCQ721026:LCR721026 LMM721026:LMN721026 LWI721026:LWJ721026 MGE721026:MGF721026 MQA721026:MQB721026 MZW721026:MZX721026 NJS721026:NJT721026 NTO721026:NTP721026 ODK721026:ODL721026 ONG721026:ONH721026 OXC721026:OXD721026 PGY721026:PGZ721026 PQU721026:PQV721026 QAQ721026:QAR721026 QKM721026:QKN721026 QUI721026:QUJ721026 REE721026:REF721026 ROA721026:ROB721026 RXW721026:RXX721026 SHS721026:SHT721026 SRO721026:SRP721026 TBK721026:TBL721026 TLG721026:TLH721026 TVC721026:TVD721026 UEY721026:UEZ721026 UOU721026:UOV721026 UYQ721026:UYR721026 VIM721026:VIN721026 VSI721026:VSJ721026 WCE721026:WCF721026 WMA721026:WMB721026 WVW721026:WVX721026 O786550:P786550 JK786562:JL786562 TG786562:TH786562 ADC786562:ADD786562 AMY786562:AMZ786562 AWU786562:AWV786562 BGQ786562:BGR786562 BQM786562:BQN786562 CAI786562:CAJ786562 CKE786562:CKF786562 CUA786562:CUB786562 DDW786562:DDX786562 DNS786562:DNT786562 DXO786562:DXP786562 EHK786562:EHL786562 ERG786562:ERH786562 FBC786562:FBD786562 FKY786562:FKZ786562 FUU786562:FUV786562 GEQ786562:GER786562 GOM786562:GON786562 GYI786562:GYJ786562 HIE786562:HIF786562 HSA786562:HSB786562 IBW786562:IBX786562 ILS786562:ILT786562 IVO786562:IVP786562 JFK786562:JFL786562 JPG786562:JPH786562 JZC786562:JZD786562 KIY786562:KIZ786562 KSU786562:KSV786562 LCQ786562:LCR786562 LMM786562:LMN786562 LWI786562:LWJ786562 MGE786562:MGF786562 MQA786562:MQB786562 MZW786562:MZX786562 NJS786562:NJT786562 NTO786562:NTP786562 ODK786562:ODL786562 ONG786562:ONH786562 OXC786562:OXD786562 PGY786562:PGZ786562 PQU786562:PQV786562 QAQ786562:QAR786562 QKM786562:QKN786562 QUI786562:QUJ786562 REE786562:REF786562 ROA786562:ROB786562 RXW786562:RXX786562 SHS786562:SHT786562 SRO786562:SRP786562 TBK786562:TBL786562 TLG786562:TLH786562 TVC786562:TVD786562 UEY786562:UEZ786562 UOU786562:UOV786562 UYQ786562:UYR786562 VIM786562:VIN786562 VSI786562:VSJ786562 WCE786562:WCF786562 WMA786562:WMB786562 WVW786562:WVX786562 O852086:P852086 JK852098:JL852098 TG852098:TH852098 ADC852098:ADD852098 AMY852098:AMZ852098 AWU852098:AWV852098 BGQ852098:BGR852098 BQM852098:BQN852098 CAI852098:CAJ852098 CKE852098:CKF852098 CUA852098:CUB852098 DDW852098:DDX852098 DNS852098:DNT852098 DXO852098:DXP852098 EHK852098:EHL852098 ERG852098:ERH852098 FBC852098:FBD852098 FKY852098:FKZ852098 FUU852098:FUV852098 GEQ852098:GER852098 GOM852098:GON852098 GYI852098:GYJ852098 HIE852098:HIF852098 HSA852098:HSB852098 IBW852098:IBX852098 ILS852098:ILT852098 IVO852098:IVP852098 JFK852098:JFL852098 JPG852098:JPH852098 JZC852098:JZD852098 KIY852098:KIZ852098 KSU852098:KSV852098 LCQ852098:LCR852098 LMM852098:LMN852098 LWI852098:LWJ852098 MGE852098:MGF852098 MQA852098:MQB852098 MZW852098:MZX852098 NJS852098:NJT852098 NTO852098:NTP852098 ODK852098:ODL852098 ONG852098:ONH852098 OXC852098:OXD852098 PGY852098:PGZ852098 PQU852098:PQV852098 QAQ852098:QAR852098 QKM852098:QKN852098 QUI852098:QUJ852098 REE852098:REF852098 ROA852098:ROB852098 RXW852098:RXX852098 SHS852098:SHT852098 SRO852098:SRP852098 TBK852098:TBL852098 TLG852098:TLH852098 TVC852098:TVD852098 UEY852098:UEZ852098 UOU852098:UOV852098 UYQ852098:UYR852098 VIM852098:VIN852098 VSI852098:VSJ852098 WCE852098:WCF852098 WMA852098:WMB852098 WVW852098:WVX852098 O917622:P917622 JK917634:JL917634 TG917634:TH917634 ADC917634:ADD917634 AMY917634:AMZ917634 AWU917634:AWV917634 BGQ917634:BGR917634 BQM917634:BQN917634 CAI917634:CAJ917634 CKE917634:CKF917634 CUA917634:CUB917634 DDW917634:DDX917634 DNS917634:DNT917634 DXO917634:DXP917634 EHK917634:EHL917634 ERG917634:ERH917634 FBC917634:FBD917634 FKY917634:FKZ917634 FUU917634:FUV917634 GEQ917634:GER917634 GOM917634:GON917634 GYI917634:GYJ917634 HIE917634:HIF917634 HSA917634:HSB917634 IBW917634:IBX917634 ILS917634:ILT917634 IVO917634:IVP917634 JFK917634:JFL917634 JPG917634:JPH917634 JZC917634:JZD917634 KIY917634:KIZ917634 KSU917634:KSV917634 LCQ917634:LCR917634 LMM917634:LMN917634 LWI917634:LWJ917634 MGE917634:MGF917634 MQA917634:MQB917634 MZW917634:MZX917634 NJS917634:NJT917634 NTO917634:NTP917634 ODK917634:ODL917634 ONG917634:ONH917634 OXC917634:OXD917634 PGY917634:PGZ917634 PQU917634:PQV917634 QAQ917634:QAR917634 QKM917634:QKN917634 QUI917634:QUJ917634 REE917634:REF917634 ROA917634:ROB917634 RXW917634:RXX917634 SHS917634:SHT917634 SRO917634:SRP917634 TBK917634:TBL917634 TLG917634:TLH917634 TVC917634:TVD917634 UEY917634:UEZ917634 UOU917634:UOV917634 UYQ917634:UYR917634 VIM917634:VIN917634 VSI917634:VSJ917634 WCE917634:WCF917634 WMA917634:WMB917634 WVW917634:WVX917634 JK983170:JL983170 TG983170:TH983170 ADC983170:ADD983170 AMY983170:AMZ983170 AWU983170:AWV983170 BGQ983170:BGR983170 BQM983170:BQN983170 CAI983170:CAJ983170 CKE983170:CKF983170 CUA983170:CUB983170 DDW983170:DDX983170 DNS983170:DNT983170 DXO983170:DXP983170 EHK983170:EHL983170 ERG983170:ERH983170 FBC983170:FBD983170 FKY983170:FKZ983170 FUU983170:FUV983170 GEQ983170:GER983170 GOM983170:GON983170 GYI983170:GYJ983170 HIE983170:HIF983170 HSA983170:HSB983170 IBW983170:IBX983170 ILS983170:ILT983170 IVO983170:IVP983170 JFK983170:JFL983170 JPG983170:JPH983170 JZC983170:JZD983170 KIY983170:KIZ983170 KSU983170:KSV983170 LCQ983170:LCR983170 LMM983170:LMN983170 LWI983170:LWJ983170 MGE983170:MGF983170 MQA983170:MQB983170 MZW983170:MZX983170 NJS983170:NJT983170 NTO983170:NTP983170 ODK983170:ODL983170 ONG983170:ONH983170 OXC983170:OXD983170 PGY983170:PGZ983170 PQU983170:PQV983170 QAQ983170:QAR983170 QKM983170:QKN983170 QUI983170:QUJ983170 REE983170:REF983170 ROA983170:ROB983170 RXW983170:RXX983170 SHS983170:SHT983170 SRO983170:SRP983170 TBK983170:TBL983170 TLG983170:TLH983170 TVC983170:TVD983170 UEY983170:UEZ983170 UOU983170:UOV983170 UYQ983170:UYR983170 VIM983170:VIN983170 VSI983170:VSJ983170 WCE983170:WCF983170 WMA983170:WMB983170 WVW983170:WVX983170 O983158:P983158" xr:uid="{00000000-0002-0000-1100-000000000000}">
      <formula1>#REF!</formula1>
    </dataValidation>
    <dataValidation type="list" allowBlank="1" showInputMessage="1" showErrorMessage="1" sqref="WVT79 JH79 TD79 ACZ79 AMV79 AWR79 BGN79 BQJ79 CAF79 CKB79 CTX79 DDT79 DNP79 DXL79 EHH79 ERD79 FAZ79 FKV79 FUR79 GEN79 GOJ79 GYF79 HIB79 HRX79 IBT79 ILP79 IVL79 JFH79 JPD79 JYZ79 KIV79 KSR79 LCN79 LMJ79 LWF79 MGB79 MPX79 MZT79 NJP79 NTL79 ODH79 OND79 OWZ79 PGV79 PQR79 QAN79 QKJ79 QUF79 REB79 RNX79 RXT79 SHP79 SRL79 TBH79 TLD79 TUZ79 UEV79 UOR79 UYN79 VIJ79 VSF79 WCB79 WLX79 N65600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N131136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N196672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N262208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N327744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N393280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N458816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N524352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N589888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N655424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N720960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N786496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N852032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N917568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N983104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N79" xr:uid="{00000000-0002-0000-1100-000001000000}">
      <formula1>#REF!</formula1>
    </dataValidation>
    <dataValidation type="list" allowBlank="1" showInputMessage="1" showErrorMessage="1" sqref="WVQ79 JE79 TA79 ACW79 AMS79 AWO79 BGK79 BQG79 CAC79 CJY79 CTU79 DDQ79 DNM79 DXI79 EHE79 ERA79 FAW79 FKS79 FUO79 GEK79 GOG79 GYC79 HHY79 HRU79 IBQ79 ILM79 IVI79 JFE79 JPA79 JYW79 KIS79 KSO79 LCK79 LMG79 LWC79 MFY79 MPU79 MZQ79 NJM79 NTI79 ODE79 ONA79 OWW79 PGS79 PQO79 QAK79 QKG79 QUC79 RDY79 RNU79 RXQ79 SHM79 SRI79 TBE79 TLA79 TUW79 UES79 UOO79 UYK79 VIG79 VSC79 WBY79 WLU79 K65600 JG65612 TC65612 ACY65612 AMU65612 AWQ65612 BGM65612 BQI65612 CAE65612 CKA65612 CTW65612 DDS65612 DNO65612 DXK65612 EHG65612 ERC65612 FAY65612 FKU65612 FUQ65612 GEM65612 GOI65612 GYE65612 HIA65612 HRW65612 IBS65612 ILO65612 IVK65612 JFG65612 JPC65612 JYY65612 KIU65612 KSQ65612 LCM65612 LMI65612 LWE65612 MGA65612 MPW65612 MZS65612 NJO65612 NTK65612 ODG65612 ONC65612 OWY65612 PGU65612 PQQ65612 QAM65612 QKI65612 QUE65612 REA65612 RNW65612 RXS65612 SHO65612 SRK65612 TBG65612 TLC65612 TUY65612 UEU65612 UOQ65612 UYM65612 VII65612 VSE65612 WCA65612 WLW65612 WVS65612 K131136 JG131148 TC131148 ACY131148 AMU131148 AWQ131148 BGM131148 BQI131148 CAE131148 CKA131148 CTW131148 DDS131148 DNO131148 DXK131148 EHG131148 ERC131148 FAY131148 FKU131148 FUQ131148 GEM131148 GOI131148 GYE131148 HIA131148 HRW131148 IBS131148 ILO131148 IVK131148 JFG131148 JPC131148 JYY131148 KIU131148 KSQ131148 LCM131148 LMI131148 LWE131148 MGA131148 MPW131148 MZS131148 NJO131148 NTK131148 ODG131148 ONC131148 OWY131148 PGU131148 PQQ131148 QAM131148 QKI131148 QUE131148 REA131148 RNW131148 RXS131148 SHO131148 SRK131148 TBG131148 TLC131148 TUY131148 UEU131148 UOQ131148 UYM131148 VII131148 VSE131148 WCA131148 WLW131148 WVS131148 K196672 JG196684 TC196684 ACY196684 AMU196684 AWQ196684 BGM196684 BQI196684 CAE196684 CKA196684 CTW196684 DDS196684 DNO196684 DXK196684 EHG196684 ERC196684 FAY196684 FKU196684 FUQ196684 GEM196684 GOI196684 GYE196684 HIA196684 HRW196684 IBS196684 ILO196684 IVK196684 JFG196684 JPC196684 JYY196684 KIU196684 KSQ196684 LCM196684 LMI196684 LWE196684 MGA196684 MPW196684 MZS196684 NJO196684 NTK196684 ODG196684 ONC196684 OWY196684 PGU196684 PQQ196684 QAM196684 QKI196684 QUE196684 REA196684 RNW196684 RXS196684 SHO196684 SRK196684 TBG196684 TLC196684 TUY196684 UEU196684 UOQ196684 UYM196684 VII196684 VSE196684 WCA196684 WLW196684 WVS196684 K262208 JG262220 TC262220 ACY262220 AMU262220 AWQ262220 BGM262220 BQI262220 CAE262220 CKA262220 CTW262220 DDS262220 DNO262220 DXK262220 EHG262220 ERC262220 FAY262220 FKU262220 FUQ262220 GEM262220 GOI262220 GYE262220 HIA262220 HRW262220 IBS262220 ILO262220 IVK262220 JFG262220 JPC262220 JYY262220 KIU262220 KSQ262220 LCM262220 LMI262220 LWE262220 MGA262220 MPW262220 MZS262220 NJO262220 NTK262220 ODG262220 ONC262220 OWY262220 PGU262220 PQQ262220 QAM262220 QKI262220 QUE262220 REA262220 RNW262220 RXS262220 SHO262220 SRK262220 TBG262220 TLC262220 TUY262220 UEU262220 UOQ262220 UYM262220 VII262220 VSE262220 WCA262220 WLW262220 WVS262220 K327744 JG327756 TC327756 ACY327756 AMU327756 AWQ327756 BGM327756 BQI327756 CAE327756 CKA327756 CTW327756 DDS327756 DNO327756 DXK327756 EHG327756 ERC327756 FAY327756 FKU327756 FUQ327756 GEM327756 GOI327756 GYE327756 HIA327756 HRW327756 IBS327756 ILO327756 IVK327756 JFG327756 JPC327756 JYY327756 KIU327756 KSQ327756 LCM327756 LMI327756 LWE327756 MGA327756 MPW327756 MZS327756 NJO327756 NTK327756 ODG327756 ONC327756 OWY327756 PGU327756 PQQ327756 QAM327756 QKI327756 QUE327756 REA327756 RNW327756 RXS327756 SHO327756 SRK327756 TBG327756 TLC327756 TUY327756 UEU327756 UOQ327756 UYM327756 VII327756 VSE327756 WCA327756 WLW327756 WVS327756 K393280 JG393292 TC393292 ACY393292 AMU393292 AWQ393292 BGM393292 BQI393292 CAE393292 CKA393292 CTW393292 DDS393292 DNO393292 DXK393292 EHG393292 ERC393292 FAY393292 FKU393292 FUQ393292 GEM393292 GOI393292 GYE393292 HIA393292 HRW393292 IBS393292 ILO393292 IVK393292 JFG393292 JPC393292 JYY393292 KIU393292 KSQ393292 LCM393292 LMI393292 LWE393292 MGA393292 MPW393292 MZS393292 NJO393292 NTK393292 ODG393292 ONC393292 OWY393292 PGU393292 PQQ393292 QAM393292 QKI393292 QUE393292 REA393292 RNW393292 RXS393292 SHO393292 SRK393292 TBG393292 TLC393292 TUY393292 UEU393292 UOQ393292 UYM393292 VII393292 VSE393292 WCA393292 WLW393292 WVS393292 K458816 JG458828 TC458828 ACY458828 AMU458828 AWQ458828 BGM458828 BQI458828 CAE458828 CKA458828 CTW458828 DDS458828 DNO458828 DXK458828 EHG458828 ERC458828 FAY458828 FKU458828 FUQ458828 GEM458828 GOI458828 GYE458828 HIA458828 HRW458828 IBS458828 ILO458828 IVK458828 JFG458828 JPC458828 JYY458828 KIU458828 KSQ458828 LCM458828 LMI458828 LWE458828 MGA458828 MPW458828 MZS458828 NJO458828 NTK458828 ODG458828 ONC458828 OWY458828 PGU458828 PQQ458828 QAM458828 QKI458828 QUE458828 REA458828 RNW458828 RXS458828 SHO458828 SRK458828 TBG458828 TLC458828 TUY458828 UEU458828 UOQ458828 UYM458828 VII458828 VSE458828 WCA458828 WLW458828 WVS458828 K524352 JG524364 TC524364 ACY524364 AMU524364 AWQ524364 BGM524364 BQI524364 CAE524364 CKA524364 CTW524364 DDS524364 DNO524364 DXK524364 EHG524364 ERC524364 FAY524364 FKU524364 FUQ524364 GEM524364 GOI524364 GYE524364 HIA524364 HRW524364 IBS524364 ILO524364 IVK524364 JFG524364 JPC524364 JYY524364 KIU524364 KSQ524364 LCM524364 LMI524364 LWE524364 MGA524364 MPW524364 MZS524364 NJO524364 NTK524364 ODG524364 ONC524364 OWY524364 PGU524364 PQQ524364 QAM524364 QKI524364 QUE524364 REA524364 RNW524364 RXS524364 SHO524364 SRK524364 TBG524364 TLC524364 TUY524364 UEU524364 UOQ524364 UYM524364 VII524364 VSE524364 WCA524364 WLW524364 WVS524364 K589888 JG589900 TC589900 ACY589900 AMU589900 AWQ589900 BGM589900 BQI589900 CAE589900 CKA589900 CTW589900 DDS589900 DNO589900 DXK589900 EHG589900 ERC589900 FAY589900 FKU589900 FUQ589900 GEM589900 GOI589900 GYE589900 HIA589900 HRW589900 IBS589900 ILO589900 IVK589900 JFG589900 JPC589900 JYY589900 KIU589900 KSQ589900 LCM589900 LMI589900 LWE589900 MGA589900 MPW589900 MZS589900 NJO589900 NTK589900 ODG589900 ONC589900 OWY589900 PGU589900 PQQ589900 QAM589900 QKI589900 QUE589900 REA589900 RNW589900 RXS589900 SHO589900 SRK589900 TBG589900 TLC589900 TUY589900 UEU589900 UOQ589900 UYM589900 VII589900 VSE589900 WCA589900 WLW589900 WVS589900 K655424 JG655436 TC655436 ACY655436 AMU655436 AWQ655436 BGM655436 BQI655436 CAE655436 CKA655436 CTW655436 DDS655436 DNO655436 DXK655436 EHG655436 ERC655436 FAY655436 FKU655436 FUQ655436 GEM655436 GOI655436 GYE655436 HIA655436 HRW655436 IBS655436 ILO655436 IVK655436 JFG655436 JPC655436 JYY655436 KIU655436 KSQ655436 LCM655436 LMI655436 LWE655436 MGA655436 MPW655436 MZS655436 NJO655436 NTK655436 ODG655436 ONC655436 OWY655436 PGU655436 PQQ655436 QAM655436 QKI655436 QUE655436 REA655436 RNW655436 RXS655436 SHO655436 SRK655436 TBG655436 TLC655436 TUY655436 UEU655436 UOQ655436 UYM655436 VII655436 VSE655436 WCA655436 WLW655436 WVS655436 K720960 JG720972 TC720972 ACY720972 AMU720972 AWQ720972 BGM720972 BQI720972 CAE720972 CKA720972 CTW720972 DDS720972 DNO720972 DXK720972 EHG720972 ERC720972 FAY720972 FKU720972 FUQ720972 GEM720972 GOI720972 GYE720972 HIA720972 HRW720972 IBS720972 ILO720972 IVK720972 JFG720972 JPC720972 JYY720972 KIU720972 KSQ720972 LCM720972 LMI720972 LWE720972 MGA720972 MPW720972 MZS720972 NJO720972 NTK720972 ODG720972 ONC720972 OWY720972 PGU720972 PQQ720972 QAM720972 QKI720972 QUE720972 REA720972 RNW720972 RXS720972 SHO720972 SRK720972 TBG720972 TLC720972 TUY720972 UEU720972 UOQ720972 UYM720972 VII720972 VSE720972 WCA720972 WLW720972 WVS720972 K786496 JG786508 TC786508 ACY786508 AMU786508 AWQ786508 BGM786508 BQI786508 CAE786508 CKA786508 CTW786508 DDS786508 DNO786508 DXK786508 EHG786508 ERC786508 FAY786508 FKU786508 FUQ786508 GEM786508 GOI786508 GYE786508 HIA786508 HRW786508 IBS786508 ILO786508 IVK786508 JFG786508 JPC786508 JYY786508 KIU786508 KSQ786508 LCM786508 LMI786508 LWE786508 MGA786508 MPW786508 MZS786508 NJO786508 NTK786508 ODG786508 ONC786508 OWY786508 PGU786508 PQQ786508 QAM786508 QKI786508 QUE786508 REA786508 RNW786508 RXS786508 SHO786508 SRK786508 TBG786508 TLC786508 TUY786508 UEU786508 UOQ786508 UYM786508 VII786508 VSE786508 WCA786508 WLW786508 WVS786508 K852032 JG852044 TC852044 ACY852044 AMU852044 AWQ852044 BGM852044 BQI852044 CAE852044 CKA852044 CTW852044 DDS852044 DNO852044 DXK852044 EHG852044 ERC852044 FAY852044 FKU852044 FUQ852044 GEM852044 GOI852044 GYE852044 HIA852044 HRW852044 IBS852044 ILO852044 IVK852044 JFG852044 JPC852044 JYY852044 KIU852044 KSQ852044 LCM852044 LMI852044 LWE852044 MGA852044 MPW852044 MZS852044 NJO852044 NTK852044 ODG852044 ONC852044 OWY852044 PGU852044 PQQ852044 QAM852044 QKI852044 QUE852044 REA852044 RNW852044 RXS852044 SHO852044 SRK852044 TBG852044 TLC852044 TUY852044 UEU852044 UOQ852044 UYM852044 VII852044 VSE852044 WCA852044 WLW852044 WVS852044 K917568 JG917580 TC917580 ACY917580 AMU917580 AWQ917580 BGM917580 BQI917580 CAE917580 CKA917580 CTW917580 DDS917580 DNO917580 DXK917580 EHG917580 ERC917580 FAY917580 FKU917580 FUQ917580 GEM917580 GOI917580 GYE917580 HIA917580 HRW917580 IBS917580 ILO917580 IVK917580 JFG917580 JPC917580 JYY917580 KIU917580 KSQ917580 LCM917580 LMI917580 LWE917580 MGA917580 MPW917580 MZS917580 NJO917580 NTK917580 ODG917580 ONC917580 OWY917580 PGU917580 PQQ917580 QAM917580 QKI917580 QUE917580 REA917580 RNW917580 RXS917580 SHO917580 SRK917580 TBG917580 TLC917580 TUY917580 UEU917580 UOQ917580 UYM917580 VII917580 VSE917580 WCA917580 WLW917580 WVS917580 K983104 JG983116 TC983116 ACY983116 AMU983116 AWQ983116 BGM983116 BQI983116 CAE983116 CKA983116 CTW983116 DDS983116 DNO983116 DXK983116 EHG983116 ERC983116 FAY983116 FKU983116 FUQ983116 GEM983116 GOI983116 GYE983116 HIA983116 HRW983116 IBS983116 ILO983116 IVK983116 JFG983116 JPC983116 JYY983116 KIU983116 KSQ983116 LCM983116 LMI983116 LWE983116 MGA983116 MPW983116 MZS983116 NJO983116 NTK983116 ODG983116 ONC983116 OWY983116 PGU983116 PQQ983116 QAM983116 QKI983116 QUE983116 REA983116 RNW983116 RXS983116 SHO983116 SRK983116 TBG983116 TLC983116 TUY983116 UEU983116 UOQ983116 UYM983116 VII983116 VSE983116 WCA983116 WLW983116 WVS983116 K79" xr:uid="{00000000-0002-0000-1100-000002000000}">
      <formula1>#REF!</formula1>
    </dataValidation>
    <dataValidation type="list" allowBlank="1" showInputMessage="1" showErrorMessage="1" sqref="C115 IW115 SS115 ACO115 AMK115 AWG115 BGC115 BPY115 BZU115 CJQ115 CTM115 DDI115 DNE115 DXA115 EGW115 EQS115 FAO115 FKK115 FUG115 GEC115 GNY115 GXU115 HHQ115 HRM115 IBI115 ILE115 IVA115 JEW115 JOS115 JYO115 KIK115 KSG115 LCC115 LLY115 LVU115 MFQ115 MPM115 MZI115 NJE115 NTA115 OCW115 OMS115 OWO115 PGK115 PQG115 QAC115 QJY115 QTU115 RDQ115 RNM115 RXI115 SHE115 SRA115 TAW115 TKS115 TUO115 UEK115 UOG115 UYC115 VHY115 VRU115 WBQ115 WLM115 WVI115 C65639 IY65651 SU65651 ACQ65651 AMM65651 AWI65651 BGE65651 BQA65651 BZW65651 CJS65651 CTO65651 DDK65651 DNG65651 DXC65651 EGY65651 EQU65651 FAQ65651 FKM65651 FUI65651 GEE65651 GOA65651 GXW65651 HHS65651 HRO65651 IBK65651 ILG65651 IVC65651 JEY65651 JOU65651 JYQ65651 KIM65651 KSI65651 LCE65651 LMA65651 LVW65651 MFS65651 MPO65651 MZK65651 NJG65651 NTC65651 OCY65651 OMU65651 OWQ65651 PGM65651 PQI65651 QAE65651 QKA65651 QTW65651 RDS65651 RNO65651 RXK65651 SHG65651 SRC65651 TAY65651 TKU65651 TUQ65651 UEM65651 UOI65651 UYE65651 VIA65651 VRW65651 WBS65651 WLO65651 WVK65651 C131175 IY131187 SU131187 ACQ131187 AMM131187 AWI131187 BGE131187 BQA131187 BZW131187 CJS131187 CTO131187 DDK131187 DNG131187 DXC131187 EGY131187 EQU131187 FAQ131187 FKM131187 FUI131187 GEE131187 GOA131187 GXW131187 HHS131187 HRO131187 IBK131187 ILG131187 IVC131187 JEY131187 JOU131187 JYQ131187 KIM131187 KSI131187 LCE131187 LMA131187 LVW131187 MFS131187 MPO131187 MZK131187 NJG131187 NTC131187 OCY131187 OMU131187 OWQ131187 PGM131187 PQI131187 QAE131187 QKA131187 QTW131187 RDS131187 RNO131187 RXK131187 SHG131187 SRC131187 TAY131187 TKU131187 TUQ131187 UEM131187 UOI131187 UYE131187 VIA131187 VRW131187 WBS131187 WLO131187 WVK131187 C196711 IY196723 SU196723 ACQ196723 AMM196723 AWI196723 BGE196723 BQA196723 BZW196723 CJS196723 CTO196723 DDK196723 DNG196723 DXC196723 EGY196723 EQU196723 FAQ196723 FKM196723 FUI196723 GEE196723 GOA196723 GXW196723 HHS196723 HRO196723 IBK196723 ILG196723 IVC196723 JEY196723 JOU196723 JYQ196723 KIM196723 KSI196723 LCE196723 LMA196723 LVW196723 MFS196723 MPO196723 MZK196723 NJG196723 NTC196723 OCY196723 OMU196723 OWQ196723 PGM196723 PQI196723 QAE196723 QKA196723 QTW196723 RDS196723 RNO196723 RXK196723 SHG196723 SRC196723 TAY196723 TKU196723 TUQ196723 UEM196723 UOI196723 UYE196723 VIA196723 VRW196723 WBS196723 WLO196723 WVK196723 C262247 IY262259 SU262259 ACQ262259 AMM262259 AWI262259 BGE262259 BQA262259 BZW262259 CJS262259 CTO262259 DDK262259 DNG262259 DXC262259 EGY262259 EQU262259 FAQ262259 FKM262259 FUI262259 GEE262259 GOA262259 GXW262259 HHS262259 HRO262259 IBK262259 ILG262259 IVC262259 JEY262259 JOU262259 JYQ262259 KIM262259 KSI262259 LCE262259 LMA262259 LVW262259 MFS262259 MPO262259 MZK262259 NJG262259 NTC262259 OCY262259 OMU262259 OWQ262259 PGM262259 PQI262259 QAE262259 QKA262259 QTW262259 RDS262259 RNO262259 RXK262259 SHG262259 SRC262259 TAY262259 TKU262259 TUQ262259 UEM262259 UOI262259 UYE262259 VIA262259 VRW262259 WBS262259 WLO262259 WVK262259 C327783 IY327795 SU327795 ACQ327795 AMM327795 AWI327795 BGE327795 BQA327795 BZW327795 CJS327795 CTO327795 DDK327795 DNG327795 DXC327795 EGY327795 EQU327795 FAQ327795 FKM327795 FUI327795 GEE327795 GOA327795 GXW327795 HHS327795 HRO327795 IBK327795 ILG327795 IVC327795 JEY327795 JOU327795 JYQ327795 KIM327795 KSI327795 LCE327795 LMA327795 LVW327795 MFS327795 MPO327795 MZK327795 NJG327795 NTC327795 OCY327795 OMU327795 OWQ327795 PGM327795 PQI327795 QAE327795 QKA327795 QTW327795 RDS327795 RNO327795 RXK327795 SHG327795 SRC327795 TAY327795 TKU327795 TUQ327795 UEM327795 UOI327795 UYE327795 VIA327795 VRW327795 WBS327795 WLO327795 WVK327795 C393319 IY393331 SU393331 ACQ393331 AMM393331 AWI393331 BGE393331 BQA393331 BZW393331 CJS393331 CTO393331 DDK393331 DNG393331 DXC393331 EGY393331 EQU393331 FAQ393331 FKM393331 FUI393331 GEE393331 GOA393331 GXW393331 HHS393331 HRO393331 IBK393331 ILG393331 IVC393331 JEY393331 JOU393331 JYQ393331 KIM393331 KSI393331 LCE393331 LMA393331 LVW393331 MFS393331 MPO393331 MZK393331 NJG393331 NTC393331 OCY393331 OMU393331 OWQ393331 PGM393331 PQI393331 QAE393331 QKA393331 QTW393331 RDS393331 RNO393331 RXK393331 SHG393331 SRC393331 TAY393331 TKU393331 TUQ393331 UEM393331 UOI393331 UYE393331 VIA393331 VRW393331 WBS393331 WLO393331 WVK393331 C458855 IY458867 SU458867 ACQ458867 AMM458867 AWI458867 BGE458867 BQA458867 BZW458867 CJS458867 CTO458867 DDK458867 DNG458867 DXC458867 EGY458867 EQU458867 FAQ458867 FKM458867 FUI458867 GEE458867 GOA458867 GXW458867 HHS458867 HRO458867 IBK458867 ILG458867 IVC458867 JEY458867 JOU458867 JYQ458867 KIM458867 KSI458867 LCE458867 LMA458867 LVW458867 MFS458867 MPO458867 MZK458867 NJG458867 NTC458867 OCY458867 OMU458867 OWQ458867 PGM458867 PQI458867 QAE458867 QKA458867 QTW458867 RDS458867 RNO458867 RXK458867 SHG458867 SRC458867 TAY458867 TKU458867 TUQ458867 UEM458867 UOI458867 UYE458867 VIA458867 VRW458867 WBS458867 WLO458867 WVK458867 C524391 IY524403 SU524403 ACQ524403 AMM524403 AWI524403 BGE524403 BQA524403 BZW524403 CJS524403 CTO524403 DDK524403 DNG524403 DXC524403 EGY524403 EQU524403 FAQ524403 FKM524403 FUI524403 GEE524403 GOA524403 GXW524403 HHS524403 HRO524403 IBK524403 ILG524403 IVC524403 JEY524403 JOU524403 JYQ524403 KIM524403 KSI524403 LCE524403 LMA524403 LVW524403 MFS524403 MPO524403 MZK524403 NJG524403 NTC524403 OCY524403 OMU524403 OWQ524403 PGM524403 PQI524403 QAE524403 QKA524403 QTW524403 RDS524403 RNO524403 RXK524403 SHG524403 SRC524403 TAY524403 TKU524403 TUQ524403 UEM524403 UOI524403 UYE524403 VIA524403 VRW524403 WBS524403 WLO524403 WVK524403 C589927 IY589939 SU589939 ACQ589939 AMM589939 AWI589939 BGE589939 BQA589939 BZW589939 CJS589939 CTO589939 DDK589939 DNG589939 DXC589939 EGY589939 EQU589939 FAQ589939 FKM589939 FUI589939 GEE589939 GOA589939 GXW589939 HHS589939 HRO589939 IBK589939 ILG589939 IVC589939 JEY589939 JOU589939 JYQ589939 KIM589939 KSI589939 LCE589939 LMA589939 LVW589939 MFS589939 MPO589939 MZK589939 NJG589939 NTC589939 OCY589939 OMU589939 OWQ589939 PGM589939 PQI589939 QAE589939 QKA589939 QTW589939 RDS589939 RNO589939 RXK589939 SHG589939 SRC589939 TAY589939 TKU589939 TUQ589939 UEM589939 UOI589939 UYE589939 VIA589939 VRW589939 WBS589939 WLO589939 WVK589939 C655463 IY655475 SU655475 ACQ655475 AMM655475 AWI655475 BGE655475 BQA655475 BZW655475 CJS655475 CTO655475 DDK655475 DNG655475 DXC655475 EGY655475 EQU655475 FAQ655475 FKM655475 FUI655475 GEE655475 GOA655475 GXW655475 HHS655475 HRO655475 IBK655475 ILG655475 IVC655475 JEY655475 JOU655475 JYQ655475 KIM655475 KSI655475 LCE655475 LMA655475 LVW655475 MFS655475 MPO655475 MZK655475 NJG655475 NTC655475 OCY655475 OMU655475 OWQ655475 PGM655475 PQI655475 QAE655475 QKA655475 QTW655475 RDS655475 RNO655475 RXK655475 SHG655475 SRC655475 TAY655475 TKU655475 TUQ655475 UEM655475 UOI655475 UYE655475 VIA655475 VRW655475 WBS655475 WLO655475 WVK655475 C720999 IY721011 SU721011 ACQ721011 AMM721011 AWI721011 BGE721011 BQA721011 BZW721011 CJS721011 CTO721011 DDK721011 DNG721011 DXC721011 EGY721011 EQU721011 FAQ721011 FKM721011 FUI721011 GEE721011 GOA721011 GXW721011 HHS721011 HRO721011 IBK721011 ILG721011 IVC721011 JEY721011 JOU721011 JYQ721011 KIM721011 KSI721011 LCE721011 LMA721011 LVW721011 MFS721011 MPO721011 MZK721011 NJG721011 NTC721011 OCY721011 OMU721011 OWQ721011 PGM721011 PQI721011 QAE721011 QKA721011 QTW721011 RDS721011 RNO721011 RXK721011 SHG721011 SRC721011 TAY721011 TKU721011 TUQ721011 UEM721011 UOI721011 UYE721011 VIA721011 VRW721011 WBS721011 WLO721011 WVK721011 C786535 IY786547 SU786547 ACQ786547 AMM786547 AWI786547 BGE786547 BQA786547 BZW786547 CJS786547 CTO786547 DDK786547 DNG786547 DXC786547 EGY786547 EQU786547 FAQ786547 FKM786547 FUI786547 GEE786547 GOA786547 GXW786547 HHS786547 HRO786547 IBK786547 ILG786547 IVC786547 JEY786547 JOU786547 JYQ786547 KIM786547 KSI786547 LCE786547 LMA786547 LVW786547 MFS786547 MPO786547 MZK786547 NJG786547 NTC786547 OCY786547 OMU786547 OWQ786547 PGM786547 PQI786547 QAE786547 QKA786547 QTW786547 RDS786547 RNO786547 RXK786547 SHG786547 SRC786547 TAY786547 TKU786547 TUQ786547 UEM786547 UOI786547 UYE786547 VIA786547 VRW786547 WBS786547 WLO786547 WVK786547 C852071 IY852083 SU852083 ACQ852083 AMM852083 AWI852083 BGE852083 BQA852083 BZW852083 CJS852083 CTO852083 DDK852083 DNG852083 DXC852083 EGY852083 EQU852083 FAQ852083 FKM852083 FUI852083 GEE852083 GOA852083 GXW852083 HHS852083 HRO852083 IBK852083 ILG852083 IVC852083 JEY852083 JOU852083 JYQ852083 KIM852083 KSI852083 LCE852083 LMA852083 LVW852083 MFS852083 MPO852083 MZK852083 NJG852083 NTC852083 OCY852083 OMU852083 OWQ852083 PGM852083 PQI852083 QAE852083 QKA852083 QTW852083 RDS852083 RNO852083 RXK852083 SHG852083 SRC852083 TAY852083 TKU852083 TUQ852083 UEM852083 UOI852083 UYE852083 VIA852083 VRW852083 WBS852083 WLO852083 WVK852083 C917607 IY917619 SU917619 ACQ917619 AMM917619 AWI917619 BGE917619 BQA917619 BZW917619 CJS917619 CTO917619 DDK917619 DNG917619 DXC917619 EGY917619 EQU917619 FAQ917619 FKM917619 FUI917619 GEE917619 GOA917619 GXW917619 HHS917619 HRO917619 IBK917619 ILG917619 IVC917619 JEY917619 JOU917619 JYQ917619 KIM917619 KSI917619 LCE917619 LMA917619 LVW917619 MFS917619 MPO917619 MZK917619 NJG917619 NTC917619 OCY917619 OMU917619 OWQ917619 PGM917619 PQI917619 QAE917619 QKA917619 QTW917619 RDS917619 RNO917619 RXK917619 SHG917619 SRC917619 TAY917619 TKU917619 TUQ917619 UEM917619 UOI917619 UYE917619 VIA917619 VRW917619 WBS917619 WLO917619 WVK917619 C983143 IY983155 SU983155 ACQ983155 AMM983155 AWI983155 BGE983155 BQA983155 BZW983155 CJS983155 CTO983155 DDK983155 DNG983155 DXC983155 EGY983155 EQU983155 FAQ983155 FKM983155 FUI983155 GEE983155 GOA983155 GXW983155 HHS983155 HRO983155 IBK983155 ILG983155 IVC983155 JEY983155 JOU983155 JYQ983155 KIM983155 KSI983155 LCE983155 LMA983155 LVW983155 MFS983155 MPO983155 MZK983155 NJG983155 NTC983155 OCY983155 OMU983155 OWQ983155 PGM983155 PQI983155 QAE983155 QKA983155 QTW983155 RDS983155 RNO983155 RXK983155 SHG983155 SRC983155 TAY983155 TKU983155 TUQ983155 UEM983155 UOI983155 UYE983155 VIA983155 VRW983155 WBS983155 WLO983155 WVK983155 C117 IW117 SS117 ACO117 AMK117 AWG117 BGC117 BPY117 BZU117 CJQ117 CTM117 DDI117 DNE117 DXA117 EGW117 EQS117 FAO117 FKK117 FUG117 GEC117 GNY117 GXU117 HHQ117 HRM117 IBI117 ILE117 IVA117 JEW117 JOS117 JYO117 KIK117 KSG117 LCC117 LLY117 LVU117 MFQ117 MPM117 MZI117 NJE117 NTA117 OCW117 OMS117 OWO117 PGK117 PQG117 QAC117 QJY117 QTU117 RDQ117 RNM117 RXI117 SHE117 SRA117 TAW117 TKS117 TUO117 UEK117 UOG117 UYC117 VHY117 VRU117 WBQ117 WLM117 WVI117 C65641 IY65653 SU65653 ACQ65653 AMM65653 AWI65653 BGE65653 BQA65653 BZW65653 CJS65653 CTO65653 DDK65653 DNG65653 DXC65653 EGY65653 EQU65653 FAQ65653 FKM65653 FUI65653 GEE65653 GOA65653 GXW65653 HHS65653 HRO65653 IBK65653 ILG65653 IVC65653 JEY65653 JOU65653 JYQ65653 KIM65653 KSI65653 LCE65653 LMA65653 LVW65653 MFS65653 MPO65653 MZK65653 NJG65653 NTC65653 OCY65653 OMU65653 OWQ65653 PGM65653 PQI65653 QAE65653 QKA65653 QTW65653 RDS65653 RNO65653 RXK65653 SHG65653 SRC65653 TAY65653 TKU65653 TUQ65653 UEM65653 UOI65653 UYE65653 VIA65653 VRW65653 WBS65653 WLO65653 WVK65653 C131177 IY131189 SU131189 ACQ131189 AMM131189 AWI131189 BGE131189 BQA131189 BZW131189 CJS131189 CTO131189 DDK131189 DNG131189 DXC131189 EGY131189 EQU131189 FAQ131189 FKM131189 FUI131189 GEE131189 GOA131189 GXW131189 HHS131189 HRO131189 IBK131189 ILG131189 IVC131189 JEY131189 JOU131189 JYQ131189 KIM131189 KSI131189 LCE131189 LMA131189 LVW131189 MFS131189 MPO131189 MZK131189 NJG131189 NTC131189 OCY131189 OMU131189 OWQ131189 PGM131189 PQI131189 QAE131189 QKA131189 QTW131189 RDS131189 RNO131189 RXK131189 SHG131189 SRC131189 TAY131189 TKU131189 TUQ131189 UEM131189 UOI131189 UYE131189 VIA131189 VRW131189 WBS131189 WLO131189 WVK131189 C196713 IY196725 SU196725 ACQ196725 AMM196725 AWI196725 BGE196725 BQA196725 BZW196725 CJS196725 CTO196725 DDK196725 DNG196725 DXC196725 EGY196725 EQU196725 FAQ196725 FKM196725 FUI196725 GEE196725 GOA196725 GXW196725 HHS196725 HRO196725 IBK196725 ILG196725 IVC196725 JEY196725 JOU196725 JYQ196725 KIM196725 KSI196725 LCE196725 LMA196725 LVW196725 MFS196725 MPO196725 MZK196725 NJG196725 NTC196725 OCY196725 OMU196725 OWQ196725 PGM196725 PQI196725 QAE196725 QKA196725 QTW196725 RDS196725 RNO196725 RXK196725 SHG196725 SRC196725 TAY196725 TKU196725 TUQ196725 UEM196725 UOI196725 UYE196725 VIA196725 VRW196725 WBS196725 WLO196725 WVK196725 C262249 IY262261 SU262261 ACQ262261 AMM262261 AWI262261 BGE262261 BQA262261 BZW262261 CJS262261 CTO262261 DDK262261 DNG262261 DXC262261 EGY262261 EQU262261 FAQ262261 FKM262261 FUI262261 GEE262261 GOA262261 GXW262261 HHS262261 HRO262261 IBK262261 ILG262261 IVC262261 JEY262261 JOU262261 JYQ262261 KIM262261 KSI262261 LCE262261 LMA262261 LVW262261 MFS262261 MPO262261 MZK262261 NJG262261 NTC262261 OCY262261 OMU262261 OWQ262261 PGM262261 PQI262261 QAE262261 QKA262261 QTW262261 RDS262261 RNO262261 RXK262261 SHG262261 SRC262261 TAY262261 TKU262261 TUQ262261 UEM262261 UOI262261 UYE262261 VIA262261 VRW262261 WBS262261 WLO262261 WVK262261 C327785 IY327797 SU327797 ACQ327797 AMM327797 AWI327797 BGE327797 BQA327797 BZW327797 CJS327797 CTO327797 DDK327797 DNG327797 DXC327797 EGY327797 EQU327797 FAQ327797 FKM327797 FUI327797 GEE327797 GOA327797 GXW327797 HHS327797 HRO327797 IBK327797 ILG327797 IVC327797 JEY327797 JOU327797 JYQ327797 KIM327797 KSI327797 LCE327797 LMA327797 LVW327797 MFS327797 MPO327797 MZK327797 NJG327797 NTC327797 OCY327797 OMU327797 OWQ327797 PGM327797 PQI327797 QAE327797 QKA327797 QTW327797 RDS327797 RNO327797 RXK327797 SHG327797 SRC327797 TAY327797 TKU327797 TUQ327797 UEM327797 UOI327797 UYE327797 VIA327797 VRW327797 WBS327797 WLO327797 WVK327797 C393321 IY393333 SU393333 ACQ393333 AMM393333 AWI393333 BGE393333 BQA393333 BZW393333 CJS393333 CTO393333 DDK393333 DNG393333 DXC393333 EGY393333 EQU393333 FAQ393333 FKM393333 FUI393333 GEE393333 GOA393333 GXW393333 HHS393333 HRO393333 IBK393333 ILG393333 IVC393333 JEY393333 JOU393333 JYQ393333 KIM393333 KSI393333 LCE393333 LMA393333 LVW393333 MFS393333 MPO393333 MZK393333 NJG393333 NTC393333 OCY393333 OMU393333 OWQ393333 PGM393333 PQI393333 QAE393333 QKA393333 QTW393333 RDS393333 RNO393333 RXK393333 SHG393333 SRC393333 TAY393333 TKU393333 TUQ393333 UEM393333 UOI393333 UYE393333 VIA393333 VRW393333 WBS393333 WLO393333 WVK393333 C458857 IY458869 SU458869 ACQ458869 AMM458869 AWI458869 BGE458869 BQA458869 BZW458869 CJS458869 CTO458869 DDK458869 DNG458869 DXC458869 EGY458869 EQU458869 FAQ458869 FKM458869 FUI458869 GEE458869 GOA458869 GXW458869 HHS458869 HRO458869 IBK458869 ILG458869 IVC458869 JEY458869 JOU458869 JYQ458869 KIM458869 KSI458869 LCE458869 LMA458869 LVW458869 MFS458869 MPO458869 MZK458869 NJG458869 NTC458869 OCY458869 OMU458869 OWQ458869 PGM458869 PQI458869 QAE458869 QKA458869 QTW458869 RDS458869 RNO458869 RXK458869 SHG458869 SRC458869 TAY458869 TKU458869 TUQ458869 UEM458869 UOI458869 UYE458869 VIA458869 VRW458869 WBS458869 WLO458869 WVK458869 C524393 IY524405 SU524405 ACQ524405 AMM524405 AWI524405 BGE524405 BQA524405 BZW524405 CJS524405 CTO524405 DDK524405 DNG524405 DXC524405 EGY524405 EQU524405 FAQ524405 FKM524405 FUI524405 GEE524405 GOA524405 GXW524405 HHS524405 HRO524405 IBK524405 ILG524405 IVC524405 JEY524405 JOU524405 JYQ524405 KIM524405 KSI524405 LCE524405 LMA524405 LVW524405 MFS524405 MPO524405 MZK524405 NJG524405 NTC524405 OCY524405 OMU524405 OWQ524405 PGM524405 PQI524405 QAE524405 QKA524405 QTW524405 RDS524405 RNO524405 RXK524405 SHG524405 SRC524405 TAY524405 TKU524405 TUQ524405 UEM524405 UOI524405 UYE524405 VIA524405 VRW524405 WBS524405 WLO524405 WVK524405 C589929 IY589941 SU589941 ACQ589941 AMM589941 AWI589941 BGE589941 BQA589941 BZW589941 CJS589941 CTO589941 DDK589941 DNG589941 DXC589941 EGY589941 EQU589941 FAQ589941 FKM589941 FUI589941 GEE589941 GOA589941 GXW589941 HHS589941 HRO589941 IBK589941 ILG589941 IVC589941 JEY589941 JOU589941 JYQ589941 KIM589941 KSI589941 LCE589941 LMA589941 LVW589941 MFS589941 MPO589941 MZK589941 NJG589941 NTC589941 OCY589941 OMU589941 OWQ589941 PGM589941 PQI589941 QAE589941 QKA589941 QTW589941 RDS589941 RNO589941 RXK589941 SHG589941 SRC589941 TAY589941 TKU589941 TUQ589941 UEM589941 UOI589941 UYE589941 VIA589941 VRW589941 WBS589941 WLO589941 WVK589941 C655465 IY655477 SU655477 ACQ655477 AMM655477 AWI655477 BGE655477 BQA655477 BZW655477 CJS655477 CTO655477 DDK655477 DNG655477 DXC655477 EGY655477 EQU655477 FAQ655477 FKM655477 FUI655477 GEE655477 GOA655477 GXW655477 HHS655477 HRO655477 IBK655477 ILG655477 IVC655477 JEY655477 JOU655477 JYQ655477 KIM655477 KSI655477 LCE655477 LMA655477 LVW655477 MFS655477 MPO655477 MZK655477 NJG655477 NTC655477 OCY655477 OMU655477 OWQ655477 PGM655477 PQI655477 QAE655477 QKA655477 QTW655477 RDS655477 RNO655477 RXK655477 SHG655477 SRC655477 TAY655477 TKU655477 TUQ655477 UEM655477 UOI655477 UYE655477 VIA655477 VRW655477 WBS655477 WLO655477 WVK655477 C721001 IY721013 SU721013 ACQ721013 AMM721013 AWI721013 BGE721013 BQA721013 BZW721013 CJS721013 CTO721013 DDK721013 DNG721013 DXC721013 EGY721013 EQU721013 FAQ721013 FKM721013 FUI721013 GEE721013 GOA721013 GXW721013 HHS721013 HRO721013 IBK721013 ILG721013 IVC721013 JEY721013 JOU721013 JYQ721013 KIM721013 KSI721013 LCE721013 LMA721013 LVW721013 MFS721013 MPO721013 MZK721013 NJG721013 NTC721013 OCY721013 OMU721013 OWQ721013 PGM721013 PQI721013 QAE721013 QKA721013 QTW721013 RDS721013 RNO721013 RXK721013 SHG721013 SRC721013 TAY721013 TKU721013 TUQ721013 UEM721013 UOI721013 UYE721013 VIA721013 VRW721013 WBS721013 WLO721013 WVK721013 C786537 IY786549 SU786549 ACQ786549 AMM786549 AWI786549 BGE786549 BQA786549 BZW786549 CJS786549 CTO786549 DDK786549 DNG786549 DXC786549 EGY786549 EQU786549 FAQ786549 FKM786549 FUI786549 GEE786549 GOA786549 GXW786549 HHS786549 HRO786549 IBK786549 ILG786549 IVC786549 JEY786549 JOU786549 JYQ786549 KIM786549 KSI786549 LCE786549 LMA786549 LVW786549 MFS786549 MPO786549 MZK786549 NJG786549 NTC786549 OCY786549 OMU786549 OWQ786549 PGM786549 PQI786549 QAE786549 QKA786549 QTW786549 RDS786549 RNO786549 RXK786549 SHG786549 SRC786549 TAY786549 TKU786549 TUQ786549 UEM786549 UOI786549 UYE786549 VIA786549 VRW786549 WBS786549 WLO786549 WVK786549 C852073 IY852085 SU852085 ACQ852085 AMM852085 AWI852085 BGE852085 BQA852085 BZW852085 CJS852085 CTO852085 DDK852085 DNG852085 DXC852085 EGY852085 EQU852085 FAQ852085 FKM852085 FUI852085 GEE852085 GOA852085 GXW852085 HHS852085 HRO852085 IBK852085 ILG852085 IVC852085 JEY852085 JOU852085 JYQ852085 KIM852085 KSI852085 LCE852085 LMA852085 LVW852085 MFS852085 MPO852085 MZK852085 NJG852085 NTC852085 OCY852085 OMU852085 OWQ852085 PGM852085 PQI852085 QAE852085 QKA852085 QTW852085 RDS852085 RNO852085 RXK852085 SHG852085 SRC852085 TAY852085 TKU852085 TUQ852085 UEM852085 UOI852085 UYE852085 VIA852085 VRW852085 WBS852085 WLO852085 WVK852085 C917609 IY917621 SU917621 ACQ917621 AMM917621 AWI917621 BGE917621 BQA917621 BZW917621 CJS917621 CTO917621 DDK917621 DNG917621 DXC917621 EGY917621 EQU917621 FAQ917621 FKM917621 FUI917621 GEE917621 GOA917621 GXW917621 HHS917621 HRO917621 IBK917621 ILG917621 IVC917621 JEY917621 JOU917621 JYQ917621 KIM917621 KSI917621 LCE917621 LMA917621 LVW917621 MFS917621 MPO917621 MZK917621 NJG917621 NTC917621 OCY917621 OMU917621 OWQ917621 PGM917621 PQI917621 QAE917621 QKA917621 QTW917621 RDS917621 RNO917621 RXK917621 SHG917621 SRC917621 TAY917621 TKU917621 TUQ917621 UEM917621 UOI917621 UYE917621 VIA917621 VRW917621 WBS917621 WLO917621 WVK917621 C983145 IY983157 SU983157 ACQ983157 AMM983157 AWI983157 BGE983157 BQA983157 BZW983157 CJS983157 CTO983157 DDK983157 DNG983157 DXC983157 EGY983157 EQU983157 FAQ983157 FKM983157 FUI983157 GEE983157 GOA983157 GXW983157 HHS983157 HRO983157 IBK983157 ILG983157 IVC983157 JEY983157 JOU983157 JYQ983157 KIM983157 KSI983157 LCE983157 LMA983157 LVW983157 MFS983157 MPO983157 MZK983157 NJG983157 NTC983157 OCY983157 OMU983157 OWQ983157 PGM983157 PQI983157 QAE983157 QKA983157 QTW983157 RDS983157 RNO983157 RXK983157 SHG983157 SRC983157 TAY983157 TKU983157 TUQ983157 UEM983157 UOI983157 UYE983157 VIA983157 VRW983157 WBS983157 WLO983157 WVK983157 IW124 SS124 ACO124 AMK124 AWG124 BGC124 BPY124 BZU124 CJQ124 CTM124 DDI124 DNE124 DXA124 EGW124 EQS124 FAO124 FKK124 FUG124 GEC124 GNY124 GXU124 HHQ124 HRM124 IBI124 ILE124 IVA124 JEW124 JOS124 JYO124 KIK124 KSG124 LCC124 LLY124 LVU124 MFQ124 MPM124 MZI124 NJE124 NTA124 OCW124 OMS124 OWO124 PGK124 PQG124 QAC124 QJY124 QTU124 RDQ124 RNM124 RXI124 SHE124 SRA124 TAW124 TKS124 TUO124 UEK124 UOG124 UYC124 VHY124 VRU124 WBQ124 WLM124 WVI124 C65648 IY65660 SU65660 ACQ65660 AMM65660 AWI65660 BGE65660 BQA65660 BZW65660 CJS65660 CTO65660 DDK65660 DNG65660 DXC65660 EGY65660 EQU65660 FAQ65660 FKM65660 FUI65660 GEE65660 GOA65660 GXW65660 HHS65660 HRO65660 IBK65660 ILG65660 IVC65660 JEY65660 JOU65660 JYQ65660 KIM65660 KSI65660 LCE65660 LMA65660 LVW65660 MFS65660 MPO65660 MZK65660 NJG65660 NTC65660 OCY65660 OMU65660 OWQ65660 PGM65660 PQI65660 QAE65660 QKA65660 QTW65660 RDS65660 RNO65660 RXK65660 SHG65660 SRC65660 TAY65660 TKU65660 TUQ65660 UEM65660 UOI65660 UYE65660 VIA65660 VRW65660 WBS65660 WLO65660 WVK65660 C131184 IY131196 SU131196 ACQ131196 AMM131196 AWI131196 BGE131196 BQA131196 BZW131196 CJS131196 CTO131196 DDK131196 DNG131196 DXC131196 EGY131196 EQU131196 FAQ131196 FKM131196 FUI131196 GEE131196 GOA131196 GXW131196 HHS131196 HRO131196 IBK131196 ILG131196 IVC131196 JEY131196 JOU131196 JYQ131196 KIM131196 KSI131196 LCE131196 LMA131196 LVW131196 MFS131196 MPO131196 MZK131196 NJG131196 NTC131196 OCY131196 OMU131196 OWQ131196 PGM131196 PQI131196 QAE131196 QKA131196 QTW131196 RDS131196 RNO131196 RXK131196 SHG131196 SRC131196 TAY131196 TKU131196 TUQ131196 UEM131196 UOI131196 UYE131196 VIA131196 VRW131196 WBS131196 WLO131196 WVK131196 C196720 IY196732 SU196732 ACQ196732 AMM196732 AWI196732 BGE196732 BQA196732 BZW196732 CJS196732 CTO196732 DDK196732 DNG196732 DXC196732 EGY196732 EQU196732 FAQ196732 FKM196732 FUI196732 GEE196732 GOA196732 GXW196732 HHS196732 HRO196732 IBK196732 ILG196732 IVC196732 JEY196732 JOU196732 JYQ196732 KIM196732 KSI196732 LCE196732 LMA196732 LVW196732 MFS196732 MPO196732 MZK196732 NJG196732 NTC196732 OCY196732 OMU196732 OWQ196732 PGM196732 PQI196732 QAE196732 QKA196732 QTW196732 RDS196732 RNO196732 RXK196732 SHG196732 SRC196732 TAY196732 TKU196732 TUQ196732 UEM196732 UOI196732 UYE196732 VIA196732 VRW196732 WBS196732 WLO196732 WVK196732 C262256 IY262268 SU262268 ACQ262268 AMM262268 AWI262268 BGE262268 BQA262268 BZW262268 CJS262268 CTO262268 DDK262268 DNG262268 DXC262268 EGY262268 EQU262268 FAQ262268 FKM262268 FUI262268 GEE262268 GOA262268 GXW262268 HHS262268 HRO262268 IBK262268 ILG262268 IVC262268 JEY262268 JOU262268 JYQ262268 KIM262268 KSI262268 LCE262268 LMA262268 LVW262268 MFS262268 MPO262268 MZK262268 NJG262268 NTC262268 OCY262268 OMU262268 OWQ262268 PGM262268 PQI262268 QAE262268 QKA262268 QTW262268 RDS262268 RNO262268 RXK262268 SHG262268 SRC262268 TAY262268 TKU262268 TUQ262268 UEM262268 UOI262268 UYE262268 VIA262268 VRW262268 WBS262268 WLO262268 WVK262268 C327792 IY327804 SU327804 ACQ327804 AMM327804 AWI327804 BGE327804 BQA327804 BZW327804 CJS327804 CTO327804 DDK327804 DNG327804 DXC327804 EGY327804 EQU327804 FAQ327804 FKM327804 FUI327804 GEE327804 GOA327804 GXW327804 HHS327804 HRO327804 IBK327804 ILG327804 IVC327804 JEY327804 JOU327804 JYQ327804 KIM327804 KSI327804 LCE327804 LMA327804 LVW327804 MFS327804 MPO327804 MZK327804 NJG327804 NTC327804 OCY327804 OMU327804 OWQ327804 PGM327804 PQI327804 QAE327804 QKA327804 QTW327804 RDS327804 RNO327804 RXK327804 SHG327804 SRC327804 TAY327804 TKU327804 TUQ327804 UEM327804 UOI327804 UYE327804 VIA327804 VRW327804 WBS327804 WLO327804 WVK327804 C393328 IY393340 SU393340 ACQ393340 AMM393340 AWI393340 BGE393340 BQA393340 BZW393340 CJS393340 CTO393340 DDK393340 DNG393340 DXC393340 EGY393340 EQU393340 FAQ393340 FKM393340 FUI393340 GEE393340 GOA393340 GXW393340 HHS393340 HRO393340 IBK393340 ILG393340 IVC393340 JEY393340 JOU393340 JYQ393340 KIM393340 KSI393340 LCE393340 LMA393340 LVW393340 MFS393340 MPO393340 MZK393340 NJG393340 NTC393340 OCY393340 OMU393340 OWQ393340 PGM393340 PQI393340 QAE393340 QKA393340 QTW393340 RDS393340 RNO393340 RXK393340 SHG393340 SRC393340 TAY393340 TKU393340 TUQ393340 UEM393340 UOI393340 UYE393340 VIA393340 VRW393340 WBS393340 WLO393340 WVK393340 C458864 IY458876 SU458876 ACQ458876 AMM458876 AWI458876 BGE458876 BQA458876 BZW458876 CJS458876 CTO458876 DDK458876 DNG458876 DXC458876 EGY458876 EQU458876 FAQ458876 FKM458876 FUI458876 GEE458876 GOA458876 GXW458876 HHS458876 HRO458876 IBK458876 ILG458876 IVC458876 JEY458876 JOU458876 JYQ458876 KIM458876 KSI458876 LCE458876 LMA458876 LVW458876 MFS458876 MPO458876 MZK458876 NJG458876 NTC458876 OCY458876 OMU458876 OWQ458876 PGM458876 PQI458876 QAE458876 QKA458876 QTW458876 RDS458876 RNO458876 RXK458876 SHG458876 SRC458876 TAY458876 TKU458876 TUQ458876 UEM458876 UOI458876 UYE458876 VIA458876 VRW458876 WBS458876 WLO458876 WVK458876 C524400 IY524412 SU524412 ACQ524412 AMM524412 AWI524412 BGE524412 BQA524412 BZW524412 CJS524412 CTO524412 DDK524412 DNG524412 DXC524412 EGY524412 EQU524412 FAQ524412 FKM524412 FUI524412 GEE524412 GOA524412 GXW524412 HHS524412 HRO524412 IBK524412 ILG524412 IVC524412 JEY524412 JOU524412 JYQ524412 KIM524412 KSI524412 LCE524412 LMA524412 LVW524412 MFS524412 MPO524412 MZK524412 NJG524412 NTC524412 OCY524412 OMU524412 OWQ524412 PGM524412 PQI524412 QAE524412 QKA524412 QTW524412 RDS524412 RNO524412 RXK524412 SHG524412 SRC524412 TAY524412 TKU524412 TUQ524412 UEM524412 UOI524412 UYE524412 VIA524412 VRW524412 WBS524412 WLO524412 WVK524412 C589936 IY589948 SU589948 ACQ589948 AMM589948 AWI589948 BGE589948 BQA589948 BZW589948 CJS589948 CTO589948 DDK589948 DNG589948 DXC589948 EGY589948 EQU589948 FAQ589948 FKM589948 FUI589948 GEE589948 GOA589948 GXW589948 HHS589948 HRO589948 IBK589948 ILG589948 IVC589948 JEY589948 JOU589948 JYQ589948 KIM589948 KSI589948 LCE589948 LMA589948 LVW589948 MFS589948 MPO589948 MZK589948 NJG589948 NTC589948 OCY589948 OMU589948 OWQ589948 PGM589948 PQI589948 QAE589948 QKA589948 QTW589948 RDS589948 RNO589948 RXK589948 SHG589948 SRC589948 TAY589948 TKU589948 TUQ589948 UEM589948 UOI589948 UYE589948 VIA589948 VRW589948 WBS589948 WLO589948 WVK589948 C655472 IY655484 SU655484 ACQ655484 AMM655484 AWI655484 BGE655484 BQA655484 BZW655484 CJS655484 CTO655484 DDK655484 DNG655484 DXC655484 EGY655484 EQU655484 FAQ655484 FKM655484 FUI655484 GEE655484 GOA655484 GXW655484 HHS655484 HRO655484 IBK655484 ILG655484 IVC655484 JEY655484 JOU655484 JYQ655484 KIM655484 KSI655484 LCE655484 LMA655484 LVW655484 MFS655484 MPO655484 MZK655484 NJG655484 NTC655484 OCY655484 OMU655484 OWQ655484 PGM655484 PQI655484 QAE655484 QKA655484 QTW655484 RDS655484 RNO655484 RXK655484 SHG655484 SRC655484 TAY655484 TKU655484 TUQ655484 UEM655484 UOI655484 UYE655484 VIA655484 VRW655484 WBS655484 WLO655484 WVK655484 C721008 IY721020 SU721020 ACQ721020 AMM721020 AWI721020 BGE721020 BQA721020 BZW721020 CJS721020 CTO721020 DDK721020 DNG721020 DXC721020 EGY721020 EQU721020 FAQ721020 FKM721020 FUI721020 GEE721020 GOA721020 GXW721020 HHS721020 HRO721020 IBK721020 ILG721020 IVC721020 JEY721020 JOU721020 JYQ721020 KIM721020 KSI721020 LCE721020 LMA721020 LVW721020 MFS721020 MPO721020 MZK721020 NJG721020 NTC721020 OCY721020 OMU721020 OWQ721020 PGM721020 PQI721020 QAE721020 QKA721020 QTW721020 RDS721020 RNO721020 RXK721020 SHG721020 SRC721020 TAY721020 TKU721020 TUQ721020 UEM721020 UOI721020 UYE721020 VIA721020 VRW721020 WBS721020 WLO721020 WVK721020 C786544 IY786556 SU786556 ACQ786556 AMM786556 AWI786556 BGE786556 BQA786556 BZW786556 CJS786556 CTO786556 DDK786556 DNG786556 DXC786556 EGY786556 EQU786556 FAQ786556 FKM786556 FUI786556 GEE786556 GOA786556 GXW786556 HHS786556 HRO786556 IBK786556 ILG786556 IVC786556 JEY786556 JOU786556 JYQ786556 KIM786556 KSI786556 LCE786556 LMA786556 LVW786556 MFS786556 MPO786556 MZK786556 NJG786556 NTC786556 OCY786556 OMU786556 OWQ786556 PGM786556 PQI786556 QAE786556 QKA786556 QTW786556 RDS786556 RNO786556 RXK786556 SHG786556 SRC786556 TAY786556 TKU786556 TUQ786556 UEM786556 UOI786556 UYE786556 VIA786556 VRW786556 WBS786556 WLO786556 WVK786556 C852080 IY852092 SU852092 ACQ852092 AMM852092 AWI852092 BGE852092 BQA852092 BZW852092 CJS852092 CTO852092 DDK852092 DNG852092 DXC852092 EGY852092 EQU852092 FAQ852092 FKM852092 FUI852092 GEE852092 GOA852092 GXW852092 HHS852092 HRO852092 IBK852092 ILG852092 IVC852092 JEY852092 JOU852092 JYQ852092 KIM852092 KSI852092 LCE852092 LMA852092 LVW852092 MFS852092 MPO852092 MZK852092 NJG852092 NTC852092 OCY852092 OMU852092 OWQ852092 PGM852092 PQI852092 QAE852092 QKA852092 QTW852092 RDS852092 RNO852092 RXK852092 SHG852092 SRC852092 TAY852092 TKU852092 TUQ852092 UEM852092 UOI852092 UYE852092 VIA852092 VRW852092 WBS852092 WLO852092 WVK852092 C917616 IY917628 SU917628 ACQ917628 AMM917628 AWI917628 BGE917628 BQA917628 BZW917628 CJS917628 CTO917628 DDK917628 DNG917628 DXC917628 EGY917628 EQU917628 FAQ917628 FKM917628 FUI917628 GEE917628 GOA917628 GXW917628 HHS917628 HRO917628 IBK917628 ILG917628 IVC917628 JEY917628 JOU917628 JYQ917628 KIM917628 KSI917628 LCE917628 LMA917628 LVW917628 MFS917628 MPO917628 MZK917628 NJG917628 NTC917628 OCY917628 OMU917628 OWQ917628 PGM917628 PQI917628 QAE917628 QKA917628 QTW917628 RDS917628 RNO917628 RXK917628 SHG917628 SRC917628 TAY917628 TKU917628 TUQ917628 UEM917628 UOI917628 UYE917628 VIA917628 VRW917628 WBS917628 WLO917628 WVK917628 C983152 IY983164 SU983164 ACQ983164 AMM983164 AWI983164 BGE983164 BQA983164 BZW983164 CJS983164 CTO983164 DDK983164 DNG983164 DXC983164 EGY983164 EQU983164 FAQ983164 FKM983164 FUI983164 GEE983164 GOA983164 GXW983164 HHS983164 HRO983164 IBK983164 ILG983164 IVC983164 JEY983164 JOU983164 JYQ983164 KIM983164 KSI983164 LCE983164 LMA983164 LVW983164 MFS983164 MPO983164 MZK983164 NJG983164 NTC983164 OCY983164 OMU983164 OWQ983164 PGM983164 PQI983164 QAE983164 QKA983164 QTW983164 RDS983164 RNO983164 RXK983164 SHG983164 SRC983164 TAY983164 TKU983164 TUQ983164 UEM983164 UOI983164 UYE983164 VIA983164 VRW983164 WBS983164 WLO983164 WVK983164" xr:uid="{00000000-0002-0000-1100-000003000000}">
      <formula1>$AA$3</formula1>
    </dataValidation>
    <dataValidation type="list" allowBlank="1" showInputMessage="1" showErrorMessage="1" sqref="I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I65529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65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01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37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73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09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45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81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17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53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889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25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61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497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33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V60:Y63 JP60:JS63 TL60:TO63 ADH60:ADK63 AND60:ANG63 AWZ60:AXC63 BGV60:BGY63 BQR60:BQU63 CAN60:CAQ63 CKJ60:CKM63 CUF60:CUI63 DEB60:DEE63 DNX60:DOA63 DXT60:DXW63 EHP60:EHS63 ERL60:ERO63 FBH60:FBK63 FLD60:FLG63 FUZ60:FVC63 GEV60:GEY63 GOR60:GOU63 GYN60:GYQ63 HIJ60:HIM63 HSF60:HSI63 ICB60:ICE63 ILX60:IMA63 IVT60:IVW63 JFP60:JFS63 JPL60:JPO63 JZH60:JZK63 KJD60:KJG63 KSZ60:KTC63 LCV60:LCY63 LMR60:LMU63 LWN60:LWQ63 MGJ60:MGM63 MQF60:MQI63 NAB60:NAE63 NJX60:NKA63 NTT60:NTW63 ODP60:ODS63 ONL60:ONO63 OXH60:OXK63 PHD60:PHG63 PQZ60:PRC63 QAV60:QAY63 QKR60:QKU63 QUN60:QUQ63 REJ60:REM63 ROF60:ROI63 RYB60:RYE63 SHX60:SIA63 SRT60:SRW63 TBP60:TBS63 TLL60:TLO63 TVH60:TVK63 UFD60:UFG63 UOZ60:UPC63 UYV60:UYY63 VIR60:VIU63 VSN60:VSQ63 WCJ60:WCM63 WMF60:WMI63 WWB60:WWE63 V65581:Y65584 JR65593:JU65596 TN65593:TQ65596 ADJ65593:ADM65596 ANF65593:ANI65596 AXB65593:AXE65596 BGX65593:BHA65596 BQT65593:BQW65596 CAP65593:CAS65596 CKL65593:CKO65596 CUH65593:CUK65596 DED65593:DEG65596 DNZ65593:DOC65596 DXV65593:DXY65596 EHR65593:EHU65596 ERN65593:ERQ65596 FBJ65593:FBM65596 FLF65593:FLI65596 FVB65593:FVE65596 GEX65593:GFA65596 GOT65593:GOW65596 GYP65593:GYS65596 HIL65593:HIO65596 HSH65593:HSK65596 ICD65593:ICG65596 ILZ65593:IMC65596 IVV65593:IVY65596 JFR65593:JFU65596 JPN65593:JPQ65596 JZJ65593:JZM65596 KJF65593:KJI65596 KTB65593:KTE65596 LCX65593:LDA65596 LMT65593:LMW65596 LWP65593:LWS65596 MGL65593:MGO65596 MQH65593:MQK65596 NAD65593:NAG65596 NJZ65593:NKC65596 NTV65593:NTY65596 ODR65593:ODU65596 ONN65593:ONQ65596 OXJ65593:OXM65596 PHF65593:PHI65596 PRB65593:PRE65596 QAX65593:QBA65596 QKT65593:QKW65596 QUP65593:QUS65596 REL65593:REO65596 ROH65593:ROK65596 RYD65593:RYG65596 SHZ65593:SIC65596 SRV65593:SRY65596 TBR65593:TBU65596 TLN65593:TLQ65596 TVJ65593:TVM65596 UFF65593:UFI65596 UPB65593:UPE65596 UYX65593:UZA65596 VIT65593:VIW65596 VSP65593:VSS65596 WCL65593:WCO65596 WMH65593:WMK65596 WWD65593:WWG65596 V131117:Y131120 JR131129:JU131132 TN131129:TQ131132 ADJ131129:ADM131132 ANF131129:ANI131132 AXB131129:AXE131132 BGX131129:BHA131132 BQT131129:BQW131132 CAP131129:CAS131132 CKL131129:CKO131132 CUH131129:CUK131132 DED131129:DEG131132 DNZ131129:DOC131132 DXV131129:DXY131132 EHR131129:EHU131132 ERN131129:ERQ131132 FBJ131129:FBM131132 FLF131129:FLI131132 FVB131129:FVE131132 GEX131129:GFA131132 GOT131129:GOW131132 GYP131129:GYS131132 HIL131129:HIO131132 HSH131129:HSK131132 ICD131129:ICG131132 ILZ131129:IMC131132 IVV131129:IVY131132 JFR131129:JFU131132 JPN131129:JPQ131132 JZJ131129:JZM131132 KJF131129:KJI131132 KTB131129:KTE131132 LCX131129:LDA131132 LMT131129:LMW131132 LWP131129:LWS131132 MGL131129:MGO131132 MQH131129:MQK131132 NAD131129:NAG131132 NJZ131129:NKC131132 NTV131129:NTY131132 ODR131129:ODU131132 ONN131129:ONQ131132 OXJ131129:OXM131132 PHF131129:PHI131132 PRB131129:PRE131132 QAX131129:QBA131132 QKT131129:QKW131132 QUP131129:QUS131132 REL131129:REO131132 ROH131129:ROK131132 RYD131129:RYG131132 SHZ131129:SIC131132 SRV131129:SRY131132 TBR131129:TBU131132 TLN131129:TLQ131132 TVJ131129:TVM131132 UFF131129:UFI131132 UPB131129:UPE131132 UYX131129:UZA131132 VIT131129:VIW131132 VSP131129:VSS131132 WCL131129:WCO131132 WMH131129:WMK131132 WWD131129:WWG131132 V196653:Y196656 JR196665:JU196668 TN196665:TQ196668 ADJ196665:ADM196668 ANF196665:ANI196668 AXB196665:AXE196668 BGX196665:BHA196668 BQT196665:BQW196668 CAP196665:CAS196668 CKL196665:CKO196668 CUH196665:CUK196668 DED196665:DEG196668 DNZ196665:DOC196668 DXV196665:DXY196668 EHR196665:EHU196668 ERN196665:ERQ196668 FBJ196665:FBM196668 FLF196665:FLI196668 FVB196665:FVE196668 GEX196665:GFA196668 GOT196665:GOW196668 GYP196665:GYS196668 HIL196665:HIO196668 HSH196665:HSK196668 ICD196665:ICG196668 ILZ196665:IMC196668 IVV196665:IVY196668 JFR196665:JFU196668 JPN196665:JPQ196668 JZJ196665:JZM196668 KJF196665:KJI196668 KTB196665:KTE196668 LCX196665:LDA196668 LMT196665:LMW196668 LWP196665:LWS196668 MGL196665:MGO196668 MQH196665:MQK196668 NAD196665:NAG196668 NJZ196665:NKC196668 NTV196665:NTY196668 ODR196665:ODU196668 ONN196665:ONQ196668 OXJ196665:OXM196668 PHF196665:PHI196668 PRB196665:PRE196668 QAX196665:QBA196668 QKT196665:QKW196668 QUP196665:QUS196668 REL196665:REO196668 ROH196665:ROK196668 RYD196665:RYG196668 SHZ196665:SIC196668 SRV196665:SRY196668 TBR196665:TBU196668 TLN196665:TLQ196668 TVJ196665:TVM196668 UFF196665:UFI196668 UPB196665:UPE196668 UYX196665:UZA196668 VIT196665:VIW196668 VSP196665:VSS196668 WCL196665:WCO196668 WMH196665:WMK196668 WWD196665:WWG196668 V262189:Y262192 JR262201:JU262204 TN262201:TQ262204 ADJ262201:ADM262204 ANF262201:ANI262204 AXB262201:AXE262204 BGX262201:BHA262204 BQT262201:BQW262204 CAP262201:CAS262204 CKL262201:CKO262204 CUH262201:CUK262204 DED262201:DEG262204 DNZ262201:DOC262204 DXV262201:DXY262204 EHR262201:EHU262204 ERN262201:ERQ262204 FBJ262201:FBM262204 FLF262201:FLI262204 FVB262201:FVE262204 GEX262201:GFA262204 GOT262201:GOW262204 GYP262201:GYS262204 HIL262201:HIO262204 HSH262201:HSK262204 ICD262201:ICG262204 ILZ262201:IMC262204 IVV262201:IVY262204 JFR262201:JFU262204 JPN262201:JPQ262204 JZJ262201:JZM262204 KJF262201:KJI262204 KTB262201:KTE262204 LCX262201:LDA262204 LMT262201:LMW262204 LWP262201:LWS262204 MGL262201:MGO262204 MQH262201:MQK262204 NAD262201:NAG262204 NJZ262201:NKC262204 NTV262201:NTY262204 ODR262201:ODU262204 ONN262201:ONQ262204 OXJ262201:OXM262204 PHF262201:PHI262204 PRB262201:PRE262204 QAX262201:QBA262204 QKT262201:QKW262204 QUP262201:QUS262204 REL262201:REO262204 ROH262201:ROK262204 RYD262201:RYG262204 SHZ262201:SIC262204 SRV262201:SRY262204 TBR262201:TBU262204 TLN262201:TLQ262204 TVJ262201:TVM262204 UFF262201:UFI262204 UPB262201:UPE262204 UYX262201:UZA262204 VIT262201:VIW262204 VSP262201:VSS262204 WCL262201:WCO262204 WMH262201:WMK262204 WWD262201:WWG262204 V327725:Y327728 JR327737:JU327740 TN327737:TQ327740 ADJ327737:ADM327740 ANF327737:ANI327740 AXB327737:AXE327740 BGX327737:BHA327740 BQT327737:BQW327740 CAP327737:CAS327740 CKL327737:CKO327740 CUH327737:CUK327740 DED327737:DEG327740 DNZ327737:DOC327740 DXV327737:DXY327740 EHR327737:EHU327740 ERN327737:ERQ327740 FBJ327737:FBM327740 FLF327737:FLI327740 FVB327737:FVE327740 GEX327737:GFA327740 GOT327737:GOW327740 GYP327737:GYS327740 HIL327737:HIO327740 HSH327737:HSK327740 ICD327737:ICG327740 ILZ327737:IMC327740 IVV327737:IVY327740 JFR327737:JFU327740 JPN327737:JPQ327740 JZJ327737:JZM327740 KJF327737:KJI327740 KTB327737:KTE327740 LCX327737:LDA327740 LMT327737:LMW327740 LWP327737:LWS327740 MGL327737:MGO327740 MQH327737:MQK327740 NAD327737:NAG327740 NJZ327737:NKC327740 NTV327737:NTY327740 ODR327737:ODU327740 ONN327737:ONQ327740 OXJ327737:OXM327740 PHF327737:PHI327740 PRB327737:PRE327740 QAX327737:QBA327740 QKT327737:QKW327740 QUP327737:QUS327740 REL327737:REO327740 ROH327737:ROK327740 RYD327737:RYG327740 SHZ327737:SIC327740 SRV327737:SRY327740 TBR327737:TBU327740 TLN327737:TLQ327740 TVJ327737:TVM327740 UFF327737:UFI327740 UPB327737:UPE327740 UYX327737:UZA327740 VIT327737:VIW327740 VSP327737:VSS327740 WCL327737:WCO327740 WMH327737:WMK327740 WWD327737:WWG327740 V393261:Y393264 JR393273:JU393276 TN393273:TQ393276 ADJ393273:ADM393276 ANF393273:ANI393276 AXB393273:AXE393276 BGX393273:BHA393276 BQT393273:BQW393276 CAP393273:CAS393276 CKL393273:CKO393276 CUH393273:CUK393276 DED393273:DEG393276 DNZ393273:DOC393276 DXV393273:DXY393276 EHR393273:EHU393276 ERN393273:ERQ393276 FBJ393273:FBM393276 FLF393273:FLI393276 FVB393273:FVE393276 GEX393273:GFA393276 GOT393273:GOW393276 GYP393273:GYS393276 HIL393273:HIO393276 HSH393273:HSK393276 ICD393273:ICG393276 ILZ393273:IMC393276 IVV393273:IVY393276 JFR393273:JFU393276 JPN393273:JPQ393276 JZJ393273:JZM393276 KJF393273:KJI393276 KTB393273:KTE393276 LCX393273:LDA393276 LMT393273:LMW393276 LWP393273:LWS393276 MGL393273:MGO393276 MQH393273:MQK393276 NAD393273:NAG393276 NJZ393273:NKC393276 NTV393273:NTY393276 ODR393273:ODU393276 ONN393273:ONQ393276 OXJ393273:OXM393276 PHF393273:PHI393276 PRB393273:PRE393276 QAX393273:QBA393276 QKT393273:QKW393276 QUP393273:QUS393276 REL393273:REO393276 ROH393273:ROK393276 RYD393273:RYG393276 SHZ393273:SIC393276 SRV393273:SRY393276 TBR393273:TBU393276 TLN393273:TLQ393276 TVJ393273:TVM393276 UFF393273:UFI393276 UPB393273:UPE393276 UYX393273:UZA393276 VIT393273:VIW393276 VSP393273:VSS393276 WCL393273:WCO393276 WMH393273:WMK393276 WWD393273:WWG393276 V458797:Y458800 JR458809:JU458812 TN458809:TQ458812 ADJ458809:ADM458812 ANF458809:ANI458812 AXB458809:AXE458812 BGX458809:BHA458812 BQT458809:BQW458812 CAP458809:CAS458812 CKL458809:CKO458812 CUH458809:CUK458812 DED458809:DEG458812 DNZ458809:DOC458812 DXV458809:DXY458812 EHR458809:EHU458812 ERN458809:ERQ458812 FBJ458809:FBM458812 FLF458809:FLI458812 FVB458809:FVE458812 GEX458809:GFA458812 GOT458809:GOW458812 GYP458809:GYS458812 HIL458809:HIO458812 HSH458809:HSK458812 ICD458809:ICG458812 ILZ458809:IMC458812 IVV458809:IVY458812 JFR458809:JFU458812 JPN458809:JPQ458812 JZJ458809:JZM458812 KJF458809:KJI458812 KTB458809:KTE458812 LCX458809:LDA458812 LMT458809:LMW458812 LWP458809:LWS458812 MGL458809:MGO458812 MQH458809:MQK458812 NAD458809:NAG458812 NJZ458809:NKC458812 NTV458809:NTY458812 ODR458809:ODU458812 ONN458809:ONQ458812 OXJ458809:OXM458812 PHF458809:PHI458812 PRB458809:PRE458812 QAX458809:QBA458812 QKT458809:QKW458812 QUP458809:QUS458812 REL458809:REO458812 ROH458809:ROK458812 RYD458809:RYG458812 SHZ458809:SIC458812 SRV458809:SRY458812 TBR458809:TBU458812 TLN458809:TLQ458812 TVJ458809:TVM458812 UFF458809:UFI458812 UPB458809:UPE458812 UYX458809:UZA458812 VIT458809:VIW458812 VSP458809:VSS458812 WCL458809:WCO458812 WMH458809:WMK458812 WWD458809:WWG458812 V524333:Y524336 JR524345:JU524348 TN524345:TQ524348 ADJ524345:ADM524348 ANF524345:ANI524348 AXB524345:AXE524348 BGX524345:BHA524348 BQT524345:BQW524348 CAP524345:CAS524348 CKL524345:CKO524348 CUH524345:CUK524348 DED524345:DEG524348 DNZ524345:DOC524348 DXV524345:DXY524348 EHR524345:EHU524348 ERN524345:ERQ524348 FBJ524345:FBM524348 FLF524345:FLI524348 FVB524345:FVE524348 GEX524345:GFA524348 GOT524345:GOW524348 GYP524345:GYS524348 HIL524345:HIO524348 HSH524345:HSK524348 ICD524345:ICG524348 ILZ524345:IMC524348 IVV524345:IVY524348 JFR524345:JFU524348 JPN524345:JPQ524348 JZJ524345:JZM524348 KJF524345:KJI524348 KTB524345:KTE524348 LCX524345:LDA524348 LMT524345:LMW524348 LWP524345:LWS524348 MGL524345:MGO524348 MQH524345:MQK524348 NAD524345:NAG524348 NJZ524345:NKC524348 NTV524345:NTY524348 ODR524345:ODU524348 ONN524345:ONQ524348 OXJ524345:OXM524348 PHF524345:PHI524348 PRB524345:PRE524348 QAX524345:QBA524348 QKT524345:QKW524348 QUP524345:QUS524348 REL524345:REO524348 ROH524345:ROK524348 RYD524345:RYG524348 SHZ524345:SIC524348 SRV524345:SRY524348 TBR524345:TBU524348 TLN524345:TLQ524348 TVJ524345:TVM524348 UFF524345:UFI524348 UPB524345:UPE524348 UYX524345:UZA524348 VIT524345:VIW524348 VSP524345:VSS524348 WCL524345:WCO524348 WMH524345:WMK524348 WWD524345:WWG524348 V589869:Y589872 JR589881:JU589884 TN589881:TQ589884 ADJ589881:ADM589884 ANF589881:ANI589884 AXB589881:AXE589884 BGX589881:BHA589884 BQT589881:BQW589884 CAP589881:CAS589884 CKL589881:CKO589884 CUH589881:CUK589884 DED589881:DEG589884 DNZ589881:DOC589884 DXV589881:DXY589884 EHR589881:EHU589884 ERN589881:ERQ589884 FBJ589881:FBM589884 FLF589881:FLI589884 FVB589881:FVE589884 GEX589881:GFA589884 GOT589881:GOW589884 GYP589881:GYS589884 HIL589881:HIO589884 HSH589881:HSK589884 ICD589881:ICG589884 ILZ589881:IMC589884 IVV589881:IVY589884 JFR589881:JFU589884 JPN589881:JPQ589884 JZJ589881:JZM589884 KJF589881:KJI589884 KTB589881:KTE589884 LCX589881:LDA589884 LMT589881:LMW589884 LWP589881:LWS589884 MGL589881:MGO589884 MQH589881:MQK589884 NAD589881:NAG589884 NJZ589881:NKC589884 NTV589881:NTY589884 ODR589881:ODU589884 ONN589881:ONQ589884 OXJ589881:OXM589884 PHF589881:PHI589884 PRB589881:PRE589884 QAX589881:QBA589884 QKT589881:QKW589884 QUP589881:QUS589884 REL589881:REO589884 ROH589881:ROK589884 RYD589881:RYG589884 SHZ589881:SIC589884 SRV589881:SRY589884 TBR589881:TBU589884 TLN589881:TLQ589884 TVJ589881:TVM589884 UFF589881:UFI589884 UPB589881:UPE589884 UYX589881:UZA589884 VIT589881:VIW589884 VSP589881:VSS589884 WCL589881:WCO589884 WMH589881:WMK589884 WWD589881:WWG589884 V655405:Y655408 JR655417:JU655420 TN655417:TQ655420 ADJ655417:ADM655420 ANF655417:ANI655420 AXB655417:AXE655420 BGX655417:BHA655420 BQT655417:BQW655420 CAP655417:CAS655420 CKL655417:CKO655420 CUH655417:CUK655420 DED655417:DEG655420 DNZ655417:DOC655420 DXV655417:DXY655420 EHR655417:EHU655420 ERN655417:ERQ655420 FBJ655417:FBM655420 FLF655417:FLI655420 FVB655417:FVE655420 GEX655417:GFA655420 GOT655417:GOW655420 GYP655417:GYS655420 HIL655417:HIO655420 HSH655417:HSK655420 ICD655417:ICG655420 ILZ655417:IMC655420 IVV655417:IVY655420 JFR655417:JFU655420 JPN655417:JPQ655420 JZJ655417:JZM655420 KJF655417:KJI655420 KTB655417:KTE655420 LCX655417:LDA655420 LMT655417:LMW655420 LWP655417:LWS655420 MGL655417:MGO655420 MQH655417:MQK655420 NAD655417:NAG655420 NJZ655417:NKC655420 NTV655417:NTY655420 ODR655417:ODU655420 ONN655417:ONQ655420 OXJ655417:OXM655420 PHF655417:PHI655420 PRB655417:PRE655420 QAX655417:QBA655420 QKT655417:QKW655420 QUP655417:QUS655420 REL655417:REO655420 ROH655417:ROK655420 RYD655417:RYG655420 SHZ655417:SIC655420 SRV655417:SRY655420 TBR655417:TBU655420 TLN655417:TLQ655420 TVJ655417:TVM655420 UFF655417:UFI655420 UPB655417:UPE655420 UYX655417:UZA655420 VIT655417:VIW655420 VSP655417:VSS655420 WCL655417:WCO655420 WMH655417:WMK655420 WWD655417:WWG655420 V720941:Y720944 JR720953:JU720956 TN720953:TQ720956 ADJ720953:ADM720956 ANF720953:ANI720956 AXB720953:AXE720956 BGX720953:BHA720956 BQT720953:BQW720956 CAP720953:CAS720956 CKL720953:CKO720956 CUH720953:CUK720956 DED720953:DEG720956 DNZ720953:DOC720956 DXV720953:DXY720956 EHR720953:EHU720956 ERN720953:ERQ720956 FBJ720953:FBM720956 FLF720953:FLI720956 FVB720953:FVE720956 GEX720953:GFA720956 GOT720953:GOW720956 GYP720953:GYS720956 HIL720953:HIO720956 HSH720953:HSK720956 ICD720953:ICG720956 ILZ720953:IMC720956 IVV720953:IVY720956 JFR720953:JFU720956 JPN720953:JPQ720956 JZJ720953:JZM720956 KJF720953:KJI720956 KTB720953:KTE720956 LCX720953:LDA720956 LMT720953:LMW720956 LWP720953:LWS720956 MGL720953:MGO720956 MQH720953:MQK720956 NAD720953:NAG720956 NJZ720953:NKC720956 NTV720953:NTY720956 ODR720953:ODU720956 ONN720953:ONQ720956 OXJ720953:OXM720956 PHF720953:PHI720956 PRB720953:PRE720956 QAX720953:QBA720956 QKT720953:QKW720956 QUP720953:QUS720956 REL720953:REO720956 ROH720953:ROK720956 RYD720953:RYG720956 SHZ720953:SIC720956 SRV720953:SRY720956 TBR720953:TBU720956 TLN720953:TLQ720956 TVJ720953:TVM720956 UFF720953:UFI720956 UPB720953:UPE720956 UYX720953:UZA720956 VIT720953:VIW720956 VSP720953:VSS720956 WCL720953:WCO720956 WMH720953:WMK720956 WWD720953:WWG720956 V786477:Y786480 JR786489:JU786492 TN786489:TQ786492 ADJ786489:ADM786492 ANF786489:ANI786492 AXB786489:AXE786492 BGX786489:BHA786492 BQT786489:BQW786492 CAP786489:CAS786492 CKL786489:CKO786492 CUH786489:CUK786492 DED786489:DEG786492 DNZ786489:DOC786492 DXV786489:DXY786492 EHR786489:EHU786492 ERN786489:ERQ786492 FBJ786489:FBM786492 FLF786489:FLI786492 FVB786489:FVE786492 GEX786489:GFA786492 GOT786489:GOW786492 GYP786489:GYS786492 HIL786489:HIO786492 HSH786489:HSK786492 ICD786489:ICG786492 ILZ786489:IMC786492 IVV786489:IVY786492 JFR786489:JFU786492 JPN786489:JPQ786492 JZJ786489:JZM786492 KJF786489:KJI786492 KTB786489:KTE786492 LCX786489:LDA786492 LMT786489:LMW786492 LWP786489:LWS786492 MGL786489:MGO786492 MQH786489:MQK786492 NAD786489:NAG786492 NJZ786489:NKC786492 NTV786489:NTY786492 ODR786489:ODU786492 ONN786489:ONQ786492 OXJ786489:OXM786492 PHF786489:PHI786492 PRB786489:PRE786492 QAX786489:QBA786492 QKT786489:QKW786492 QUP786489:QUS786492 REL786489:REO786492 ROH786489:ROK786492 RYD786489:RYG786492 SHZ786489:SIC786492 SRV786489:SRY786492 TBR786489:TBU786492 TLN786489:TLQ786492 TVJ786489:TVM786492 UFF786489:UFI786492 UPB786489:UPE786492 UYX786489:UZA786492 VIT786489:VIW786492 VSP786489:VSS786492 WCL786489:WCO786492 WMH786489:WMK786492 WWD786489:WWG786492 V852013:Y852016 JR852025:JU852028 TN852025:TQ852028 ADJ852025:ADM852028 ANF852025:ANI852028 AXB852025:AXE852028 BGX852025:BHA852028 BQT852025:BQW852028 CAP852025:CAS852028 CKL852025:CKO852028 CUH852025:CUK852028 DED852025:DEG852028 DNZ852025:DOC852028 DXV852025:DXY852028 EHR852025:EHU852028 ERN852025:ERQ852028 FBJ852025:FBM852028 FLF852025:FLI852028 FVB852025:FVE852028 GEX852025:GFA852028 GOT852025:GOW852028 GYP852025:GYS852028 HIL852025:HIO852028 HSH852025:HSK852028 ICD852025:ICG852028 ILZ852025:IMC852028 IVV852025:IVY852028 JFR852025:JFU852028 JPN852025:JPQ852028 JZJ852025:JZM852028 KJF852025:KJI852028 KTB852025:KTE852028 LCX852025:LDA852028 LMT852025:LMW852028 LWP852025:LWS852028 MGL852025:MGO852028 MQH852025:MQK852028 NAD852025:NAG852028 NJZ852025:NKC852028 NTV852025:NTY852028 ODR852025:ODU852028 ONN852025:ONQ852028 OXJ852025:OXM852028 PHF852025:PHI852028 PRB852025:PRE852028 QAX852025:QBA852028 QKT852025:QKW852028 QUP852025:QUS852028 REL852025:REO852028 ROH852025:ROK852028 RYD852025:RYG852028 SHZ852025:SIC852028 SRV852025:SRY852028 TBR852025:TBU852028 TLN852025:TLQ852028 TVJ852025:TVM852028 UFF852025:UFI852028 UPB852025:UPE852028 UYX852025:UZA852028 VIT852025:VIW852028 VSP852025:VSS852028 WCL852025:WCO852028 WMH852025:WMK852028 WWD852025:WWG852028 V917549:Y917552 JR917561:JU917564 TN917561:TQ917564 ADJ917561:ADM917564 ANF917561:ANI917564 AXB917561:AXE917564 BGX917561:BHA917564 BQT917561:BQW917564 CAP917561:CAS917564 CKL917561:CKO917564 CUH917561:CUK917564 DED917561:DEG917564 DNZ917561:DOC917564 DXV917561:DXY917564 EHR917561:EHU917564 ERN917561:ERQ917564 FBJ917561:FBM917564 FLF917561:FLI917564 FVB917561:FVE917564 GEX917561:GFA917564 GOT917561:GOW917564 GYP917561:GYS917564 HIL917561:HIO917564 HSH917561:HSK917564 ICD917561:ICG917564 ILZ917561:IMC917564 IVV917561:IVY917564 JFR917561:JFU917564 JPN917561:JPQ917564 JZJ917561:JZM917564 KJF917561:KJI917564 KTB917561:KTE917564 LCX917561:LDA917564 LMT917561:LMW917564 LWP917561:LWS917564 MGL917561:MGO917564 MQH917561:MQK917564 NAD917561:NAG917564 NJZ917561:NKC917564 NTV917561:NTY917564 ODR917561:ODU917564 ONN917561:ONQ917564 OXJ917561:OXM917564 PHF917561:PHI917564 PRB917561:PRE917564 QAX917561:QBA917564 QKT917561:QKW917564 QUP917561:QUS917564 REL917561:REO917564 ROH917561:ROK917564 RYD917561:RYG917564 SHZ917561:SIC917564 SRV917561:SRY917564 TBR917561:TBU917564 TLN917561:TLQ917564 TVJ917561:TVM917564 UFF917561:UFI917564 UPB917561:UPE917564 UYX917561:UZA917564 VIT917561:VIW917564 VSP917561:VSS917564 WCL917561:WCO917564 WMH917561:WMK917564 WWD917561:WWG917564 V983085:Y983088 JR983097:JU983100 TN983097:TQ983100 ADJ983097:ADM983100 ANF983097:ANI983100 AXB983097:AXE983100 BGX983097:BHA983100 BQT983097:BQW983100 CAP983097:CAS983100 CKL983097:CKO983100 CUH983097:CUK983100 DED983097:DEG983100 DNZ983097:DOC983100 DXV983097:DXY983100 EHR983097:EHU983100 ERN983097:ERQ983100 FBJ983097:FBM983100 FLF983097:FLI983100 FVB983097:FVE983100 GEX983097:GFA983100 GOT983097:GOW983100 GYP983097:GYS983100 HIL983097:HIO983100 HSH983097:HSK983100 ICD983097:ICG983100 ILZ983097:IMC983100 IVV983097:IVY983100 JFR983097:JFU983100 JPN983097:JPQ983100 JZJ983097:JZM983100 KJF983097:KJI983100 KTB983097:KTE983100 LCX983097:LDA983100 LMT983097:LMW983100 LWP983097:LWS983100 MGL983097:MGO983100 MQH983097:MQK983100 NAD983097:NAG983100 NJZ983097:NKC983100 NTV983097:NTY983100 ODR983097:ODU983100 ONN983097:ONQ983100 OXJ983097:OXM983100 PHF983097:PHI983100 PRB983097:PRE983100 QAX983097:QBA983100 QKT983097:QKW983100 QUP983097:QUS983100 REL983097:REO983100 ROH983097:ROK983100 RYD983097:RYG983100 SHZ983097:SIC983100 SRV983097:SRY983100 TBR983097:TBU983100 TLN983097:TLQ983100 TVJ983097:TVM983100 UFF983097:UFI983100 UPB983097:UPE983100 UYX983097:UZA983100 VIT983097:VIW983100 VSP983097:VSS983100 WCL983097:WCO983100 WMH983097:WMK983100 WWD983097:WWG983100" xr:uid="{00000000-0002-0000-1100-000004000000}">
      <formula1>$AA$1</formula1>
    </dataValidation>
  </dataValidations>
  <pageMargins left="0.70866141732283472" right="0.70866141732283472" top="0.74803149606299213" bottom="0.74803149606299213" header="0.31496062992125984" footer="0.31496062992125984"/>
  <pageSetup paperSize="9" scale="94" fitToHeight="0" orientation="portrait" blackAndWhite="1" r:id="rId1"/>
  <rowBreaks count="2" manualBreakCount="2">
    <brk id="54" max="24" man="1"/>
    <brk id="7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
  <sheetViews>
    <sheetView workbookViewId="0">
      <selection activeCell="I18" sqref="I18"/>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tabColor rgb="FFFFC000"/>
  </sheetPr>
  <dimension ref="A1:L34"/>
  <sheetViews>
    <sheetView tabSelected="1" view="pageBreakPreview" zoomScale="115" zoomScaleNormal="100" zoomScaleSheetLayoutView="115" workbookViewId="0">
      <selection activeCell="J1" sqref="J1"/>
    </sheetView>
  </sheetViews>
  <sheetFormatPr defaultRowHeight="13.5"/>
  <cols>
    <col min="1" max="1" width="9" style="62"/>
    <col min="2" max="2" width="4.875" style="62" customWidth="1"/>
    <col min="3" max="10" width="9" style="62"/>
    <col min="11" max="11" width="12.125" style="62" customWidth="1"/>
    <col min="12" max="12" width="47.75" style="62" customWidth="1"/>
    <col min="13" max="16384" width="9" style="62"/>
  </cols>
  <sheetData>
    <row r="1" spans="1:12" ht="15" thickBot="1">
      <c r="A1" s="91" t="s">
        <v>307</v>
      </c>
      <c r="B1" s="276"/>
    </row>
    <row r="2" spans="1:12" ht="14.25" thickBot="1">
      <c r="I2" s="270" t="s">
        <v>241</v>
      </c>
      <c r="K2" s="271" t="s">
        <v>267</v>
      </c>
      <c r="L2" s="272" t="s">
        <v>438</v>
      </c>
    </row>
    <row r="3" spans="1:12">
      <c r="I3" s="270" t="s">
        <v>242</v>
      </c>
    </row>
    <row r="5" spans="1:12">
      <c r="A5" s="91" t="str">
        <f>VLOOKUP($L$2,様式リスト!$B$7:$BZ$12,2,0)</f>
        <v>　地方厚生局長　　殿</v>
      </c>
    </row>
    <row r="8" spans="1:12">
      <c r="F8" s="62" t="s">
        <v>239</v>
      </c>
      <c r="G8" s="585"/>
      <c r="H8" s="585"/>
      <c r="I8" s="585"/>
    </row>
    <row r="9" spans="1:12">
      <c r="F9" s="62" t="s">
        <v>375</v>
      </c>
      <c r="G9" s="585"/>
      <c r="H9" s="585"/>
      <c r="I9" s="585"/>
    </row>
    <row r="16" spans="1:12">
      <c r="A16" s="95"/>
      <c r="B16" s="628"/>
      <c r="C16" s="628"/>
      <c r="D16" s="95" t="str">
        <f>VLOOKUP($L$2,様式リスト!$B$7:$BZ$12,3,0)</f>
        <v>年度臨床研修費等補助金の事業実績報告書</v>
      </c>
      <c r="E16" s="95"/>
      <c r="F16" s="95"/>
      <c r="G16" s="95"/>
      <c r="H16" s="95"/>
      <c r="I16" s="95"/>
    </row>
    <row r="17" spans="1:9">
      <c r="A17" s="62" t="s">
        <v>238</v>
      </c>
    </row>
    <row r="23" spans="1:9">
      <c r="A23" s="627" t="s">
        <v>244</v>
      </c>
      <c r="B23" s="627"/>
      <c r="C23" s="627"/>
      <c r="D23" s="627"/>
      <c r="E23" s="627"/>
      <c r="F23" s="627"/>
      <c r="G23" s="627"/>
      <c r="H23" s="627"/>
      <c r="I23" s="627"/>
    </row>
    <row r="24" spans="1:9">
      <c r="A24" s="62" t="s">
        <v>243</v>
      </c>
    </row>
    <row r="28" spans="1:9">
      <c r="B28" s="91" t="s">
        <v>277</v>
      </c>
    </row>
    <row r="29" spans="1:9">
      <c r="B29" s="91"/>
    </row>
    <row r="30" spans="1:9">
      <c r="B30" s="91" t="s">
        <v>276</v>
      </c>
    </row>
    <row r="31" spans="1:9">
      <c r="B31" s="91"/>
    </row>
    <row r="32" spans="1:9">
      <c r="B32" s="91" t="s">
        <v>275</v>
      </c>
    </row>
    <row r="33" spans="2:2">
      <c r="B33" s="91"/>
    </row>
    <row r="34" spans="2:2">
      <c r="B34" s="91"/>
    </row>
  </sheetData>
  <mergeCells count="4">
    <mergeCell ref="A23:I23"/>
    <mergeCell ref="B16:C16"/>
    <mergeCell ref="G8:I8"/>
    <mergeCell ref="G9:I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様式リスト!$B$3:$B$17</xm:f>
          </x14:formula1>
          <xm:sqref>L2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3">
    <tabColor rgb="FFFFC000"/>
    <pageSetUpPr fitToPage="1"/>
  </sheetPr>
  <dimension ref="A1:M90"/>
  <sheetViews>
    <sheetView view="pageBreakPreview" topLeftCell="A3" zoomScaleNormal="100" zoomScaleSheetLayoutView="100" workbookViewId="0">
      <selection activeCell="M3" sqref="M3"/>
    </sheetView>
  </sheetViews>
  <sheetFormatPr defaultRowHeight="13.5" outlineLevelCol="1"/>
  <cols>
    <col min="1" max="1" width="24.625" style="287" customWidth="1"/>
    <col min="2" max="12" width="12.875" style="287" customWidth="1"/>
    <col min="13" max="13" width="11.875" style="287" customWidth="1" outlineLevel="1"/>
    <col min="14" max="257" width="9" style="287"/>
    <col min="258" max="258" width="14.375" style="287" customWidth="1"/>
    <col min="259" max="267" width="9.125" style="287" customWidth="1"/>
    <col min="268" max="268" width="12" style="287" customWidth="1"/>
    <col min="269" max="269" width="11.875" style="287" customWidth="1"/>
    <col min="270" max="513" width="9" style="287"/>
    <col min="514" max="514" width="14.375" style="287" customWidth="1"/>
    <col min="515" max="523" width="9.125" style="287" customWidth="1"/>
    <col min="524" max="524" width="12" style="287" customWidth="1"/>
    <col min="525" max="525" width="11.875" style="287" customWidth="1"/>
    <col min="526" max="769" width="9" style="287"/>
    <col min="770" max="770" width="14.375" style="287" customWidth="1"/>
    <col min="771" max="779" width="9.125" style="287" customWidth="1"/>
    <col min="780" max="780" width="12" style="287" customWidth="1"/>
    <col min="781" max="781" width="11.875" style="287" customWidth="1"/>
    <col min="782" max="1025" width="9" style="287"/>
    <col min="1026" max="1026" width="14.375" style="287" customWidth="1"/>
    <col min="1027" max="1035" width="9.125" style="287" customWidth="1"/>
    <col min="1036" max="1036" width="12" style="287" customWidth="1"/>
    <col min="1037" max="1037" width="11.875" style="287" customWidth="1"/>
    <col min="1038" max="1281" width="9" style="287"/>
    <col min="1282" max="1282" width="14.375" style="287" customWidth="1"/>
    <col min="1283" max="1291" width="9.125" style="287" customWidth="1"/>
    <col min="1292" max="1292" width="12" style="287" customWidth="1"/>
    <col min="1293" max="1293" width="11.875" style="287" customWidth="1"/>
    <col min="1294" max="1537" width="9" style="287"/>
    <col min="1538" max="1538" width="14.375" style="287" customWidth="1"/>
    <col min="1539" max="1547" width="9.125" style="287" customWidth="1"/>
    <col min="1548" max="1548" width="12" style="287" customWidth="1"/>
    <col min="1549" max="1549" width="11.875" style="287" customWidth="1"/>
    <col min="1550" max="1793" width="9" style="287"/>
    <col min="1794" max="1794" width="14.375" style="287" customWidth="1"/>
    <col min="1795" max="1803" width="9.125" style="287" customWidth="1"/>
    <col min="1804" max="1804" width="12" style="287" customWidth="1"/>
    <col min="1805" max="1805" width="11.875" style="287" customWidth="1"/>
    <col min="1806" max="2049" width="9" style="287"/>
    <col min="2050" max="2050" width="14.375" style="287" customWidth="1"/>
    <col min="2051" max="2059" width="9.125" style="287" customWidth="1"/>
    <col min="2060" max="2060" width="12" style="287" customWidth="1"/>
    <col min="2061" max="2061" width="11.875" style="287" customWidth="1"/>
    <col min="2062" max="2305" width="9" style="287"/>
    <col min="2306" max="2306" width="14.375" style="287" customWidth="1"/>
    <col min="2307" max="2315" width="9.125" style="287" customWidth="1"/>
    <col min="2316" max="2316" width="12" style="287" customWidth="1"/>
    <col min="2317" max="2317" width="11.875" style="287" customWidth="1"/>
    <col min="2318" max="2561" width="9" style="287"/>
    <col min="2562" max="2562" width="14.375" style="287" customWidth="1"/>
    <col min="2563" max="2571" width="9.125" style="287" customWidth="1"/>
    <col min="2572" max="2572" width="12" style="287" customWidth="1"/>
    <col min="2573" max="2573" width="11.875" style="287" customWidth="1"/>
    <col min="2574" max="2817" width="9" style="287"/>
    <col min="2818" max="2818" width="14.375" style="287" customWidth="1"/>
    <col min="2819" max="2827" width="9.125" style="287" customWidth="1"/>
    <col min="2828" max="2828" width="12" style="287" customWidth="1"/>
    <col min="2829" max="2829" width="11.875" style="287" customWidth="1"/>
    <col min="2830" max="3073" width="9" style="287"/>
    <col min="3074" max="3074" width="14.375" style="287" customWidth="1"/>
    <col min="3075" max="3083" width="9.125" style="287" customWidth="1"/>
    <col min="3084" max="3084" width="12" style="287" customWidth="1"/>
    <col min="3085" max="3085" width="11.875" style="287" customWidth="1"/>
    <col min="3086" max="3329" width="9" style="287"/>
    <col min="3330" max="3330" width="14.375" style="287" customWidth="1"/>
    <col min="3331" max="3339" width="9.125" style="287" customWidth="1"/>
    <col min="3340" max="3340" width="12" style="287" customWidth="1"/>
    <col min="3341" max="3341" width="11.875" style="287" customWidth="1"/>
    <col min="3342" max="3585" width="9" style="287"/>
    <col min="3586" max="3586" width="14.375" style="287" customWidth="1"/>
    <col min="3587" max="3595" width="9.125" style="287" customWidth="1"/>
    <col min="3596" max="3596" width="12" style="287" customWidth="1"/>
    <col min="3597" max="3597" width="11.875" style="287" customWidth="1"/>
    <col min="3598" max="3841" width="9" style="287"/>
    <col min="3842" max="3842" width="14.375" style="287" customWidth="1"/>
    <col min="3843" max="3851" width="9.125" style="287" customWidth="1"/>
    <col min="3852" max="3852" width="12" style="287" customWidth="1"/>
    <col min="3853" max="3853" width="11.875" style="287" customWidth="1"/>
    <col min="3854" max="4097" width="9" style="287"/>
    <col min="4098" max="4098" width="14.375" style="287" customWidth="1"/>
    <col min="4099" max="4107" width="9.125" style="287" customWidth="1"/>
    <col min="4108" max="4108" width="12" style="287" customWidth="1"/>
    <col min="4109" max="4109" width="11.875" style="287" customWidth="1"/>
    <col min="4110" max="4353" width="9" style="287"/>
    <col min="4354" max="4354" width="14.375" style="287" customWidth="1"/>
    <col min="4355" max="4363" width="9.125" style="287" customWidth="1"/>
    <col min="4364" max="4364" width="12" style="287" customWidth="1"/>
    <col min="4365" max="4365" width="11.875" style="287" customWidth="1"/>
    <col min="4366" max="4609" width="9" style="287"/>
    <col min="4610" max="4610" width="14.375" style="287" customWidth="1"/>
    <col min="4611" max="4619" width="9.125" style="287" customWidth="1"/>
    <col min="4620" max="4620" width="12" style="287" customWidth="1"/>
    <col min="4621" max="4621" width="11.875" style="287" customWidth="1"/>
    <col min="4622" max="4865" width="9" style="287"/>
    <col min="4866" max="4866" width="14.375" style="287" customWidth="1"/>
    <col min="4867" max="4875" width="9.125" style="287" customWidth="1"/>
    <col min="4876" max="4876" width="12" style="287" customWidth="1"/>
    <col min="4877" max="4877" width="11.875" style="287" customWidth="1"/>
    <col min="4878" max="5121" width="9" style="287"/>
    <col min="5122" max="5122" width="14.375" style="287" customWidth="1"/>
    <col min="5123" max="5131" width="9.125" style="287" customWidth="1"/>
    <col min="5132" max="5132" width="12" style="287" customWidth="1"/>
    <col min="5133" max="5133" width="11.875" style="287" customWidth="1"/>
    <col min="5134" max="5377" width="9" style="287"/>
    <col min="5378" max="5378" width="14.375" style="287" customWidth="1"/>
    <col min="5379" max="5387" width="9.125" style="287" customWidth="1"/>
    <col min="5388" max="5388" width="12" style="287" customWidth="1"/>
    <col min="5389" max="5389" width="11.875" style="287" customWidth="1"/>
    <col min="5390" max="5633" width="9" style="287"/>
    <col min="5634" max="5634" width="14.375" style="287" customWidth="1"/>
    <col min="5635" max="5643" width="9.125" style="287" customWidth="1"/>
    <col min="5644" max="5644" width="12" style="287" customWidth="1"/>
    <col min="5645" max="5645" width="11.875" style="287" customWidth="1"/>
    <col min="5646" max="5889" width="9" style="287"/>
    <col min="5890" max="5890" width="14.375" style="287" customWidth="1"/>
    <col min="5891" max="5899" width="9.125" style="287" customWidth="1"/>
    <col min="5900" max="5900" width="12" style="287" customWidth="1"/>
    <col min="5901" max="5901" width="11.875" style="287" customWidth="1"/>
    <col min="5902" max="6145" width="9" style="287"/>
    <col min="6146" max="6146" width="14.375" style="287" customWidth="1"/>
    <col min="6147" max="6155" width="9.125" style="287" customWidth="1"/>
    <col min="6156" max="6156" width="12" style="287" customWidth="1"/>
    <col min="6157" max="6157" width="11.875" style="287" customWidth="1"/>
    <col min="6158" max="6401" width="9" style="287"/>
    <col min="6402" max="6402" width="14.375" style="287" customWidth="1"/>
    <col min="6403" max="6411" width="9.125" style="287" customWidth="1"/>
    <col min="6412" max="6412" width="12" style="287" customWidth="1"/>
    <col min="6413" max="6413" width="11.875" style="287" customWidth="1"/>
    <col min="6414" max="6657" width="9" style="287"/>
    <col min="6658" max="6658" width="14.375" style="287" customWidth="1"/>
    <col min="6659" max="6667" width="9.125" style="287" customWidth="1"/>
    <col min="6668" max="6668" width="12" style="287" customWidth="1"/>
    <col min="6669" max="6669" width="11.875" style="287" customWidth="1"/>
    <col min="6670" max="6913" width="9" style="287"/>
    <col min="6914" max="6914" width="14.375" style="287" customWidth="1"/>
    <col min="6915" max="6923" width="9.125" style="287" customWidth="1"/>
    <col min="6924" max="6924" width="12" style="287" customWidth="1"/>
    <col min="6925" max="6925" width="11.875" style="287" customWidth="1"/>
    <col min="6926" max="7169" width="9" style="287"/>
    <col min="7170" max="7170" width="14.375" style="287" customWidth="1"/>
    <col min="7171" max="7179" width="9.125" style="287" customWidth="1"/>
    <col min="7180" max="7180" width="12" style="287" customWidth="1"/>
    <col min="7181" max="7181" width="11.875" style="287" customWidth="1"/>
    <col min="7182" max="7425" width="9" style="287"/>
    <col min="7426" max="7426" width="14.375" style="287" customWidth="1"/>
    <col min="7427" max="7435" width="9.125" style="287" customWidth="1"/>
    <col min="7436" max="7436" width="12" style="287" customWidth="1"/>
    <col min="7437" max="7437" width="11.875" style="287" customWidth="1"/>
    <col min="7438" max="7681" width="9" style="287"/>
    <col min="7682" max="7682" width="14.375" style="287" customWidth="1"/>
    <col min="7683" max="7691" width="9.125" style="287" customWidth="1"/>
    <col min="7692" max="7692" width="12" style="287" customWidth="1"/>
    <col min="7693" max="7693" width="11.875" style="287" customWidth="1"/>
    <col min="7694" max="7937" width="9" style="287"/>
    <col min="7938" max="7938" width="14.375" style="287" customWidth="1"/>
    <col min="7939" max="7947" width="9.125" style="287" customWidth="1"/>
    <col min="7948" max="7948" width="12" style="287" customWidth="1"/>
    <col min="7949" max="7949" width="11.875" style="287" customWidth="1"/>
    <col min="7950" max="8193" width="9" style="287"/>
    <col min="8194" max="8194" width="14.375" style="287" customWidth="1"/>
    <col min="8195" max="8203" width="9.125" style="287" customWidth="1"/>
    <col min="8204" max="8204" width="12" style="287" customWidth="1"/>
    <col min="8205" max="8205" width="11.875" style="287" customWidth="1"/>
    <col min="8206" max="8449" width="9" style="287"/>
    <col min="8450" max="8450" width="14.375" style="287" customWidth="1"/>
    <col min="8451" max="8459" width="9.125" style="287" customWidth="1"/>
    <col min="8460" max="8460" width="12" style="287" customWidth="1"/>
    <col min="8461" max="8461" width="11.875" style="287" customWidth="1"/>
    <col min="8462" max="8705" width="9" style="287"/>
    <col min="8706" max="8706" width="14.375" style="287" customWidth="1"/>
    <col min="8707" max="8715" width="9.125" style="287" customWidth="1"/>
    <col min="8716" max="8716" width="12" style="287" customWidth="1"/>
    <col min="8717" max="8717" width="11.875" style="287" customWidth="1"/>
    <col min="8718" max="8961" width="9" style="287"/>
    <col min="8962" max="8962" width="14.375" style="287" customWidth="1"/>
    <col min="8963" max="8971" width="9.125" style="287" customWidth="1"/>
    <col min="8972" max="8972" width="12" style="287" customWidth="1"/>
    <col min="8973" max="8973" width="11.875" style="287" customWidth="1"/>
    <col min="8974" max="9217" width="9" style="287"/>
    <col min="9218" max="9218" width="14.375" style="287" customWidth="1"/>
    <col min="9219" max="9227" width="9.125" style="287" customWidth="1"/>
    <col min="9228" max="9228" width="12" style="287" customWidth="1"/>
    <col min="9229" max="9229" width="11.875" style="287" customWidth="1"/>
    <col min="9230" max="9473" width="9" style="287"/>
    <col min="9474" max="9474" width="14.375" style="287" customWidth="1"/>
    <col min="9475" max="9483" width="9.125" style="287" customWidth="1"/>
    <col min="9484" max="9484" width="12" style="287" customWidth="1"/>
    <col min="9485" max="9485" width="11.875" style="287" customWidth="1"/>
    <col min="9486" max="9729" width="9" style="287"/>
    <col min="9730" max="9730" width="14.375" style="287" customWidth="1"/>
    <col min="9731" max="9739" width="9.125" style="287" customWidth="1"/>
    <col min="9740" max="9740" width="12" style="287" customWidth="1"/>
    <col min="9741" max="9741" width="11.875" style="287" customWidth="1"/>
    <col min="9742" max="9985" width="9" style="287"/>
    <col min="9986" max="9986" width="14.375" style="287" customWidth="1"/>
    <col min="9987" max="9995" width="9.125" style="287" customWidth="1"/>
    <col min="9996" max="9996" width="12" style="287" customWidth="1"/>
    <col min="9997" max="9997" width="11.875" style="287" customWidth="1"/>
    <col min="9998" max="10241" width="9" style="287"/>
    <col min="10242" max="10242" width="14.375" style="287" customWidth="1"/>
    <col min="10243" max="10251" width="9.125" style="287" customWidth="1"/>
    <col min="10252" max="10252" width="12" style="287" customWidth="1"/>
    <col min="10253" max="10253" width="11.875" style="287" customWidth="1"/>
    <col min="10254" max="10497" width="9" style="287"/>
    <col min="10498" max="10498" width="14.375" style="287" customWidth="1"/>
    <col min="10499" max="10507" width="9.125" style="287" customWidth="1"/>
    <col min="10508" max="10508" width="12" style="287" customWidth="1"/>
    <col min="10509" max="10509" width="11.875" style="287" customWidth="1"/>
    <col min="10510" max="10753" width="9" style="287"/>
    <col min="10754" max="10754" width="14.375" style="287" customWidth="1"/>
    <col min="10755" max="10763" width="9.125" style="287" customWidth="1"/>
    <col min="10764" max="10764" width="12" style="287" customWidth="1"/>
    <col min="10765" max="10765" width="11.875" style="287" customWidth="1"/>
    <col min="10766" max="11009" width="9" style="287"/>
    <col min="11010" max="11010" width="14.375" style="287" customWidth="1"/>
    <col min="11011" max="11019" width="9.125" style="287" customWidth="1"/>
    <col min="11020" max="11020" width="12" style="287" customWidth="1"/>
    <col min="11021" max="11021" width="11.875" style="287" customWidth="1"/>
    <col min="11022" max="11265" width="9" style="287"/>
    <col min="11266" max="11266" width="14.375" style="287" customWidth="1"/>
    <col min="11267" max="11275" width="9.125" style="287" customWidth="1"/>
    <col min="11276" max="11276" width="12" style="287" customWidth="1"/>
    <col min="11277" max="11277" width="11.875" style="287" customWidth="1"/>
    <col min="11278" max="11521" width="9" style="287"/>
    <col min="11522" max="11522" width="14.375" style="287" customWidth="1"/>
    <col min="11523" max="11531" width="9.125" style="287" customWidth="1"/>
    <col min="11532" max="11532" width="12" style="287" customWidth="1"/>
    <col min="11533" max="11533" width="11.875" style="287" customWidth="1"/>
    <col min="11534" max="11777" width="9" style="287"/>
    <col min="11778" max="11778" width="14.375" style="287" customWidth="1"/>
    <col min="11779" max="11787" width="9.125" style="287" customWidth="1"/>
    <col min="11788" max="11788" width="12" style="287" customWidth="1"/>
    <col min="11789" max="11789" width="11.875" style="287" customWidth="1"/>
    <col min="11790" max="12033" width="9" style="287"/>
    <col min="12034" max="12034" width="14.375" style="287" customWidth="1"/>
    <col min="12035" max="12043" width="9.125" style="287" customWidth="1"/>
    <col min="12044" max="12044" width="12" style="287" customWidth="1"/>
    <col min="12045" max="12045" width="11.875" style="287" customWidth="1"/>
    <col min="12046" max="12289" width="9" style="287"/>
    <col min="12290" max="12290" width="14.375" style="287" customWidth="1"/>
    <col min="12291" max="12299" width="9.125" style="287" customWidth="1"/>
    <col min="12300" max="12300" width="12" style="287" customWidth="1"/>
    <col min="12301" max="12301" width="11.875" style="287" customWidth="1"/>
    <col min="12302" max="12545" width="9" style="287"/>
    <col min="12546" max="12546" width="14.375" style="287" customWidth="1"/>
    <col min="12547" max="12555" width="9.125" style="287" customWidth="1"/>
    <col min="12556" max="12556" width="12" style="287" customWidth="1"/>
    <col min="12557" max="12557" width="11.875" style="287" customWidth="1"/>
    <col min="12558" max="12801" width="9" style="287"/>
    <col min="12802" max="12802" width="14.375" style="287" customWidth="1"/>
    <col min="12803" max="12811" width="9.125" style="287" customWidth="1"/>
    <col min="12812" max="12812" width="12" style="287" customWidth="1"/>
    <col min="12813" max="12813" width="11.875" style="287" customWidth="1"/>
    <col min="12814" max="13057" width="9" style="287"/>
    <col min="13058" max="13058" width="14.375" style="287" customWidth="1"/>
    <col min="13059" max="13067" width="9.125" style="287" customWidth="1"/>
    <col min="13068" max="13068" width="12" style="287" customWidth="1"/>
    <col min="13069" max="13069" width="11.875" style="287" customWidth="1"/>
    <col min="13070" max="13313" width="9" style="287"/>
    <col min="13314" max="13314" width="14.375" style="287" customWidth="1"/>
    <col min="13315" max="13323" width="9.125" style="287" customWidth="1"/>
    <col min="13324" max="13324" width="12" style="287" customWidth="1"/>
    <col min="13325" max="13325" width="11.875" style="287" customWidth="1"/>
    <col min="13326" max="13569" width="9" style="287"/>
    <col min="13570" max="13570" width="14.375" style="287" customWidth="1"/>
    <col min="13571" max="13579" width="9.125" style="287" customWidth="1"/>
    <col min="13580" max="13580" width="12" style="287" customWidth="1"/>
    <col min="13581" max="13581" width="11.875" style="287" customWidth="1"/>
    <col min="13582" max="13825" width="9" style="287"/>
    <col min="13826" max="13826" width="14.375" style="287" customWidth="1"/>
    <col min="13827" max="13835" width="9.125" style="287" customWidth="1"/>
    <col min="13836" max="13836" width="12" style="287" customWidth="1"/>
    <col min="13837" max="13837" width="11.875" style="287" customWidth="1"/>
    <col min="13838" max="14081" width="9" style="287"/>
    <col min="14082" max="14082" width="14.375" style="287" customWidth="1"/>
    <col min="14083" max="14091" width="9.125" style="287" customWidth="1"/>
    <col min="14092" max="14092" width="12" style="287" customWidth="1"/>
    <col min="14093" max="14093" width="11.875" style="287" customWidth="1"/>
    <col min="14094" max="14337" width="9" style="287"/>
    <col min="14338" max="14338" width="14.375" style="287" customWidth="1"/>
    <col min="14339" max="14347" width="9.125" style="287" customWidth="1"/>
    <col min="14348" max="14348" width="12" style="287" customWidth="1"/>
    <col min="14349" max="14349" width="11.875" style="287" customWidth="1"/>
    <col min="14350" max="14593" width="9" style="287"/>
    <col min="14594" max="14594" width="14.375" style="287" customWidth="1"/>
    <col min="14595" max="14603" width="9.125" style="287" customWidth="1"/>
    <col min="14604" max="14604" width="12" style="287" customWidth="1"/>
    <col min="14605" max="14605" width="11.875" style="287" customWidth="1"/>
    <col min="14606" max="14849" width="9" style="287"/>
    <col min="14850" max="14850" width="14.375" style="287" customWidth="1"/>
    <col min="14851" max="14859" width="9.125" style="287" customWidth="1"/>
    <col min="14860" max="14860" width="12" style="287" customWidth="1"/>
    <col min="14861" max="14861" width="11.875" style="287" customWidth="1"/>
    <col min="14862" max="15105" width="9" style="287"/>
    <col min="15106" max="15106" width="14.375" style="287" customWidth="1"/>
    <col min="15107" max="15115" width="9.125" style="287" customWidth="1"/>
    <col min="15116" max="15116" width="12" style="287" customWidth="1"/>
    <col min="15117" max="15117" width="11.875" style="287" customWidth="1"/>
    <col min="15118" max="15361" width="9" style="287"/>
    <col min="15362" max="15362" width="14.375" style="287" customWidth="1"/>
    <col min="15363" max="15371" width="9.125" style="287" customWidth="1"/>
    <col min="15372" max="15372" width="12" style="287" customWidth="1"/>
    <col min="15373" max="15373" width="11.875" style="287" customWidth="1"/>
    <col min="15374" max="15617" width="9" style="287"/>
    <col min="15618" max="15618" width="14.375" style="287" customWidth="1"/>
    <col min="15619" max="15627" width="9.125" style="287" customWidth="1"/>
    <col min="15628" max="15628" width="12" style="287" customWidth="1"/>
    <col min="15629" max="15629" width="11.875" style="287" customWidth="1"/>
    <col min="15630" max="15873" width="9" style="287"/>
    <col min="15874" max="15874" width="14.375" style="287" customWidth="1"/>
    <col min="15875" max="15883" width="9.125" style="287" customWidth="1"/>
    <col min="15884" max="15884" width="12" style="287" customWidth="1"/>
    <col min="15885" max="15885" width="11.875" style="287" customWidth="1"/>
    <col min="15886" max="16129" width="9" style="287"/>
    <col min="16130" max="16130" width="14.375" style="287" customWidth="1"/>
    <col min="16131" max="16139" width="9.125" style="287" customWidth="1"/>
    <col min="16140" max="16140" width="12" style="287" customWidth="1"/>
    <col min="16141" max="16141" width="11.875" style="287" customWidth="1"/>
    <col min="16142" max="16384" width="9" style="287"/>
  </cols>
  <sheetData>
    <row r="1" spans="1:13" ht="16.5" customHeight="1">
      <c r="A1" s="287" t="s">
        <v>312</v>
      </c>
    </row>
    <row r="2" spans="1:13" ht="13.5" customHeight="1"/>
    <row r="3" spans="1:13" ht="23.25" customHeight="1">
      <c r="A3" s="291" t="s">
        <v>313</v>
      </c>
      <c r="B3" s="288"/>
      <c r="C3" s="288"/>
      <c r="D3" s="288"/>
      <c r="E3" s="288"/>
      <c r="F3" s="288"/>
      <c r="G3" s="288"/>
      <c r="H3" s="288"/>
      <c r="I3" s="288"/>
      <c r="J3" s="288"/>
      <c r="K3" s="288"/>
      <c r="L3" s="288"/>
    </row>
    <row r="4" spans="1:13" ht="23.25" customHeight="1">
      <c r="A4" s="288"/>
      <c r="B4" s="288"/>
      <c r="C4" s="288"/>
      <c r="D4" s="288"/>
      <c r="E4" s="288"/>
      <c r="F4" s="288"/>
      <c r="G4" s="288"/>
      <c r="H4" s="288"/>
      <c r="I4" s="288"/>
      <c r="J4" s="288"/>
      <c r="K4" s="288"/>
      <c r="L4" s="288"/>
      <c r="M4" s="287" t="str">
        <f>第4号様式!L2</f>
        <v>臨床研修事業</v>
      </c>
    </row>
    <row r="5" spans="1:13" ht="23.25" customHeight="1">
      <c r="A5" s="287" t="str">
        <f>CONCATENATE(1,"　",第4号様式!L2,"所要額")</f>
        <v>1　臨床研修事業所要額</v>
      </c>
    </row>
    <row r="6" spans="1:13" ht="17.25" customHeight="1">
      <c r="A6" s="631" t="s">
        <v>122</v>
      </c>
      <c r="B6" s="633" t="s">
        <v>16</v>
      </c>
      <c r="C6" s="292" t="s">
        <v>14</v>
      </c>
      <c r="D6" s="633" t="s">
        <v>15</v>
      </c>
      <c r="E6" s="292" t="s">
        <v>18</v>
      </c>
      <c r="F6" s="633" t="s">
        <v>17</v>
      </c>
      <c r="G6" s="633" t="s">
        <v>29</v>
      </c>
      <c r="H6" s="629" t="s">
        <v>317</v>
      </c>
      <c r="I6" s="629" t="s">
        <v>318</v>
      </c>
      <c r="J6" s="634" t="s">
        <v>316</v>
      </c>
      <c r="K6" s="629" t="s">
        <v>319</v>
      </c>
      <c r="L6" s="629" t="s">
        <v>320</v>
      </c>
    </row>
    <row r="7" spans="1:13" ht="17.25" customHeight="1">
      <c r="A7" s="632"/>
      <c r="B7" s="630"/>
      <c r="C7" s="293" t="s">
        <v>192</v>
      </c>
      <c r="D7" s="630"/>
      <c r="E7" s="293" t="s">
        <v>19</v>
      </c>
      <c r="F7" s="630"/>
      <c r="G7" s="630"/>
      <c r="H7" s="630"/>
      <c r="I7" s="630"/>
      <c r="J7" s="635"/>
      <c r="K7" s="630"/>
      <c r="L7" s="630"/>
    </row>
    <row r="8" spans="1:13" ht="17.25" customHeight="1">
      <c r="A8" s="632"/>
      <c r="B8" s="630"/>
      <c r="C8" s="293" t="s">
        <v>193</v>
      </c>
      <c r="D8" s="630"/>
      <c r="E8" s="293" t="s">
        <v>194</v>
      </c>
      <c r="F8" s="630"/>
      <c r="G8" s="630"/>
      <c r="H8" s="630"/>
      <c r="I8" s="630"/>
      <c r="J8" s="635"/>
      <c r="K8" s="630"/>
      <c r="L8" s="630"/>
    </row>
    <row r="9" spans="1:13" ht="17.25" customHeight="1">
      <c r="A9" s="294"/>
      <c r="B9" s="295" t="s">
        <v>13</v>
      </c>
      <c r="C9" s="296" t="s">
        <v>22</v>
      </c>
      <c r="D9" s="296" t="s">
        <v>26</v>
      </c>
      <c r="E9" s="296" t="s">
        <v>20</v>
      </c>
      <c r="F9" s="295" t="s">
        <v>21</v>
      </c>
      <c r="G9" s="295" t="s">
        <v>308</v>
      </c>
      <c r="H9" s="295" t="s">
        <v>325</v>
      </c>
      <c r="I9" s="295" t="s">
        <v>324</v>
      </c>
      <c r="J9" s="295" t="s">
        <v>323</v>
      </c>
      <c r="K9" s="295" t="s">
        <v>322</v>
      </c>
      <c r="L9" s="295" t="s">
        <v>326</v>
      </c>
    </row>
    <row r="10" spans="1:13" ht="16.5" customHeight="1">
      <c r="A10" s="297"/>
      <c r="B10" s="297" t="s">
        <v>12</v>
      </c>
      <c r="C10" s="297" t="s">
        <v>12</v>
      </c>
      <c r="D10" s="297" t="s">
        <v>12</v>
      </c>
      <c r="E10" s="297" t="s">
        <v>12</v>
      </c>
      <c r="F10" s="297" t="s">
        <v>12</v>
      </c>
      <c r="G10" s="297" t="s">
        <v>12</v>
      </c>
      <c r="H10" s="297" t="s">
        <v>321</v>
      </c>
      <c r="I10" s="297" t="s">
        <v>12</v>
      </c>
      <c r="J10" s="297" t="s">
        <v>12</v>
      </c>
      <c r="K10" s="297" t="s">
        <v>12</v>
      </c>
      <c r="L10" s="297" t="s">
        <v>12</v>
      </c>
    </row>
    <row r="11" spans="1:13" ht="29.25" customHeight="1">
      <c r="A11" s="322" t="str">
        <f>IFERROR(VLOOKUP(第4号様式!$L$2,様式リスト!$B$18:$BZ$32,'第4号様式別紙1（精算書、対象経費内訳）'!M11,0),"")</f>
        <v/>
      </c>
      <c r="B11" s="298"/>
      <c r="C11" s="299"/>
      <c r="D11" s="324" t="str">
        <f>IF(B11="","",B11-C11)</f>
        <v/>
      </c>
      <c r="E11" s="299">
        <f>E90</f>
        <v>0</v>
      </c>
      <c r="F11" s="300" t="e">
        <f>IF(E11="","",VLOOKUP($M$4,様式リスト!$B$18:$CB$32,78,0))</f>
        <v>#N/A</v>
      </c>
      <c r="G11" s="326" t="e">
        <f>IF(F11="","",MIN(F11,D11))</f>
        <v>#N/A</v>
      </c>
      <c r="H11" s="326" t="e">
        <f>IF(G11="","",IF(OR($M$4=様式リスト!$B$13,$M$4=様式リスト!$B$14),MIN(G11,E11)*0.5,MIN(G11,E11)))</f>
        <v>#N/A</v>
      </c>
      <c r="I11" s="326" t="str">
        <f>IF(D11="","",ROUNDDOWN(MIN(D11,H11),-3))</f>
        <v/>
      </c>
      <c r="J11" s="298"/>
      <c r="K11" s="298"/>
      <c r="L11" s="326" t="str">
        <f>IF(J11="","",K11-(MIN(I11,J11)))</f>
        <v/>
      </c>
      <c r="M11" s="287">
        <v>76</v>
      </c>
    </row>
    <row r="12" spans="1:13" ht="29.25" customHeight="1">
      <c r="A12" s="323" t="str">
        <f>IFERROR(VLOOKUP(第4号様式!$L$2,様式リスト!$B$18:$BZ$32,'第4号様式別紙1（精算書、対象経費内訳）'!M12,0),"")</f>
        <v/>
      </c>
      <c r="B12" s="301"/>
      <c r="C12" s="302"/>
      <c r="D12" s="325" t="str">
        <f>IF(B12="","",B12-C12)</f>
        <v/>
      </c>
      <c r="E12" s="302"/>
      <c r="F12" s="303" t="str">
        <f>IF(E12="","",VLOOKUP($M$4,様式リスト!$B$18:$CB$32,79,0))</f>
        <v/>
      </c>
      <c r="G12" s="327" t="str">
        <f>IF(F12="","",MIN(F12,D12))</f>
        <v/>
      </c>
      <c r="H12" s="327" t="str">
        <f>IF(G12="","",IF(OR($M$4=様式リスト!$B$13,$M$4=様式リスト!$B$14),MIN(G12,E12)*0.5,MIN(G12,E12)))</f>
        <v/>
      </c>
      <c r="I12" s="327" t="str">
        <f>IF(D12="","",ROUNDDOWN(MIN(D12,H12),-3))</f>
        <v/>
      </c>
      <c r="J12" s="301"/>
      <c r="K12" s="301"/>
      <c r="L12" s="327" t="str">
        <f>IF(J12="","",K12-(MIN(I12,J12)))</f>
        <v/>
      </c>
      <c r="M12" s="287">
        <v>77</v>
      </c>
    </row>
    <row r="13" spans="1:13" ht="24" customHeight="1">
      <c r="A13" s="289" t="s">
        <v>185</v>
      </c>
      <c r="B13" s="328" t="str">
        <f>IF(SUM(B11:B12)=0,"",SUM(B11:B12))</f>
        <v/>
      </c>
      <c r="C13" s="328" t="str">
        <f t="shared" ref="C13:L13" si="0">IF(SUM(C11:C12)=0,"",SUM(C11:C12))</f>
        <v/>
      </c>
      <c r="D13" s="328" t="str">
        <f t="shared" si="0"/>
        <v/>
      </c>
      <c r="E13" s="328" t="str">
        <f t="shared" si="0"/>
        <v/>
      </c>
      <c r="F13" s="328" t="e">
        <f t="shared" si="0"/>
        <v>#N/A</v>
      </c>
      <c r="G13" s="328" t="e">
        <f t="shared" si="0"/>
        <v>#N/A</v>
      </c>
      <c r="H13" s="328" t="e">
        <f t="shared" si="0"/>
        <v>#N/A</v>
      </c>
      <c r="I13" s="328" t="str">
        <f t="shared" si="0"/>
        <v/>
      </c>
      <c r="J13" s="328" t="str">
        <f t="shared" si="0"/>
        <v/>
      </c>
      <c r="K13" s="328" t="str">
        <f t="shared" si="0"/>
        <v/>
      </c>
      <c r="L13" s="328" t="str">
        <f t="shared" si="0"/>
        <v/>
      </c>
    </row>
    <row r="14" spans="1:13" ht="23.1" customHeight="1"/>
    <row r="15" spans="1:13" ht="23.25" customHeight="1">
      <c r="A15" s="287" t="s">
        <v>273</v>
      </c>
    </row>
    <row r="16" spans="1:13" ht="22.5" customHeight="1">
      <c r="A16" s="304" t="s">
        <v>27</v>
      </c>
      <c r="B16" s="305"/>
      <c r="C16" s="305"/>
      <c r="D16" s="304" t="s">
        <v>195</v>
      </c>
      <c r="E16" s="306"/>
      <c r="F16" s="304" t="s">
        <v>196</v>
      </c>
      <c r="G16" s="305"/>
      <c r="H16" s="305"/>
      <c r="I16" s="305"/>
      <c r="J16" s="305"/>
      <c r="K16" s="305"/>
      <c r="L16" s="307"/>
    </row>
    <row r="17" spans="1:13" ht="15.75" customHeight="1">
      <c r="A17" s="636"/>
      <c r="B17" s="637"/>
      <c r="C17" s="638"/>
      <c r="D17" s="311"/>
      <c r="E17" s="312" t="s">
        <v>12</v>
      </c>
      <c r="F17" s="309"/>
      <c r="G17" s="309"/>
      <c r="H17" s="309"/>
      <c r="I17" s="309"/>
      <c r="J17" s="309"/>
      <c r="K17" s="309"/>
      <c r="L17" s="313"/>
    </row>
    <row r="18" spans="1:13" ht="15.75" customHeight="1">
      <c r="A18" s="639" t="str">
        <f>IFERROR(VLOOKUP([1]第4号様式!$L$2,[1]様式リスト!$B$7:$BZ$10,'[1]第4号様式別紙1（精算書、対象経費内訳）'!M18,0),"")</f>
        <v>（Ⅰ　教育指導経費）</v>
      </c>
      <c r="B18" s="640"/>
      <c r="C18" s="641"/>
      <c r="D18" s="315"/>
      <c r="E18" s="316"/>
      <c r="F18" s="290"/>
      <c r="G18" s="290"/>
      <c r="H18" s="290"/>
      <c r="I18" s="290"/>
      <c r="J18" s="290"/>
      <c r="K18" s="290"/>
      <c r="L18" s="313"/>
      <c r="M18" s="287">
        <v>4</v>
      </c>
    </row>
    <row r="19" spans="1:13" ht="15.75" customHeight="1">
      <c r="A19" s="639" t="str">
        <f>IFERROR(VLOOKUP([1]第4号様式!$L$2,[1]様式リスト!$B$7:$BZ$10,'[1]第4号様式別紙1（精算書、対象経費内訳）'!M19,0),"")</f>
        <v>１　研修管理委員会等経費</v>
      </c>
      <c r="B19" s="640"/>
      <c r="C19" s="641"/>
      <c r="D19" s="315"/>
      <c r="E19" s="316"/>
      <c r="F19" s="290"/>
      <c r="G19" s="290"/>
      <c r="H19" s="290"/>
      <c r="I19" s="290"/>
      <c r="J19" s="290"/>
      <c r="K19" s="290"/>
      <c r="L19" s="313"/>
      <c r="M19" s="287">
        <v>5</v>
      </c>
    </row>
    <row r="20" spans="1:13" ht="15.75" customHeight="1">
      <c r="A20" s="639" t="str">
        <f>IFERROR(VLOOKUP([1]第4号様式!$L$2,[1]様式リスト!$B$7:$BZ$12,'[1]第4号様式別紙1（精算書、対象経費内訳）'!M20,0),"")</f>
        <v>諸謝金</v>
      </c>
      <c r="B20" s="640"/>
      <c r="C20" s="641"/>
      <c r="D20" s="315"/>
      <c r="E20" s="313"/>
      <c r="F20" s="290"/>
      <c r="G20" s="290"/>
      <c r="H20" s="290"/>
      <c r="I20" s="290"/>
      <c r="J20" s="290"/>
      <c r="K20" s="290"/>
      <c r="L20" s="313"/>
      <c r="M20" s="287">
        <v>6</v>
      </c>
    </row>
    <row r="21" spans="1:13" ht="15.75" customHeight="1">
      <c r="A21" s="639" t="str">
        <f>IFERROR(VLOOKUP([1]第4号様式!$L$2,[1]様式リスト!$B$7:$BZ$10,'[1]第4号様式別紙1（精算書、対象経費内訳）'!M21,0),"")</f>
        <v>旅費</v>
      </c>
      <c r="B21" s="640"/>
      <c r="C21" s="641"/>
      <c r="D21" s="315"/>
      <c r="E21" s="313"/>
      <c r="F21" s="290"/>
      <c r="G21" s="290"/>
      <c r="H21" s="290"/>
      <c r="I21" s="290"/>
      <c r="J21" s="290"/>
      <c r="K21" s="290"/>
      <c r="L21" s="313"/>
      <c r="M21" s="287">
        <v>7</v>
      </c>
    </row>
    <row r="22" spans="1:13" ht="15.75" customHeight="1">
      <c r="A22" s="639" t="str">
        <f>IFERROR(VLOOKUP([1]第4号様式!$L$2,[1]様式リスト!$B$7:$BZ$10,'[1]第4号様式別紙1（精算書、対象経費内訳）'!M22,0),"")</f>
        <v>消耗品費</v>
      </c>
      <c r="B22" s="640"/>
      <c r="C22" s="641"/>
      <c r="D22" s="315"/>
      <c r="E22" s="313"/>
      <c r="F22" s="290"/>
      <c r="G22" s="290"/>
      <c r="H22" s="290"/>
      <c r="I22" s="290"/>
      <c r="J22" s="290"/>
      <c r="K22" s="290"/>
      <c r="L22" s="313"/>
      <c r="M22" s="287">
        <v>8</v>
      </c>
    </row>
    <row r="23" spans="1:13" ht="15.75" customHeight="1">
      <c r="A23" s="639" t="str">
        <f>IFERROR(VLOOKUP([1]第4号様式!$L$2,[1]様式リスト!$B$7:$BZ$10,'[1]第4号様式別紙1（精算書、対象経費内訳）'!M23,0),"")</f>
        <v>印刷製本費</v>
      </c>
      <c r="B23" s="640"/>
      <c r="C23" s="641"/>
      <c r="D23" s="315"/>
      <c r="E23" s="313"/>
      <c r="F23" s="290"/>
      <c r="G23" s="290"/>
      <c r="H23" s="290"/>
      <c r="I23" s="290"/>
      <c r="J23" s="290"/>
      <c r="K23" s="290"/>
      <c r="L23" s="313"/>
      <c r="M23" s="287">
        <v>9</v>
      </c>
    </row>
    <row r="24" spans="1:13" ht="15.75" customHeight="1">
      <c r="A24" s="639" t="str">
        <f>IFERROR(VLOOKUP([1]第4号様式!$L$2,[1]様式リスト!$B$7:$BZ$10,'[1]第4号様式別紙1（精算書、対象経費内訳）'!M24,0),"")</f>
        <v>通信運搬費</v>
      </c>
      <c r="B24" s="640"/>
      <c r="C24" s="641"/>
      <c r="D24" s="315"/>
      <c r="E24" s="313"/>
      <c r="F24" s="290"/>
      <c r="G24" s="290"/>
      <c r="H24" s="290"/>
      <c r="I24" s="290"/>
      <c r="J24" s="290"/>
      <c r="K24" s="290"/>
      <c r="L24" s="313"/>
      <c r="M24" s="287">
        <v>10</v>
      </c>
    </row>
    <row r="25" spans="1:13" ht="15.75" customHeight="1">
      <c r="A25" s="639" t="str">
        <f>IFERROR(VLOOKUP([1]第4号様式!$L$2,[1]様式リスト!$B$7:$BZ$10,'[1]第4号様式別紙1（精算書、対象経費内訳）'!M25,0),"")</f>
        <v>会議費</v>
      </c>
      <c r="B25" s="640"/>
      <c r="C25" s="641"/>
      <c r="D25" s="315"/>
      <c r="E25" s="313"/>
      <c r="F25" s="290"/>
      <c r="G25" s="290"/>
      <c r="H25" s="290"/>
      <c r="I25" s="290"/>
      <c r="J25" s="290"/>
      <c r="K25" s="290"/>
      <c r="L25" s="313"/>
      <c r="M25" s="287">
        <v>11</v>
      </c>
    </row>
    <row r="26" spans="1:13" ht="15.75" customHeight="1">
      <c r="A26" s="639" t="str">
        <f>IFERROR(VLOOKUP([1]第4号様式!$L$2,[1]様式リスト!$B$7:$BZ$10,'[1]第4号様式別紙1（精算書、対象経費内訳）'!M26,0),"")</f>
        <v xml:space="preserve"> </v>
      </c>
      <c r="B26" s="640"/>
      <c r="C26" s="641"/>
      <c r="D26" s="315"/>
      <c r="E26" s="313"/>
      <c r="F26" s="290"/>
      <c r="G26" s="290"/>
      <c r="H26" s="290"/>
      <c r="I26" s="290"/>
      <c r="J26" s="290"/>
      <c r="K26" s="290"/>
      <c r="L26" s="313"/>
      <c r="M26" s="287">
        <v>12</v>
      </c>
    </row>
    <row r="27" spans="1:13" ht="15.75" customHeight="1">
      <c r="A27" s="639" t="str">
        <f>IFERROR(VLOOKUP([1]第4号様式!$L$2,[1]様式リスト!$B$7:$BZ$10,'[1]第4号様式別紙1（精算書、対象経費内訳）'!M27,0),"")</f>
        <v>２　プログラム責任者人件費（プログラム管理に係るもの）</v>
      </c>
      <c r="B27" s="640"/>
      <c r="C27" s="641"/>
      <c r="D27" s="315"/>
      <c r="E27" s="313"/>
      <c r="F27" s="290"/>
      <c r="G27" s="290"/>
      <c r="H27" s="290"/>
      <c r="I27" s="290"/>
      <c r="J27" s="290"/>
      <c r="K27" s="290"/>
      <c r="L27" s="313"/>
      <c r="M27" s="287">
        <v>13</v>
      </c>
    </row>
    <row r="28" spans="1:13" ht="15.75" customHeight="1">
      <c r="A28" s="639" t="str">
        <f>IFERROR(VLOOKUP([1]第4号様式!$L$2,[1]様式リスト!$B$7:$BZ$10,'[1]第4号様式別紙1（精算書、対象経費内訳）'!M28,0),"")</f>
        <v>職員基本給</v>
      </c>
      <c r="B28" s="640"/>
      <c r="C28" s="641"/>
      <c r="D28" s="315"/>
      <c r="E28" s="313"/>
      <c r="F28" s="290"/>
      <c r="G28" s="290"/>
      <c r="H28" s="290"/>
      <c r="I28" s="290"/>
      <c r="J28" s="290"/>
      <c r="K28" s="290"/>
      <c r="L28" s="313"/>
      <c r="M28" s="287">
        <v>14</v>
      </c>
    </row>
    <row r="29" spans="1:13" ht="15.75" customHeight="1">
      <c r="A29" s="639" t="str">
        <f>IFERROR(VLOOKUP([1]第4号様式!$L$2,[1]様式リスト!$B$7:$BZ$10,'[1]第4号様式別紙1（精算書、対象経費内訳）'!M29,0),"")</f>
        <v>職員諸手当</v>
      </c>
      <c r="B29" s="640"/>
      <c r="C29" s="641"/>
      <c r="D29" s="315"/>
      <c r="E29" s="313"/>
      <c r="F29" s="290"/>
      <c r="G29" s="290"/>
      <c r="H29" s="290"/>
      <c r="I29" s="290"/>
      <c r="J29" s="290"/>
      <c r="K29" s="290"/>
      <c r="L29" s="313"/>
      <c r="M29" s="287">
        <v>15</v>
      </c>
    </row>
    <row r="30" spans="1:13" ht="15.75" customHeight="1">
      <c r="A30" s="639" t="str">
        <f>IFERROR(VLOOKUP([1]第4号様式!$L$2,[1]様式リスト!$B$7:$BZ$10,'[1]第4号様式別紙1（精算書、対象経費内訳）'!M30,0),"")</f>
        <v>　</v>
      </c>
      <c r="B30" s="640"/>
      <c r="C30" s="641"/>
      <c r="D30" s="315"/>
      <c r="E30" s="313"/>
      <c r="F30" s="290"/>
      <c r="G30" s="290"/>
      <c r="H30" s="290"/>
      <c r="I30" s="290"/>
      <c r="J30" s="290"/>
      <c r="K30" s="290"/>
      <c r="L30" s="313"/>
      <c r="M30" s="287">
        <v>16</v>
      </c>
    </row>
    <row r="31" spans="1:13" ht="15.75" customHeight="1">
      <c r="A31" s="639" t="str">
        <f>IFERROR(VLOOKUP([1]第4号様式!$L$2,[1]様式リスト!$B$7:$BZ$10,'[1]第4号様式別紙1（精算書、対象経費内訳）'!M31,0),"")</f>
        <v>３　指導医及びプログラム責任者の補助者雇上経費</v>
      </c>
      <c r="B31" s="640"/>
      <c r="C31" s="641"/>
      <c r="D31" s="315"/>
      <c r="E31" s="313"/>
      <c r="F31" s="290"/>
      <c r="G31" s="290"/>
      <c r="H31" s="290"/>
      <c r="I31" s="290"/>
      <c r="J31" s="290"/>
      <c r="K31" s="290"/>
      <c r="L31" s="313"/>
      <c r="M31" s="287">
        <v>17</v>
      </c>
    </row>
    <row r="32" spans="1:13" ht="15.75" customHeight="1">
      <c r="A32" s="639" t="str">
        <f>IFERROR(VLOOKUP([1]第4号様式!$L$2,[1]様式リスト!$B$7:$BZ$10,'[1]第4号様式別紙1（精算書、対象経費内訳）'!M32,0),"")</f>
        <v>職員諸手当（非常勤）</v>
      </c>
      <c r="B32" s="640"/>
      <c r="C32" s="641"/>
      <c r="D32" s="315"/>
      <c r="E32" s="313"/>
      <c r="F32" s="290"/>
      <c r="G32" s="290"/>
      <c r="H32" s="290"/>
      <c r="I32" s="290"/>
      <c r="J32" s="290"/>
      <c r="K32" s="290"/>
      <c r="L32" s="313"/>
      <c r="M32" s="287">
        <v>18</v>
      </c>
    </row>
    <row r="33" spans="1:13" ht="15.75" customHeight="1">
      <c r="A33" s="639" t="str">
        <f>IFERROR(VLOOKUP([1]第4号様式!$L$2,[1]様式リスト!$B$7:$BZ$10,'[1]第4号様式別紙1（精算書、対象経費内訳）'!M33,0),"")</f>
        <v>非常勤職員手当</v>
      </c>
      <c r="B33" s="640"/>
      <c r="C33" s="641"/>
      <c r="D33" s="315"/>
      <c r="E33" s="313"/>
      <c r="F33" s="290"/>
      <c r="G33" s="290"/>
      <c r="H33" s="290"/>
      <c r="I33" s="290"/>
      <c r="J33" s="290"/>
      <c r="K33" s="290"/>
      <c r="L33" s="313"/>
      <c r="M33" s="287">
        <v>19</v>
      </c>
    </row>
    <row r="34" spans="1:13" ht="15.75" customHeight="1">
      <c r="A34" s="639" t="str">
        <f>IFERROR(VLOOKUP([1]第4号様式!$L$2,[1]様式リスト!$B$7:$BZ$10,'[1]第4号様式別紙1（精算書、対象経費内訳）'!M34,0),"")</f>
        <v>　</v>
      </c>
      <c r="B34" s="640"/>
      <c r="C34" s="641"/>
      <c r="D34" s="315"/>
      <c r="E34" s="313"/>
      <c r="F34" s="290"/>
      <c r="G34" s="290"/>
      <c r="H34" s="290"/>
      <c r="I34" s="290"/>
      <c r="J34" s="290"/>
      <c r="K34" s="290"/>
      <c r="L34" s="313"/>
      <c r="M34" s="287">
        <v>20</v>
      </c>
    </row>
    <row r="35" spans="1:13" ht="15.75" customHeight="1">
      <c r="A35" s="639" t="str">
        <f>IFERROR(VLOOKUP([1]第4号様式!$L$2,[1]様式リスト!$B$7:$BZ$10,'[1]第4号様式別紙1（精算書、対象経費内訳）'!M35,0),"")</f>
        <v>４　通信運搬費</v>
      </c>
      <c r="B35" s="640"/>
      <c r="C35" s="641"/>
      <c r="D35" s="315"/>
      <c r="E35" s="313"/>
      <c r="F35" s="290"/>
      <c r="G35" s="290"/>
      <c r="H35" s="290"/>
      <c r="I35" s="290"/>
      <c r="J35" s="290"/>
      <c r="K35" s="290"/>
      <c r="L35" s="313"/>
      <c r="M35" s="287">
        <v>21</v>
      </c>
    </row>
    <row r="36" spans="1:13" ht="15.75" customHeight="1">
      <c r="A36" s="639" t="str">
        <f>IFERROR(VLOOKUP([1]第4号様式!$L$2,[1]様式リスト!$B$7:$BZ$10,'[1]第4号様式別紙1（精算書、対象経費内訳）'!M36,0),"")</f>
        <v>　</v>
      </c>
      <c r="B36" s="640"/>
      <c r="C36" s="641"/>
      <c r="D36" s="315"/>
      <c r="E36" s="313"/>
      <c r="F36" s="290"/>
      <c r="G36" s="290"/>
      <c r="H36" s="290"/>
      <c r="I36" s="290"/>
      <c r="J36" s="290"/>
      <c r="K36" s="290"/>
      <c r="L36" s="313"/>
      <c r="M36" s="287">
        <v>22</v>
      </c>
    </row>
    <row r="37" spans="1:13" ht="15.75" customHeight="1">
      <c r="A37" s="639" t="str">
        <f>IFERROR(VLOOKUP([1]第4号様式!$L$2,[1]様式リスト!$B$7:$BZ$10,'[1]第4号様式別紙1（精算書、対象経費内訳）'!M37,0),"")</f>
        <v>５　指導医、プログラム責任者（研修医指導分）にかかる経費</v>
      </c>
      <c r="B37" s="640"/>
      <c r="C37" s="641"/>
      <c r="D37" s="315"/>
      <c r="E37" s="313"/>
      <c r="F37" s="290"/>
      <c r="G37" s="290"/>
      <c r="H37" s="290"/>
      <c r="I37" s="290"/>
      <c r="J37" s="290"/>
      <c r="K37" s="290"/>
      <c r="L37" s="313"/>
      <c r="M37" s="287">
        <v>23</v>
      </c>
    </row>
    <row r="38" spans="1:13" ht="15.75" customHeight="1">
      <c r="A38" s="639" t="str">
        <f>IFERROR(VLOOKUP([1]第4号様式!$L$2,[1]様式リスト!$B$7:$BZ$10,'[1]第4号様式別紙1（精算書、対象経費内訳）'!M38,0),"")</f>
        <v>職員基本給</v>
      </c>
      <c r="B38" s="640"/>
      <c r="C38" s="641"/>
      <c r="D38" s="315"/>
      <c r="E38" s="313"/>
      <c r="F38" s="290"/>
      <c r="G38" s="290"/>
      <c r="H38" s="290"/>
      <c r="I38" s="290"/>
      <c r="J38" s="290"/>
      <c r="K38" s="290"/>
      <c r="L38" s="313"/>
      <c r="M38" s="287">
        <v>24</v>
      </c>
    </row>
    <row r="39" spans="1:13" ht="15.75" customHeight="1">
      <c r="A39" s="639" t="str">
        <f>IFERROR(VLOOKUP([1]第4号様式!$L$2,[1]様式リスト!$B$7:$BZ$10,'[1]第4号様式別紙1（精算書、対象経費内訳）'!M39,0),"")</f>
        <v>職員諸手当</v>
      </c>
      <c r="B39" s="640"/>
      <c r="C39" s="641"/>
      <c r="D39" s="315"/>
      <c r="E39" s="313"/>
      <c r="F39" s="290"/>
      <c r="G39" s="290"/>
      <c r="H39" s="290"/>
      <c r="I39" s="290"/>
      <c r="J39" s="290"/>
      <c r="K39" s="290"/>
      <c r="L39" s="313"/>
      <c r="M39" s="287">
        <v>25</v>
      </c>
    </row>
    <row r="40" spans="1:13" ht="15.75" customHeight="1">
      <c r="A40" s="639" t="str">
        <f>IFERROR(VLOOKUP([1]第4号様式!$L$2,[1]様式リスト!$B$7:$BZ$10,'[1]第4号様式別紙1（精算書、対象経費内訳）'!M40,0),"")</f>
        <v>非常勤職員手当</v>
      </c>
      <c r="B40" s="640"/>
      <c r="C40" s="641"/>
      <c r="D40" s="315"/>
      <c r="E40" s="313"/>
      <c r="F40" s="290"/>
      <c r="G40" s="290"/>
      <c r="H40" s="290"/>
      <c r="I40" s="290"/>
      <c r="J40" s="290"/>
      <c r="K40" s="290"/>
      <c r="L40" s="313"/>
      <c r="M40" s="287">
        <v>26</v>
      </c>
    </row>
    <row r="41" spans="1:13" ht="15.75" customHeight="1">
      <c r="A41" s="639" t="str">
        <f>IFERROR(VLOOKUP([1]第4号様式!$L$2,[1]様式リスト!$B$7:$BZ$10,'[1]第4号様式別紙1（精算書、対象経費内訳）'!M41,0),"")</f>
        <v>諸謝金</v>
      </c>
      <c r="B41" s="640"/>
      <c r="C41" s="641"/>
      <c r="D41" s="315"/>
      <c r="E41" s="313"/>
      <c r="F41" s="290"/>
      <c r="G41" s="290"/>
      <c r="H41" s="290"/>
      <c r="I41" s="290"/>
      <c r="J41" s="290"/>
      <c r="K41" s="290"/>
      <c r="L41" s="313"/>
      <c r="M41" s="287">
        <v>27</v>
      </c>
    </row>
    <row r="42" spans="1:13" ht="15.75" customHeight="1">
      <c r="A42" s="639" t="str">
        <f>IFERROR(VLOOKUP([1]第4号様式!$L$2,[1]様式リスト!$B$7:$BZ$10,'[1]第4号様式別紙1（精算書、対象経費内訳）'!M42,0),"")</f>
        <v>　</v>
      </c>
      <c r="B42" s="640"/>
      <c r="C42" s="641"/>
      <c r="D42" s="315"/>
      <c r="E42" s="313"/>
      <c r="F42" s="290"/>
      <c r="G42" s="290"/>
      <c r="H42" s="290"/>
      <c r="I42" s="290"/>
      <c r="J42" s="290"/>
      <c r="K42" s="290"/>
      <c r="L42" s="313"/>
      <c r="M42" s="287">
        <v>28</v>
      </c>
    </row>
    <row r="43" spans="1:13" ht="15.75" customHeight="1">
      <c r="A43" s="639" t="str">
        <f>IFERROR(VLOOKUP([1]第4号様式!$L$2,[1]様式リスト!$B$7:$BZ$10,'[1]第4号様式別紙1（精算書、対象経費内訳）'!M43,0),"")</f>
        <v>６　情報収集及び学会等出席経費</v>
      </c>
      <c r="B43" s="640"/>
      <c r="C43" s="641"/>
      <c r="D43" s="315"/>
      <c r="E43" s="313"/>
      <c r="F43" s="290"/>
      <c r="G43" s="290"/>
      <c r="H43" s="290"/>
      <c r="I43" s="290"/>
      <c r="J43" s="290"/>
      <c r="K43" s="290"/>
      <c r="L43" s="313"/>
      <c r="M43" s="287">
        <v>29</v>
      </c>
    </row>
    <row r="44" spans="1:13" ht="15.75" customHeight="1">
      <c r="A44" s="639" t="str">
        <f>IFERROR(VLOOKUP([1]第4号様式!$L$2,[1]様式リスト!$B$7:$BZ$10,'[1]第4号様式別紙1（精算書、対象経費内訳）'!M44,0),"")</f>
        <v>旅費</v>
      </c>
      <c r="B44" s="640"/>
      <c r="C44" s="641"/>
      <c r="D44" s="315"/>
      <c r="E44" s="313"/>
      <c r="F44" s="290"/>
      <c r="G44" s="290"/>
      <c r="H44" s="290"/>
      <c r="I44" s="290"/>
      <c r="J44" s="290"/>
      <c r="K44" s="290"/>
      <c r="L44" s="313"/>
      <c r="M44" s="287">
        <v>30</v>
      </c>
    </row>
    <row r="45" spans="1:13" ht="15.75" customHeight="1">
      <c r="A45" s="639" t="str">
        <f>IFERROR(VLOOKUP([1]第4号様式!$L$2,[1]様式リスト!$B$7:$BZ$10,'[1]第4号様式別紙1（精算書、対象経費内訳）'!M45,0),"")</f>
        <v>備品費（図書）</v>
      </c>
      <c r="B45" s="640"/>
      <c r="C45" s="641"/>
      <c r="D45" s="315"/>
      <c r="E45" s="313"/>
      <c r="F45" s="290"/>
      <c r="G45" s="290"/>
      <c r="H45" s="290"/>
      <c r="I45" s="290"/>
      <c r="J45" s="290"/>
      <c r="K45" s="290"/>
      <c r="L45" s="313"/>
      <c r="M45" s="287">
        <v>31</v>
      </c>
    </row>
    <row r="46" spans="1:13" ht="15.75" customHeight="1">
      <c r="A46" s="639" t="str">
        <f>IFERROR(VLOOKUP([1]第4号様式!$L$2,[1]様式リスト!$B$7:$BZ$10,'[1]第4号様式別紙1（精算書、対象経費内訳）'!M46,0),"")</f>
        <v>消耗品（教材等材料費を含む）</v>
      </c>
      <c r="B46" s="640"/>
      <c r="C46" s="641"/>
      <c r="D46" s="315"/>
      <c r="E46" s="313"/>
      <c r="F46" s="290"/>
      <c r="G46" s="290"/>
      <c r="H46" s="290"/>
      <c r="I46" s="290"/>
      <c r="J46" s="290"/>
      <c r="K46" s="290"/>
      <c r="L46" s="313"/>
      <c r="M46" s="287">
        <v>32</v>
      </c>
    </row>
    <row r="47" spans="1:13" ht="15.75" customHeight="1">
      <c r="A47" s="639" t="str">
        <f>IFERROR(VLOOKUP([1]第4号様式!$L$2,[1]様式リスト!$B$7:$BZ$10,'[1]第4号様式別紙1（精算書、対象経費内訳）'!M47,0),"")</f>
        <v>　</v>
      </c>
      <c r="B47" s="640"/>
      <c r="C47" s="641"/>
      <c r="D47" s="315"/>
      <c r="E47" s="313"/>
      <c r="F47" s="290"/>
      <c r="G47" s="290"/>
      <c r="H47" s="290"/>
      <c r="I47" s="290"/>
      <c r="J47" s="290"/>
      <c r="K47" s="290"/>
      <c r="L47" s="313"/>
      <c r="M47" s="287">
        <v>33</v>
      </c>
    </row>
    <row r="48" spans="1:13" ht="15.75" customHeight="1">
      <c r="A48" s="639" t="str">
        <f>IFERROR(VLOOKUP([1]第4号様式!$L$2,[1]様式リスト!$B$7:$BZ$10,'[1]第4号様式別紙1（精算書、対象経費内訳）'!M48,0),"")</f>
        <v>７　剖検経費</v>
      </c>
      <c r="B48" s="640"/>
      <c r="C48" s="641"/>
      <c r="D48" s="315"/>
      <c r="E48" s="313"/>
      <c r="F48" s="290"/>
      <c r="G48" s="290"/>
      <c r="H48" s="290"/>
      <c r="I48" s="290"/>
      <c r="J48" s="290"/>
      <c r="K48" s="290"/>
      <c r="L48" s="313"/>
      <c r="M48" s="287">
        <v>34</v>
      </c>
    </row>
    <row r="49" spans="1:13" ht="15.75" customHeight="1">
      <c r="A49" s="639" t="str">
        <f>IFERROR(VLOOKUP([1]第4号様式!$L$2,[1]様式リスト!$B$7:$BZ$10,'[1]第4号様式別紙1（精算書、対象経費内訳）'!M49,0),"")</f>
        <v>諸謝金（臨床研修病院のみ）</v>
      </c>
      <c r="B49" s="640"/>
      <c r="C49" s="641"/>
      <c r="D49" s="315"/>
      <c r="E49" s="313"/>
      <c r="F49" s="290"/>
      <c r="G49" s="290"/>
      <c r="H49" s="290"/>
      <c r="I49" s="290"/>
      <c r="J49" s="290"/>
      <c r="K49" s="290"/>
      <c r="L49" s="313"/>
      <c r="M49" s="287">
        <v>35</v>
      </c>
    </row>
    <row r="50" spans="1:13" ht="15.75" customHeight="1">
      <c r="A50" s="639" t="str">
        <f>IFERROR(VLOOKUP([1]第4号様式!$L$2,[1]様式リスト!$B$7:$BZ$10,'[1]第4号様式別紙1（精算書、対象経費内訳）'!M50,0),"")</f>
        <v>旅費（臨床研修病院のみ）</v>
      </c>
      <c r="B50" s="640"/>
      <c r="C50" s="641"/>
      <c r="D50" s="315"/>
      <c r="E50" s="313"/>
      <c r="F50" s="290"/>
      <c r="G50" s="290"/>
      <c r="H50" s="290"/>
      <c r="I50" s="290"/>
      <c r="J50" s="290"/>
      <c r="K50" s="290"/>
      <c r="L50" s="313"/>
      <c r="M50" s="287">
        <v>36</v>
      </c>
    </row>
    <row r="51" spans="1:13" ht="15.75" customHeight="1">
      <c r="A51" s="639" t="str">
        <f>IFERROR(VLOOKUP([1]第4号様式!$L$2,[1]様式リスト!$B$7:$BZ$10,'[1]第4号様式別紙1（精算書、対象経費内訳）'!M51,0),"")</f>
        <v>消耗品費</v>
      </c>
      <c r="B51" s="640"/>
      <c r="C51" s="641"/>
      <c r="D51" s="315"/>
      <c r="E51" s="313"/>
      <c r="F51" s="290"/>
      <c r="G51" s="290"/>
      <c r="H51" s="290"/>
      <c r="I51" s="290"/>
      <c r="J51" s="290"/>
      <c r="K51" s="290"/>
      <c r="L51" s="313"/>
      <c r="M51" s="287">
        <v>37</v>
      </c>
    </row>
    <row r="52" spans="1:13" ht="15.75" customHeight="1">
      <c r="A52" s="639" t="str">
        <f>IFERROR(VLOOKUP([1]第4号様式!$L$2,[1]様式リスト!$B$7:$BZ$10,'[1]第4号様式別紙1（精算書、対象経費内訳）'!M52,0),"")</f>
        <v>　</v>
      </c>
      <c r="B52" s="640"/>
      <c r="C52" s="641"/>
      <c r="D52" s="315"/>
      <c r="E52" s="313"/>
      <c r="F52" s="290"/>
      <c r="G52" s="290"/>
      <c r="H52" s="290"/>
      <c r="I52" s="290"/>
      <c r="J52" s="290"/>
      <c r="K52" s="290"/>
      <c r="L52" s="313"/>
      <c r="M52" s="287">
        <v>38</v>
      </c>
    </row>
    <row r="53" spans="1:13" ht="15.75" customHeight="1">
      <c r="A53" s="639" t="str">
        <f>IFERROR(VLOOKUP([1]第4号様式!$L$2,[1]様式リスト!$B$7:$BZ$10,'[1]第4号様式別紙1（精算書、対象経費内訳）'!M53,0),"")</f>
        <v>８へき地診療所等の研修経費</v>
      </c>
      <c r="B53" s="640"/>
      <c r="C53" s="641"/>
      <c r="D53" s="315"/>
      <c r="E53" s="313"/>
      <c r="F53" s="290"/>
      <c r="G53" s="290"/>
      <c r="H53" s="290"/>
      <c r="I53" s="290"/>
      <c r="J53" s="290"/>
      <c r="K53" s="290"/>
      <c r="L53" s="313"/>
      <c r="M53" s="287">
        <v>39</v>
      </c>
    </row>
    <row r="54" spans="1:13" ht="15.75" customHeight="1">
      <c r="A54" s="639" t="str">
        <f>IFERROR(VLOOKUP([1]第4号様式!$L$2,[1]様式リスト!$B$7:$BZ$10,'[1]第4号様式別紙1（精算書、対象経費内訳）'!M54,0),"")</f>
        <v>旅費</v>
      </c>
      <c r="B54" s="640"/>
      <c r="C54" s="641"/>
      <c r="D54" s="315"/>
      <c r="E54" s="313"/>
      <c r="F54" s="290"/>
      <c r="G54" s="290"/>
      <c r="H54" s="290"/>
      <c r="I54" s="290"/>
      <c r="J54" s="290"/>
      <c r="K54" s="290"/>
      <c r="L54" s="313"/>
      <c r="M54" s="287">
        <v>40</v>
      </c>
    </row>
    <row r="55" spans="1:13" ht="15.75" customHeight="1">
      <c r="A55" s="639" t="str">
        <f>IFERROR(VLOOKUP([1]第4号様式!$L$2,[1]様式リスト!$B$7:$BZ$10,'[1]第4号様式別紙1（精算書、対象経費内訳）'!M55,0),"")</f>
        <v>　</v>
      </c>
      <c r="B55" s="640"/>
      <c r="C55" s="641"/>
      <c r="D55" s="315"/>
      <c r="E55" s="313"/>
      <c r="F55" s="290"/>
      <c r="G55" s="290"/>
      <c r="H55" s="290"/>
      <c r="I55" s="290"/>
      <c r="J55" s="290"/>
      <c r="K55" s="290"/>
      <c r="L55" s="313"/>
      <c r="M55" s="287">
        <v>41</v>
      </c>
    </row>
    <row r="56" spans="1:13" ht="15.75" customHeight="1">
      <c r="A56" s="639" t="str">
        <f>IFERROR(VLOOKUP([1]第4号様式!$L$2,[1]様式リスト!$B$7:$BZ$10,'[1]第4号様式別紙1（精算書、対象経費内訳）'!M56,0),"")</f>
        <v>９　産婦人科宿日直研修事業費、小児科宿日直研修事業費</v>
      </c>
      <c r="B56" s="640"/>
      <c r="C56" s="641"/>
      <c r="D56" s="315"/>
      <c r="E56" s="313"/>
      <c r="F56" s="290"/>
      <c r="G56" s="290"/>
      <c r="H56" s="290"/>
      <c r="I56" s="290"/>
      <c r="J56" s="290"/>
      <c r="K56" s="290"/>
      <c r="L56" s="313"/>
      <c r="M56" s="287">
        <v>42</v>
      </c>
    </row>
    <row r="57" spans="1:13" ht="15.75" customHeight="1">
      <c r="A57" s="639" t="str">
        <f>IFERROR(VLOOKUP([1]第4号様式!$L$2,[1]様式リスト!$B$7:$BZ$10,'[1]第4号様式別紙1（精算書、対象経費内訳）'!M57,0),"")</f>
        <v>宿日直手当</v>
      </c>
      <c r="B57" s="640"/>
      <c r="C57" s="641"/>
      <c r="D57" s="315"/>
      <c r="E57" s="313"/>
      <c r="F57" s="290"/>
      <c r="G57" s="290"/>
      <c r="H57" s="290"/>
      <c r="I57" s="290"/>
      <c r="J57" s="290"/>
      <c r="K57" s="290"/>
      <c r="L57" s="313"/>
      <c r="M57" s="287">
        <v>43</v>
      </c>
    </row>
    <row r="58" spans="1:13" ht="15.75" customHeight="1">
      <c r="A58" s="639" t="str">
        <f>IFERROR(VLOOKUP([1]第4号様式!$L$2,[1]様式リスト!$B$7:$BZ$10,'[1]第4号様式別紙1（精算書、対象経費内訳）'!M58,0),"")</f>
        <v>（１）産婦人科</v>
      </c>
      <c r="B58" s="640"/>
      <c r="C58" s="641"/>
      <c r="D58" s="315"/>
      <c r="E58" s="313"/>
      <c r="F58" s="290"/>
      <c r="G58" s="290"/>
      <c r="H58" s="290"/>
      <c r="I58" s="290"/>
      <c r="J58" s="290"/>
      <c r="K58" s="290"/>
      <c r="L58" s="313"/>
      <c r="M58" s="287">
        <v>44</v>
      </c>
    </row>
    <row r="59" spans="1:13" ht="15.75" customHeight="1">
      <c r="A59" s="639" t="str">
        <f>IFERROR(VLOOKUP([1]第4号様式!$L$2,[1]様式リスト!$B$7:$BZ$10,'[1]第4号様式別紙1（精算書、対象経費内訳）'!M59,0),"")</f>
        <v>（２）小児科</v>
      </c>
      <c r="B59" s="640"/>
      <c r="C59" s="641"/>
      <c r="D59" s="315"/>
      <c r="E59" s="313"/>
      <c r="F59" s="290"/>
      <c r="G59" s="290"/>
      <c r="H59" s="290"/>
      <c r="I59" s="290"/>
      <c r="J59" s="290"/>
      <c r="K59" s="290"/>
      <c r="L59" s="313"/>
      <c r="M59" s="287">
        <v>45</v>
      </c>
    </row>
    <row r="60" spans="1:13" ht="15.75" customHeight="1">
      <c r="A60" s="639" t="str">
        <f>IFERROR(VLOOKUP([1]第4号様式!$L$2,[1]様式リスト!$B$7:$BZ$10,'[1]第4号様式別紙1（精算書、対象経費内訳）'!M60,0),"")</f>
        <v>【オンコール手当】</v>
      </c>
      <c r="B60" s="640"/>
      <c r="C60" s="641"/>
      <c r="D60" s="315"/>
      <c r="E60" s="313"/>
      <c r="F60" s="290"/>
      <c r="G60" s="290"/>
      <c r="H60" s="290"/>
      <c r="I60" s="290"/>
      <c r="J60" s="290"/>
      <c r="K60" s="290"/>
      <c r="L60" s="313"/>
      <c r="M60" s="287">
        <v>46</v>
      </c>
    </row>
    <row r="61" spans="1:13" ht="15.75" customHeight="1">
      <c r="A61" s="639" t="str">
        <f>IFERROR(VLOOKUP([1]第4号様式!$L$2,[1]様式リスト!$B$7:$BZ$10,'[1]第4号様式別紙1（精算書、対象経費内訳）'!M61,0),"")</f>
        <v>　</v>
      </c>
      <c r="B61" s="640"/>
      <c r="C61" s="641"/>
      <c r="D61" s="315"/>
      <c r="E61" s="313"/>
      <c r="F61" s="290"/>
      <c r="G61" s="290"/>
      <c r="H61" s="290"/>
      <c r="I61" s="290"/>
      <c r="J61" s="290"/>
      <c r="K61" s="290"/>
      <c r="L61" s="313"/>
      <c r="M61" s="287">
        <v>47</v>
      </c>
    </row>
    <row r="62" spans="1:13" ht="15.75" customHeight="1">
      <c r="A62" s="639" t="str">
        <f>IFERROR(VLOOKUP([1]第4号様式!$L$2,[1]様式リスト!$B$7:$BZ$10,'[1]第4号様式別紙1（精算書、対象経費内訳）'!M62,0),"")</f>
        <v>　</v>
      </c>
      <c r="B62" s="640"/>
      <c r="C62" s="641"/>
      <c r="D62" s="315"/>
      <c r="E62" s="313"/>
      <c r="F62" s="290"/>
      <c r="G62" s="290"/>
      <c r="H62" s="290"/>
      <c r="I62" s="290"/>
      <c r="J62" s="290"/>
      <c r="K62" s="290"/>
      <c r="L62" s="313"/>
      <c r="M62" s="287">
        <v>48</v>
      </c>
    </row>
    <row r="63" spans="1:13" ht="15.75" customHeight="1">
      <c r="A63" s="639" t="str">
        <f>IFERROR(VLOOKUP([1]第4号様式!$L$2,[1]様式リスト!$B$7:$BZ$10,'[1]第4号様式別紙1（精算書、対象経費内訳）'!M63,0),"")</f>
        <v>（Ⅱ　協議会開催経費）</v>
      </c>
      <c r="B63" s="640"/>
      <c r="C63" s="641"/>
      <c r="D63" s="315"/>
      <c r="E63" s="313"/>
      <c r="F63" s="290"/>
      <c r="G63" s="290"/>
      <c r="H63" s="290"/>
      <c r="I63" s="290"/>
      <c r="J63" s="290"/>
      <c r="K63" s="290"/>
      <c r="L63" s="313"/>
      <c r="M63" s="287">
        <v>49</v>
      </c>
    </row>
    <row r="64" spans="1:13" ht="15.75" customHeight="1">
      <c r="A64" s="639" t="str">
        <f>IFERROR(VLOOKUP([1]第4号様式!$L$2,[1]様式リスト!$B$7:$BZ$10,'[1]第4号様式別紙1（精算書、対象経費内訳）'!M64,0),"")</f>
        <v>職員諸手当（非常勤）</v>
      </c>
      <c r="B64" s="640"/>
      <c r="C64" s="641"/>
      <c r="D64" s="315"/>
      <c r="E64" s="313"/>
      <c r="F64" s="290"/>
      <c r="G64" s="290"/>
      <c r="H64" s="290"/>
      <c r="I64" s="290"/>
      <c r="J64" s="290"/>
      <c r="K64" s="290"/>
      <c r="L64" s="313"/>
      <c r="M64" s="287">
        <v>50</v>
      </c>
    </row>
    <row r="65" spans="1:13" ht="15.75" customHeight="1">
      <c r="A65" s="639" t="str">
        <f>IFERROR(VLOOKUP([1]第4号様式!$L$2,[1]様式リスト!$B$7:$BZ$10,'[1]第4号様式別紙1（精算書、対象経費内訳）'!M65,0),"")</f>
        <v>非常勤職員手当</v>
      </c>
      <c r="B65" s="640"/>
      <c r="C65" s="641"/>
      <c r="D65" s="315"/>
      <c r="E65" s="313"/>
      <c r="F65" s="290"/>
      <c r="G65" s="290"/>
      <c r="H65" s="290"/>
      <c r="I65" s="290"/>
      <c r="J65" s="290"/>
      <c r="K65" s="290"/>
      <c r="L65" s="313"/>
      <c r="M65" s="287">
        <v>51</v>
      </c>
    </row>
    <row r="66" spans="1:13" ht="15.75" customHeight="1">
      <c r="A66" s="639" t="str">
        <f>IFERROR(VLOOKUP([1]第4号様式!$L$2,[1]様式リスト!$B$7:$BZ$10,'[1]第4号様式別紙1（精算書、対象経費内訳）'!M66,0),"")</f>
        <v>（事務補助者雇上経費）</v>
      </c>
      <c r="B66" s="640"/>
      <c r="C66" s="641"/>
      <c r="D66" s="315"/>
      <c r="E66" s="313"/>
      <c r="F66" s="290"/>
      <c r="G66" s="290"/>
      <c r="H66" s="290"/>
      <c r="I66" s="290"/>
      <c r="J66" s="290"/>
      <c r="K66" s="290"/>
      <c r="L66" s="313"/>
      <c r="M66" s="287">
        <v>52</v>
      </c>
    </row>
    <row r="67" spans="1:13" ht="15.75" customHeight="1">
      <c r="A67" s="639" t="str">
        <f>IFERROR(VLOOKUP([1]第4号様式!$L$2,[1]様式リスト!$B$7:$BZ$10,'[1]第4号様式別紙1（精算書、対象経費内訳）'!M67,0),"")</f>
        <v>諸謝金</v>
      </c>
      <c r="B67" s="640"/>
      <c r="C67" s="641"/>
      <c r="D67" s="315"/>
      <c r="E67" s="313"/>
      <c r="F67" s="290"/>
      <c r="G67" s="290"/>
      <c r="H67" s="290"/>
      <c r="I67" s="290"/>
      <c r="J67" s="290"/>
      <c r="K67" s="290"/>
      <c r="L67" s="313"/>
      <c r="M67" s="287">
        <v>53</v>
      </c>
    </row>
    <row r="68" spans="1:13" ht="15.75" customHeight="1">
      <c r="A68" s="639" t="str">
        <f>IFERROR(VLOOKUP([1]第4号様式!$L$2,[1]様式リスト!$B$7:$BZ$10,'[1]第4号様式別紙1（精算書、対象経費内訳）'!M68,0),"")</f>
        <v>旅費</v>
      </c>
      <c r="B68" s="640"/>
      <c r="C68" s="641"/>
      <c r="D68" s="315"/>
      <c r="E68" s="313"/>
      <c r="F68" s="290"/>
      <c r="G68" s="290"/>
      <c r="H68" s="290"/>
      <c r="I68" s="290"/>
      <c r="J68" s="290"/>
      <c r="K68" s="290"/>
      <c r="L68" s="313"/>
      <c r="M68" s="287">
        <v>54</v>
      </c>
    </row>
    <row r="69" spans="1:13" ht="15.75" customHeight="1">
      <c r="A69" s="639" t="str">
        <f>IFERROR(VLOOKUP([1]第4号様式!$L$2,[1]様式リスト!$B$7:$BZ$10,'[1]第4号様式別紙1（精算書、対象経費内訳）'!M69,0),"")</f>
        <v>会議費</v>
      </c>
      <c r="B69" s="640"/>
      <c r="C69" s="641"/>
      <c r="D69" s="315"/>
      <c r="E69" s="313"/>
      <c r="F69" s="290"/>
      <c r="G69" s="290"/>
      <c r="H69" s="290"/>
      <c r="I69" s="290"/>
      <c r="J69" s="290"/>
      <c r="K69" s="290"/>
      <c r="L69" s="313"/>
      <c r="M69" s="287">
        <v>55</v>
      </c>
    </row>
    <row r="70" spans="1:13" ht="15.75" customHeight="1">
      <c r="A70" s="639" t="str">
        <f>IFERROR(VLOOKUP(第4号様式!$L$2,様式リスト!$B$18:$BZ$32,'第4号様式別紙1（精算書、対象経費内訳）'!M70,0),"")</f>
        <v/>
      </c>
      <c r="B70" s="640"/>
      <c r="C70" s="641"/>
      <c r="D70" s="315"/>
      <c r="E70" s="313"/>
      <c r="F70" s="290"/>
      <c r="G70" s="290"/>
      <c r="H70" s="290"/>
      <c r="I70" s="290"/>
      <c r="J70" s="290"/>
      <c r="K70" s="290"/>
      <c r="L70" s="313"/>
      <c r="M70" s="287">
        <v>56</v>
      </c>
    </row>
    <row r="71" spans="1:13" ht="15.75" customHeight="1">
      <c r="A71" s="639" t="str">
        <f>IFERROR(VLOOKUP(第4号様式!$L$2,様式リスト!$B$18:$BZ$32,'第4号様式別紙1（精算書、対象経費内訳）'!M71,0),"")</f>
        <v/>
      </c>
      <c r="B71" s="640"/>
      <c r="C71" s="641"/>
      <c r="D71" s="315"/>
      <c r="E71" s="313"/>
      <c r="F71" s="290"/>
      <c r="G71" s="290"/>
      <c r="H71" s="290"/>
      <c r="I71" s="290"/>
      <c r="J71" s="290"/>
      <c r="K71" s="290"/>
      <c r="L71" s="313"/>
      <c r="M71" s="287">
        <v>57</v>
      </c>
    </row>
    <row r="72" spans="1:13" ht="15.75" customHeight="1">
      <c r="A72" s="639" t="str">
        <f>IFERROR(VLOOKUP(第4号様式!$L$2,様式リスト!$B$18:$BZ$32,'第4号様式別紙1（精算書、対象経費内訳）'!M72,0),"")</f>
        <v/>
      </c>
      <c r="B72" s="640"/>
      <c r="C72" s="641"/>
      <c r="D72" s="315"/>
      <c r="E72" s="313"/>
      <c r="F72" s="290"/>
      <c r="G72" s="290"/>
      <c r="H72" s="290"/>
      <c r="I72" s="290"/>
      <c r="J72" s="290"/>
      <c r="K72" s="290"/>
      <c r="L72" s="313"/>
      <c r="M72" s="287">
        <v>58</v>
      </c>
    </row>
    <row r="73" spans="1:13" ht="15.75" customHeight="1">
      <c r="A73" s="639" t="str">
        <f>IFERROR(VLOOKUP(第4号様式!$L$2,様式リスト!$B$18:$BZ$32,'第4号様式別紙1（精算書、対象経費内訳）'!M73,0),"")</f>
        <v/>
      </c>
      <c r="B73" s="640"/>
      <c r="C73" s="641"/>
      <c r="D73" s="315"/>
      <c r="E73" s="313"/>
      <c r="F73" s="290"/>
      <c r="G73" s="290"/>
      <c r="H73" s="290"/>
      <c r="I73" s="290"/>
      <c r="J73" s="290"/>
      <c r="K73" s="290"/>
      <c r="L73" s="313"/>
      <c r="M73" s="287">
        <v>59</v>
      </c>
    </row>
    <row r="74" spans="1:13" ht="15.75" customHeight="1">
      <c r="A74" s="639" t="str">
        <f>IFERROR(VLOOKUP(第4号様式!$L$2,様式リスト!$B$18:$BZ$32,'第4号様式別紙1（精算書、対象経費内訳）'!M74,0),"")</f>
        <v/>
      </c>
      <c r="B74" s="640"/>
      <c r="C74" s="641"/>
      <c r="D74" s="315"/>
      <c r="E74" s="313"/>
      <c r="F74" s="290"/>
      <c r="G74" s="290"/>
      <c r="H74" s="290"/>
      <c r="I74" s="290"/>
      <c r="J74" s="290"/>
      <c r="K74" s="290"/>
      <c r="L74" s="313"/>
      <c r="M74" s="287">
        <v>60</v>
      </c>
    </row>
    <row r="75" spans="1:13" ht="15.75" customHeight="1">
      <c r="A75" s="639" t="str">
        <f>IFERROR(VLOOKUP(第4号様式!$L$2,様式リスト!$B$18:$BZ$32,'第4号様式別紙1（精算書、対象経費内訳）'!M75,0),"")</f>
        <v/>
      </c>
      <c r="B75" s="640"/>
      <c r="C75" s="641"/>
      <c r="D75" s="315"/>
      <c r="E75" s="313"/>
      <c r="F75" s="290"/>
      <c r="G75" s="290"/>
      <c r="H75" s="290"/>
      <c r="I75" s="290"/>
      <c r="J75" s="290"/>
      <c r="K75" s="290"/>
      <c r="L75" s="313"/>
      <c r="M75" s="287">
        <v>61</v>
      </c>
    </row>
    <row r="76" spans="1:13" ht="15.75" customHeight="1">
      <c r="A76" s="639" t="str">
        <f>IFERROR(VLOOKUP(第4号様式!$L$2,様式リスト!$B$18:$BZ$32,'第4号様式別紙1（精算書、対象経費内訳）'!M76,0),"")</f>
        <v/>
      </c>
      <c r="B76" s="640"/>
      <c r="C76" s="641"/>
      <c r="D76" s="315"/>
      <c r="E76" s="313"/>
      <c r="F76" s="290"/>
      <c r="G76" s="290"/>
      <c r="H76" s="290"/>
      <c r="I76" s="290"/>
      <c r="J76" s="290"/>
      <c r="K76" s="290"/>
      <c r="L76" s="313"/>
      <c r="M76" s="287">
        <v>62</v>
      </c>
    </row>
    <row r="77" spans="1:13" ht="15.75" customHeight="1">
      <c r="A77" s="639" t="str">
        <f>IFERROR(VLOOKUP(第4号様式!$L$2,様式リスト!$B$18:$BZ$32,'第4号様式別紙1（精算書、対象経費内訳）'!M77,0),"")</f>
        <v/>
      </c>
      <c r="B77" s="640"/>
      <c r="C77" s="641"/>
      <c r="D77" s="315"/>
      <c r="E77" s="313"/>
      <c r="F77" s="290"/>
      <c r="G77" s="290"/>
      <c r="H77" s="290"/>
      <c r="I77" s="290"/>
      <c r="J77" s="290"/>
      <c r="K77" s="290"/>
      <c r="L77" s="313"/>
      <c r="M77" s="287">
        <v>63</v>
      </c>
    </row>
    <row r="78" spans="1:13" ht="15.75" customHeight="1">
      <c r="A78" s="639" t="str">
        <f>IFERROR(VLOOKUP(第4号様式!$L$2,様式リスト!$B$18:$BZ$32,'第4号様式別紙1（精算書、対象経費内訳）'!M78,0),"")</f>
        <v/>
      </c>
      <c r="B78" s="640"/>
      <c r="C78" s="641"/>
      <c r="D78" s="315"/>
      <c r="E78" s="313"/>
      <c r="F78" s="290"/>
      <c r="G78" s="290"/>
      <c r="H78" s="290"/>
      <c r="I78" s="290"/>
      <c r="J78" s="290"/>
      <c r="K78" s="290"/>
      <c r="L78" s="313"/>
      <c r="M78" s="287">
        <v>64</v>
      </c>
    </row>
    <row r="79" spans="1:13" ht="15.75" customHeight="1">
      <c r="A79" s="639" t="str">
        <f>IFERROR(VLOOKUP(第4号様式!$L$2,様式リスト!$B$18:$BZ$32,'第4号様式別紙1（精算書、対象経費内訳）'!M79,0),"")</f>
        <v/>
      </c>
      <c r="B79" s="640"/>
      <c r="C79" s="641"/>
      <c r="D79" s="315"/>
      <c r="E79" s="313"/>
      <c r="F79" s="290"/>
      <c r="G79" s="290"/>
      <c r="H79" s="290"/>
      <c r="I79" s="290"/>
      <c r="J79" s="290"/>
      <c r="K79" s="290"/>
      <c r="L79" s="313"/>
      <c r="M79" s="287">
        <v>65</v>
      </c>
    </row>
    <row r="80" spans="1:13" ht="15.75" customHeight="1">
      <c r="A80" s="639" t="str">
        <f>IFERROR(VLOOKUP(第4号様式!$L$2,様式リスト!$B$18:$BZ$32,'第4号様式別紙1（精算書、対象経費内訳）'!M80,0),"")</f>
        <v/>
      </c>
      <c r="B80" s="640"/>
      <c r="C80" s="641"/>
      <c r="D80" s="315"/>
      <c r="E80" s="313"/>
      <c r="F80" s="290"/>
      <c r="G80" s="290"/>
      <c r="H80" s="290"/>
      <c r="I80" s="290"/>
      <c r="J80" s="290"/>
      <c r="K80" s="290"/>
      <c r="L80" s="313"/>
      <c r="M80" s="287">
        <v>66</v>
      </c>
    </row>
    <row r="81" spans="1:13" ht="15.75" customHeight="1">
      <c r="A81" s="639" t="str">
        <f>IFERROR(VLOOKUP(第4号様式!$L$2,様式リスト!$B$18:$BZ$32,'第4号様式別紙1（精算書、対象経費内訳）'!M81,0),"")</f>
        <v/>
      </c>
      <c r="B81" s="640"/>
      <c r="C81" s="641"/>
      <c r="D81" s="315"/>
      <c r="E81" s="313"/>
      <c r="F81" s="290"/>
      <c r="G81" s="290"/>
      <c r="H81" s="290"/>
      <c r="I81" s="290"/>
      <c r="J81" s="290"/>
      <c r="K81" s="290"/>
      <c r="L81" s="313"/>
      <c r="M81" s="287">
        <v>67</v>
      </c>
    </row>
    <row r="82" spans="1:13" ht="15.75" customHeight="1">
      <c r="A82" s="639" t="str">
        <f>IFERROR(VLOOKUP(第4号様式!$L$2,様式リスト!$B$18:$BZ$32,'第4号様式別紙1（精算書、対象経費内訳）'!M82,0),"")</f>
        <v/>
      </c>
      <c r="B82" s="640"/>
      <c r="C82" s="641"/>
      <c r="D82" s="315"/>
      <c r="E82" s="313"/>
      <c r="F82" s="290"/>
      <c r="G82" s="290"/>
      <c r="H82" s="290"/>
      <c r="I82" s="290"/>
      <c r="J82" s="290"/>
      <c r="K82" s="290"/>
      <c r="L82" s="313"/>
      <c r="M82" s="287">
        <v>68</v>
      </c>
    </row>
    <row r="83" spans="1:13" ht="15.75" customHeight="1">
      <c r="A83" s="639" t="str">
        <f>IFERROR(VLOOKUP(第4号様式!$L$2,様式リスト!$B$18:$BZ$32,'第4号様式別紙1（精算書、対象経費内訳）'!M83,0),"")</f>
        <v/>
      </c>
      <c r="B83" s="640"/>
      <c r="C83" s="641"/>
      <c r="D83" s="315"/>
      <c r="E83" s="313"/>
      <c r="F83" s="290"/>
      <c r="G83" s="290"/>
      <c r="H83" s="290"/>
      <c r="I83" s="290"/>
      <c r="J83" s="290"/>
      <c r="K83" s="290"/>
      <c r="L83" s="313"/>
      <c r="M83" s="287">
        <v>69</v>
      </c>
    </row>
    <row r="84" spans="1:13" ht="15.75" customHeight="1">
      <c r="A84" s="639" t="str">
        <f>IFERROR(VLOOKUP(第4号様式!$L$2,様式リスト!$B$18:$BZ$32,'第4号様式別紙1（精算書、対象経費内訳）'!M84,0),"")</f>
        <v/>
      </c>
      <c r="B84" s="640"/>
      <c r="C84" s="641"/>
      <c r="D84" s="315"/>
      <c r="E84" s="313"/>
      <c r="F84" s="290"/>
      <c r="G84" s="290"/>
      <c r="H84" s="290"/>
      <c r="I84" s="290"/>
      <c r="J84" s="290"/>
      <c r="K84" s="290"/>
      <c r="L84" s="313"/>
      <c r="M84" s="287">
        <v>70</v>
      </c>
    </row>
    <row r="85" spans="1:13" ht="15.75" customHeight="1">
      <c r="A85" s="639" t="str">
        <f>IFERROR(VLOOKUP(第4号様式!$L$2,様式リスト!$B$18:$BZ$32,'第4号様式別紙1（精算書、対象経費内訳）'!M85,0),"")</f>
        <v/>
      </c>
      <c r="B85" s="640"/>
      <c r="C85" s="641"/>
      <c r="D85" s="315"/>
      <c r="E85" s="313"/>
      <c r="F85" s="290"/>
      <c r="G85" s="290"/>
      <c r="H85" s="290"/>
      <c r="I85" s="290"/>
      <c r="J85" s="290"/>
      <c r="K85" s="290"/>
      <c r="L85" s="313"/>
      <c r="M85" s="287">
        <v>71</v>
      </c>
    </row>
    <row r="86" spans="1:13" ht="15.75" customHeight="1">
      <c r="A86" s="639" t="str">
        <f>IFERROR(VLOOKUP(第4号様式!$L$2,様式リスト!$B$18:$BZ$32,'第4号様式別紙1（精算書、対象経費内訳）'!M86,0),"")</f>
        <v/>
      </c>
      <c r="B86" s="640"/>
      <c r="C86" s="641"/>
      <c r="D86" s="315"/>
      <c r="E86" s="313"/>
      <c r="F86" s="290"/>
      <c r="G86" s="290"/>
      <c r="H86" s="290"/>
      <c r="I86" s="290"/>
      <c r="J86" s="290"/>
      <c r="K86" s="290"/>
      <c r="L86" s="313"/>
      <c r="M86" s="287">
        <v>72</v>
      </c>
    </row>
    <row r="87" spans="1:13" ht="15.75" customHeight="1">
      <c r="A87" s="639" t="str">
        <f>IFERROR(VLOOKUP(第4号様式!$L$2,様式リスト!$B$18:$BZ$32,'第4号様式別紙1（精算書、対象経費内訳）'!M87,0),"")</f>
        <v/>
      </c>
      <c r="B87" s="640"/>
      <c r="C87" s="641"/>
      <c r="D87" s="315"/>
      <c r="E87" s="313"/>
      <c r="F87" s="290"/>
      <c r="G87" s="290"/>
      <c r="H87" s="290"/>
      <c r="I87" s="290"/>
      <c r="J87" s="290"/>
      <c r="K87" s="290"/>
      <c r="L87" s="313"/>
      <c r="M87" s="287">
        <v>73</v>
      </c>
    </row>
    <row r="88" spans="1:13" ht="15.75" customHeight="1">
      <c r="A88" s="642" t="str">
        <f>IFERROR(VLOOKUP(第4号様式!$L$2,様式リスト!$B$18:$BZ$32,'第4号様式別紙1（精算書、対象経費内訳）'!M88,0),"")</f>
        <v/>
      </c>
      <c r="B88" s="643"/>
      <c r="C88" s="644"/>
      <c r="D88" s="315"/>
      <c r="E88" s="313"/>
      <c r="F88" s="290"/>
      <c r="G88" s="290"/>
      <c r="H88" s="290"/>
      <c r="I88" s="290"/>
      <c r="J88" s="290"/>
      <c r="K88" s="290"/>
      <c r="L88" s="313"/>
      <c r="M88" s="287">
        <v>74</v>
      </c>
    </row>
    <row r="89" spans="1:13" ht="15.75" customHeight="1">
      <c r="A89" s="642" t="str">
        <f>IFERROR(VLOOKUP(第4号様式!$L$2,様式リスト!$B$18:$BZ$32,'第4号様式別紙1（精算書、対象経費内訳）'!M89,0),"")</f>
        <v/>
      </c>
      <c r="B89" s="643"/>
      <c r="C89" s="644"/>
      <c r="D89" s="315"/>
      <c r="E89" s="313"/>
      <c r="F89" s="290"/>
      <c r="G89" s="290"/>
      <c r="H89" s="290"/>
      <c r="I89" s="290"/>
      <c r="J89" s="290"/>
      <c r="K89" s="290"/>
      <c r="L89" s="313"/>
      <c r="M89" s="287">
        <v>75</v>
      </c>
    </row>
    <row r="90" spans="1:13" ht="24" customHeight="1">
      <c r="A90" s="304" t="s">
        <v>28</v>
      </c>
      <c r="B90" s="305"/>
      <c r="C90" s="305"/>
      <c r="D90" s="320"/>
      <c r="E90" s="307">
        <f>SUM(E18:E89)</f>
        <v>0</v>
      </c>
      <c r="F90" s="321"/>
      <c r="G90" s="321"/>
      <c r="H90" s="321"/>
      <c r="I90" s="321"/>
      <c r="J90" s="321"/>
      <c r="K90" s="321"/>
      <c r="L90" s="307"/>
    </row>
  </sheetData>
  <sheetProtection formatCells="0" formatColumns="0" formatRows="0" insertColumns="0" insertRows="0" insertHyperlinks="0" deleteColumns="0" deleteRows="0" sort="0" autoFilter="0" pivotTables="0"/>
  <mergeCells count="83">
    <mergeCell ref="A87:C87"/>
    <mergeCell ref="A88:C88"/>
    <mergeCell ref="A89:C89"/>
    <mergeCell ref="A82:C82"/>
    <mergeCell ref="A83:C83"/>
    <mergeCell ref="A84:C84"/>
    <mergeCell ref="A85:C85"/>
    <mergeCell ref="A86:C86"/>
    <mergeCell ref="A77:C77"/>
    <mergeCell ref="A78:C78"/>
    <mergeCell ref="A79:C79"/>
    <mergeCell ref="A80:C80"/>
    <mergeCell ref="A81:C81"/>
    <mergeCell ref="A72:C72"/>
    <mergeCell ref="A73:C73"/>
    <mergeCell ref="A74:C74"/>
    <mergeCell ref="A75:C75"/>
    <mergeCell ref="A76:C76"/>
    <mergeCell ref="A67:C67"/>
    <mergeCell ref="A68:C68"/>
    <mergeCell ref="A69:C69"/>
    <mergeCell ref="A70:C70"/>
    <mergeCell ref="A71:C71"/>
    <mergeCell ref="A62:C62"/>
    <mergeCell ref="A63:C63"/>
    <mergeCell ref="A64:C64"/>
    <mergeCell ref="A65:C65"/>
    <mergeCell ref="A66:C66"/>
    <mergeCell ref="A57:C57"/>
    <mergeCell ref="A58:C58"/>
    <mergeCell ref="A59:C59"/>
    <mergeCell ref="A60:C60"/>
    <mergeCell ref="A61:C61"/>
    <mergeCell ref="A52:C52"/>
    <mergeCell ref="A53:C53"/>
    <mergeCell ref="A54:C54"/>
    <mergeCell ref="A55:C55"/>
    <mergeCell ref="A56:C56"/>
    <mergeCell ref="A47:C47"/>
    <mergeCell ref="A48:C48"/>
    <mergeCell ref="A49:C49"/>
    <mergeCell ref="A50:C50"/>
    <mergeCell ref="A51:C51"/>
    <mergeCell ref="A42:C42"/>
    <mergeCell ref="A43:C43"/>
    <mergeCell ref="A44:C44"/>
    <mergeCell ref="A45:C45"/>
    <mergeCell ref="A46:C46"/>
    <mergeCell ref="A37:C37"/>
    <mergeCell ref="A38:C38"/>
    <mergeCell ref="A39:C39"/>
    <mergeCell ref="A40:C40"/>
    <mergeCell ref="A41:C41"/>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L6:L8"/>
    <mergeCell ref="A6:A8"/>
    <mergeCell ref="B6:B8"/>
    <mergeCell ref="D6:D8"/>
    <mergeCell ref="F6:F8"/>
    <mergeCell ref="G6:G8"/>
    <mergeCell ref="I6:I8"/>
    <mergeCell ref="K6:K8"/>
    <mergeCell ref="J6:J8"/>
    <mergeCell ref="H6:H8"/>
  </mergeCells>
  <phoneticPr fontId="3"/>
  <printOptions horizontalCentered="1"/>
  <pageMargins left="0.59055118110236227" right="0.59055118110236227" top="0.59055118110236227" bottom="0.59055118110236227" header="0.51181102362204722" footer="0.51181102362204722"/>
  <pageSetup paperSize="9" scale="55"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M90"/>
  <sheetViews>
    <sheetView view="pageBreakPreview" zoomScale="85" zoomScaleNormal="100" zoomScaleSheetLayoutView="85" workbookViewId="0">
      <selection activeCell="O18" sqref="O18"/>
    </sheetView>
  </sheetViews>
  <sheetFormatPr defaultRowHeight="13.5" outlineLevelCol="1"/>
  <cols>
    <col min="1" max="1" width="24.625" style="287" customWidth="1"/>
    <col min="2" max="12" width="12.875" style="287" customWidth="1"/>
    <col min="13" max="13" width="11.875" style="287" customWidth="1" outlineLevel="1"/>
    <col min="14" max="257" width="9" style="287"/>
    <col min="258" max="258" width="14.375" style="287" customWidth="1"/>
    <col min="259" max="267" width="9.125" style="287" customWidth="1"/>
    <col min="268" max="268" width="12" style="287" customWidth="1"/>
    <col min="269" max="269" width="11.875" style="287" customWidth="1"/>
    <col min="270" max="513" width="9" style="287"/>
    <col min="514" max="514" width="14.375" style="287" customWidth="1"/>
    <col min="515" max="523" width="9.125" style="287" customWidth="1"/>
    <col min="524" max="524" width="12" style="287" customWidth="1"/>
    <col min="525" max="525" width="11.875" style="287" customWidth="1"/>
    <col min="526" max="769" width="9" style="287"/>
    <col min="770" max="770" width="14.375" style="287" customWidth="1"/>
    <col min="771" max="779" width="9.125" style="287" customWidth="1"/>
    <col min="780" max="780" width="12" style="287" customWidth="1"/>
    <col min="781" max="781" width="11.875" style="287" customWidth="1"/>
    <col min="782" max="1025" width="9" style="287"/>
    <col min="1026" max="1026" width="14.375" style="287" customWidth="1"/>
    <col min="1027" max="1035" width="9.125" style="287" customWidth="1"/>
    <col min="1036" max="1036" width="12" style="287" customWidth="1"/>
    <col min="1037" max="1037" width="11.875" style="287" customWidth="1"/>
    <col min="1038" max="1281" width="9" style="287"/>
    <col min="1282" max="1282" width="14.375" style="287" customWidth="1"/>
    <col min="1283" max="1291" width="9.125" style="287" customWidth="1"/>
    <col min="1292" max="1292" width="12" style="287" customWidth="1"/>
    <col min="1293" max="1293" width="11.875" style="287" customWidth="1"/>
    <col min="1294" max="1537" width="9" style="287"/>
    <col min="1538" max="1538" width="14.375" style="287" customWidth="1"/>
    <col min="1539" max="1547" width="9.125" style="287" customWidth="1"/>
    <col min="1548" max="1548" width="12" style="287" customWidth="1"/>
    <col min="1549" max="1549" width="11.875" style="287" customWidth="1"/>
    <col min="1550" max="1793" width="9" style="287"/>
    <col min="1794" max="1794" width="14.375" style="287" customWidth="1"/>
    <col min="1795" max="1803" width="9.125" style="287" customWidth="1"/>
    <col min="1804" max="1804" width="12" style="287" customWidth="1"/>
    <col min="1805" max="1805" width="11.875" style="287" customWidth="1"/>
    <col min="1806" max="2049" width="9" style="287"/>
    <col min="2050" max="2050" width="14.375" style="287" customWidth="1"/>
    <col min="2051" max="2059" width="9.125" style="287" customWidth="1"/>
    <col min="2060" max="2060" width="12" style="287" customWidth="1"/>
    <col min="2061" max="2061" width="11.875" style="287" customWidth="1"/>
    <col min="2062" max="2305" width="9" style="287"/>
    <col min="2306" max="2306" width="14.375" style="287" customWidth="1"/>
    <col min="2307" max="2315" width="9.125" style="287" customWidth="1"/>
    <col min="2316" max="2316" width="12" style="287" customWidth="1"/>
    <col min="2317" max="2317" width="11.875" style="287" customWidth="1"/>
    <col min="2318" max="2561" width="9" style="287"/>
    <col min="2562" max="2562" width="14.375" style="287" customWidth="1"/>
    <col min="2563" max="2571" width="9.125" style="287" customWidth="1"/>
    <col min="2572" max="2572" width="12" style="287" customWidth="1"/>
    <col min="2573" max="2573" width="11.875" style="287" customWidth="1"/>
    <col min="2574" max="2817" width="9" style="287"/>
    <col min="2818" max="2818" width="14.375" style="287" customWidth="1"/>
    <col min="2819" max="2827" width="9.125" style="287" customWidth="1"/>
    <col min="2828" max="2828" width="12" style="287" customWidth="1"/>
    <col min="2829" max="2829" width="11.875" style="287" customWidth="1"/>
    <col min="2830" max="3073" width="9" style="287"/>
    <col min="3074" max="3074" width="14.375" style="287" customWidth="1"/>
    <col min="3075" max="3083" width="9.125" style="287" customWidth="1"/>
    <col min="3084" max="3084" width="12" style="287" customWidth="1"/>
    <col min="3085" max="3085" width="11.875" style="287" customWidth="1"/>
    <col min="3086" max="3329" width="9" style="287"/>
    <col min="3330" max="3330" width="14.375" style="287" customWidth="1"/>
    <col min="3331" max="3339" width="9.125" style="287" customWidth="1"/>
    <col min="3340" max="3340" width="12" style="287" customWidth="1"/>
    <col min="3341" max="3341" width="11.875" style="287" customWidth="1"/>
    <col min="3342" max="3585" width="9" style="287"/>
    <col min="3586" max="3586" width="14.375" style="287" customWidth="1"/>
    <col min="3587" max="3595" width="9.125" style="287" customWidth="1"/>
    <col min="3596" max="3596" width="12" style="287" customWidth="1"/>
    <col min="3597" max="3597" width="11.875" style="287" customWidth="1"/>
    <col min="3598" max="3841" width="9" style="287"/>
    <col min="3842" max="3842" width="14.375" style="287" customWidth="1"/>
    <col min="3843" max="3851" width="9.125" style="287" customWidth="1"/>
    <col min="3852" max="3852" width="12" style="287" customWidth="1"/>
    <col min="3853" max="3853" width="11.875" style="287" customWidth="1"/>
    <col min="3854" max="4097" width="9" style="287"/>
    <col min="4098" max="4098" width="14.375" style="287" customWidth="1"/>
    <col min="4099" max="4107" width="9.125" style="287" customWidth="1"/>
    <col min="4108" max="4108" width="12" style="287" customWidth="1"/>
    <col min="4109" max="4109" width="11.875" style="287" customWidth="1"/>
    <col min="4110" max="4353" width="9" style="287"/>
    <col min="4354" max="4354" width="14.375" style="287" customWidth="1"/>
    <col min="4355" max="4363" width="9.125" style="287" customWidth="1"/>
    <col min="4364" max="4364" width="12" style="287" customWidth="1"/>
    <col min="4365" max="4365" width="11.875" style="287" customWidth="1"/>
    <col min="4366" max="4609" width="9" style="287"/>
    <col min="4610" max="4610" width="14.375" style="287" customWidth="1"/>
    <col min="4611" max="4619" width="9.125" style="287" customWidth="1"/>
    <col min="4620" max="4620" width="12" style="287" customWidth="1"/>
    <col min="4621" max="4621" width="11.875" style="287" customWidth="1"/>
    <col min="4622" max="4865" width="9" style="287"/>
    <col min="4866" max="4866" width="14.375" style="287" customWidth="1"/>
    <col min="4867" max="4875" width="9.125" style="287" customWidth="1"/>
    <col min="4876" max="4876" width="12" style="287" customWidth="1"/>
    <col min="4877" max="4877" width="11.875" style="287" customWidth="1"/>
    <col min="4878" max="5121" width="9" style="287"/>
    <col min="5122" max="5122" width="14.375" style="287" customWidth="1"/>
    <col min="5123" max="5131" width="9.125" style="287" customWidth="1"/>
    <col min="5132" max="5132" width="12" style="287" customWidth="1"/>
    <col min="5133" max="5133" width="11.875" style="287" customWidth="1"/>
    <col min="5134" max="5377" width="9" style="287"/>
    <col min="5378" max="5378" width="14.375" style="287" customWidth="1"/>
    <col min="5379" max="5387" width="9.125" style="287" customWidth="1"/>
    <col min="5388" max="5388" width="12" style="287" customWidth="1"/>
    <col min="5389" max="5389" width="11.875" style="287" customWidth="1"/>
    <col min="5390" max="5633" width="9" style="287"/>
    <col min="5634" max="5634" width="14.375" style="287" customWidth="1"/>
    <col min="5635" max="5643" width="9.125" style="287" customWidth="1"/>
    <col min="5644" max="5644" width="12" style="287" customWidth="1"/>
    <col min="5645" max="5645" width="11.875" style="287" customWidth="1"/>
    <col min="5646" max="5889" width="9" style="287"/>
    <col min="5890" max="5890" width="14.375" style="287" customWidth="1"/>
    <col min="5891" max="5899" width="9.125" style="287" customWidth="1"/>
    <col min="5900" max="5900" width="12" style="287" customWidth="1"/>
    <col min="5901" max="5901" width="11.875" style="287" customWidth="1"/>
    <col min="5902" max="6145" width="9" style="287"/>
    <col min="6146" max="6146" width="14.375" style="287" customWidth="1"/>
    <col min="6147" max="6155" width="9.125" style="287" customWidth="1"/>
    <col min="6156" max="6156" width="12" style="287" customWidth="1"/>
    <col min="6157" max="6157" width="11.875" style="287" customWidth="1"/>
    <col min="6158" max="6401" width="9" style="287"/>
    <col min="6402" max="6402" width="14.375" style="287" customWidth="1"/>
    <col min="6403" max="6411" width="9.125" style="287" customWidth="1"/>
    <col min="6412" max="6412" width="12" style="287" customWidth="1"/>
    <col min="6413" max="6413" width="11.875" style="287" customWidth="1"/>
    <col min="6414" max="6657" width="9" style="287"/>
    <col min="6658" max="6658" width="14.375" style="287" customWidth="1"/>
    <col min="6659" max="6667" width="9.125" style="287" customWidth="1"/>
    <col min="6668" max="6668" width="12" style="287" customWidth="1"/>
    <col min="6669" max="6669" width="11.875" style="287" customWidth="1"/>
    <col min="6670" max="6913" width="9" style="287"/>
    <col min="6914" max="6914" width="14.375" style="287" customWidth="1"/>
    <col min="6915" max="6923" width="9.125" style="287" customWidth="1"/>
    <col min="6924" max="6924" width="12" style="287" customWidth="1"/>
    <col min="6925" max="6925" width="11.875" style="287" customWidth="1"/>
    <col min="6926" max="7169" width="9" style="287"/>
    <col min="7170" max="7170" width="14.375" style="287" customWidth="1"/>
    <col min="7171" max="7179" width="9.125" style="287" customWidth="1"/>
    <col min="7180" max="7180" width="12" style="287" customWidth="1"/>
    <col min="7181" max="7181" width="11.875" style="287" customWidth="1"/>
    <col min="7182" max="7425" width="9" style="287"/>
    <col min="7426" max="7426" width="14.375" style="287" customWidth="1"/>
    <col min="7427" max="7435" width="9.125" style="287" customWidth="1"/>
    <col min="7436" max="7436" width="12" style="287" customWidth="1"/>
    <col min="7437" max="7437" width="11.875" style="287" customWidth="1"/>
    <col min="7438" max="7681" width="9" style="287"/>
    <col min="7682" max="7682" width="14.375" style="287" customWidth="1"/>
    <col min="7683" max="7691" width="9.125" style="287" customWidth="1"/>
    <col min="7692" max="7692" width="12" style="287" customWidth="1"/>
    <col min="7693" max="7693" width="11.875" style="287" customWidth="1"/>
    <col min="7694" max="7937" width="9" style="287"/>
    <col min="7938" max="7938" width="14.375" style="287" customWidth="1"/>
    <col min="7939" max="7947" width="9.125" style="287" customWidth="1"/>
    <col min="7948" max="7948" width="12" style="287" customWidth="1"/>
    <col min="7949" max="7949" width="11.875" style="287" customWidth="1"/>
    <col min="7950" max="8193" width="9" style="287"/>
    <col min="8194" max="8194" width="14.375" style="287" customWidth="1"/>
    <col min="8195" max="8203" width="9.125" style="287" customWidth="1"/>
    <col min="8204" max="8204" width="12" style="287" customWidth="1"/>
    <col min="8205" max="8205" width="11.875" style="287" customWidth="1"/>
    <col min="8206" max="8449" width="9" style="287"/>
    <col min="8450" max="8450" width="14.375" style="287" customWidth="1"/>
    <col min="8451" max="8459" width="9.125" style="287" customWidth="1"/>
    <col min="8460" max="8460" width="12" style="287" customWidth="1"/>
    <col min="8461" max="8461" width="11.875" style="287" customWidth="1"/>
    <col min="8462" max="8705" width="9" style="287"/>
    <col min="8706" max="8706" width="14.375" style="287" customWidth="1"/>
    <col min="8707" max="8715" width="9.125" style="287" customWidth="1"/>
    <col min="8716" max="8716" width="12" style="287" customWidth="1"/>
    <col min="8717" max="8717" width="11.875" style="287" customWidth="1"/>
    <col min="8718" max="8961" width="9" style="287"/>
    <col min="8962" max="8962" width="14.375" style="287" customWidth="1"/>
    <col min="8963" max="8971" width="9.125" style="287" customWidth="1"/>
    <col min="8972" max="8972" width="12" style="287" customWidth="1"/>
    <col min="8973" max="8973" width="11.875" style="287" customWidth="1"/>
    <col min="8974" max="9217" width="9" style="287"/>
    <col min="9218" max="9218" width="14.375" style="287" customWidth="1"/>
    <col min="9219" max="9227" width="9.125" style="287" customWidth="1"/>
    <col min="9228" max="9228" width="12" style="287" customWidth="1"/>
    <col min="9229" max="9229" width="11.875" style="287" customWidth="1"/>
    <col min="9230" max="9473" width="9" style="287"/>
    <col min="9474" max="9474" width="14.375" style="287" customWidth="1"/>
    <col min="9475" max="9483" width="9.125" style="287" customWidth="1"/>
    <col min="9484" max="9484" width="12" style="287" customWidth="1"/>
    <col min="9485" max="9485" width="11.875" style="287" customWidth="1"/>
    <col min="9486" max="9729" width="9" style="287"/>
    <col min="9730" max="9730" width="14.375" style="287" customWidth="1"/>
    <col min="9731" max="9739" width="9.125" style="287" customWidth="1"/>
    <col min="9740" max="9740" width="12" style="287" customWidth="1"/>
    <col min="9741" max="9741" width="11.875" style="287" customWidth="1"/>
    <col min="9742" max="9985" width="9" style="287"/>
    <col min="9986" max="9986" width="14.375" style="287" customWidth="1"/>
    <col min="9987" max="9995" width="9.125" style="287" customWidth="1"/>
    <col min="9996" max="9996" width="12" style="287" customWidth="1"/>
    <col min="9997" max="9997" width="11.875" style="287" customWidth="1"/>
    <col min="9998" max="10241" width="9" style="287"/>
    <col min="10242" max="10242" width="14.375" style="287" customWidth="1"/>
    <col min="10243" max="10251" width="9.125" style="287" customWidth="1"/>
    <col min="10252" max="10252" width="12" style="287" customWidth="1"/>
    <col min="10253" max="10253" width="11.875" style="287" customWidth="1"/>
    <col min="10254" max="10497" width="9" style="287"/>
    <col min="10498" max="10498" width="14.375" style="287" customWidth="1"/>
    <col min="10499" max="10507" width="9.125" style="287" customWidth="1"/>
    <col min="10508" max="10508" width="12" style="287" customWidth="1"/>
    <col min="10509" max="10509" width="11.875" style="287" customWidth="1"/>
    <col min="10510" max="10753" width="9" style="287"/>
    <col min="10754" max="10754" width="14.375" style="287" customWidth="1"/>
    <col min="10755" max="10763" width="9.125" style="287" customWidth="1"/>
    <col min="10764" max="10764" width="12" style="287" customWidth="1"/>
    <col min="10765" max="10765" width="11.875" style="287" customWidth="1"/>
    <col min="10766" max="11009" width="9" style="287"/>
    <col min="11010" max="11010" width="14.375" style="287" customWidth="1"/>
    <col min="11011" max="11019" width="9.125" style="287" customWidth="1"/>
    <col min="11020" max="11020" width="12" style="287" customWidth="1"/>
    <col min="11021" max="11021" width="11.875" style="287" customWidth="1"/>
    <col min="11022" max="11265" width="9" style="287"/>
    <col min="11266" max="11266" width="14.375" style="287" customWidth="1"/>
    <col min="11267" max="11275" width="9.125" style="287" customWidth="1"/>
    <col min="11276" max="11276" width="12" style="287" customWidth="1"/>
    <col min="11277" max="11277" width="11.875" style="287" customWidth="1"/>
    <col min="11278" max="11521" width="9" style="287"/>
    <col min="11522" max="11522" width="14.375" style="287" customWidth="1"/>
    <col min="11523" max="11531" width="9.125" style="287" customWidth="1"/>
    <col min="11532" max="11532" width="12" style="287" customWidth="1"/>
    <col min="11533" max="11533" width="11.875" style="287" customWidth="1"/>
    <col min="11534" max="11777" width="9" style="287"/>
    <col min="11778" max="11778" width="14.375" style="287" customWidth="1"/>
    <col min="11779" max="11787" width="9.125" style="287" customWidth="1"/>
    <col min="11788" max="11788" width="12" style="287" customWidth="1"/>
    <col min="11789" max="11789" width="11.875" style="287" customWidth="1"/>
    <col min="11790" max="12033" width="9" style="287"/>
    <col min="12034" max="12034" width="14.375" style="287" customWidth="1"/>
    <col min="12035" max="12043" width="9.125" style="287" customWidth="1"/>
    <col min="12044" max="12044" width="12" style="287" customWidth="1"/>
    <col min="12045" max="12045" width="11.875" style="287" customWidth="1"/>
    <col min="12046" max="12289" width="9" style="287"/>
    <col min="12290" max="12290" width="14.375" style="287" customWidth="1"/>
    <col min="12291" max="12299" width="9.125" style="287" customWidth="1"/>
    <col min="12300" max="12300" width="12" style="287" customWidth="1"/>
    <col min="12301" max="12301" width="11.875" style="287" customWidth="1"/>
    <col min="12302" max="12545" width="9" style="287"/>
    <col min="12546" max="12546" width="14.375" style="287" customWidth="1"/>
    <col min="12547" max="12555" width="9.125" style="287" customWidth="1"/>
    <col min="12556" max="12556" width="12" style="287" customWidth="1"/>
    <col min="12557" max="12557" width="11.875" style="287" customWidth="1"/>
    <col min="12558" max="12801" width="9" style="287"/>
    <col min="12802" max="12802" width="14.375" style="287" customWidth="1"/>
    <col min="12803" max="12811" width="9.125" style="287" customWidth="1"/>
    <col min="12812" max="12812" width="12" style="287" customWidth="1"/>
    <col min="12813" max="12813" width="11.875" style="287" customWidth="1"/>
    <col min="12814" max="13057" width="9" style="287"/>
    <col min="13058" max="13058" width="14.375" style="287" customWidth="1"/>
    <col min="13059" max="13067" width="9.125" style="287" customWidth="1"/>
    <col min="13068" max="13068" width="12" style="287" customWidth="1"/>
    <col min="13069" max="13069" width="11.875" style="287" customWidth="1"/>
    <col min="13070" max="13313" width="9" style="287"/>
    <col min="13314" max="13314" width="14.375" style="287" customWidth="1"/>
    <col min="13315" max="13323" width="9.125" style="287" customWidth="1"/>
    <col min="13324" max="13324" width="12" style="287" customWidth="1"/>
    <col min="13325" max="13325" width="11.875" style="287" customWidth="1"/>
    <col min="13326" max="13569" width="9" style="287"/>
    <col min="13570" max="13570" width="14.375" style="287" customWidth="1"/>
    <col min="13571" max="13579" width="9.125" style="287" customWidth="1"/>
    <col min="13580" max="13580" width="12" style="287" customWidth="1"/>
    <col min="13581" max="13581" width="11.875" style="287" customWidth="1"/>
    <col min="13582" max="13825" width="9" style="287"/>
    <col min="13826" max="13826" width="14.375" style="287" customWidth="1"/>
    <col min="13827" max="13835" width="9.125" style="287" customWidth="1"/>
    <col min="13836" max="13836" width="12" style="287" customWidth="1"/>
    <col min="13837" max="13837" width="11.875" style="287" customWidth="1"/>
    <col min="13838" max="14081" width="9" style="287"/>
    <col min="14082" max="14082" width="14.375" style="287" customWidth="1"/>
    <col min="14083" max="14091" width="9.125" style="287" customWidth="1"/>
    <col min="14092" max="14092" width="12" style="287" customWidth="1"/>
    <col min="14093" max="14093" width="11.875" style="287" customWidth="1"/>
    <col min="14094" max="14337" width="9" style="287"/>
    <col min="14338" max="14338" width="14.375" style="287" customWidth="1"/>
    <col min="14339" max="14347" width="9.125" style="287" customWidth="1"/>
    <col min="14348" max="14348" width="12" style="287" customWidth="1"/>
    <col min="14349" max="14349" width="11.875" style="287" customWidth="1"/>
    <col min="14350" max="14593" width="9" style="287"/>
    <col min="14594" max="14594" width="14.375" style="287" customWidth="1"/>
    <col min="14595" max="14603" width="9.125" style="287" customWidth="1"/>
    <col min="14604" max="14604" width="12" style="287" customWidth="1"/>
    <col min="14605" max="14605" width="11.875" style="287" customWidth="1"/>
    <col min="14606" max="14849" width="9" style="287"/>
    <col min="14850" max="14850" width="14.375" style="287" customWidth="1"/>
    <col min="14851" max="14859" width="9.125" style="287" customWidth="1"/>
    <col min="14860" max="14860" width="12" style="287" customWidth="1"/>
    <col min="14861" max="14861" width="11.875" style="287" customWidth="1"/>
    <col min="14862" max="15105" width="9" style="287"/>
    <col min="15106" max="15106" width="14.375" style="287" customWidth="1"/>
    <col min="15107" max="15115" width="9.125" style="287" customWidth="1"/>
    <col min="15116" max="15116" width="12" style="287" customWidth="1"/>
    <col min="15117" max="15117" width="11.875" style="287" customWidth="1"/>
    <col min="15118" max="15361" width="9" style="287"/>
    <col min="15362" max="15362" width="14.375" style="287" customWidth="1"/>
    <col min="15363" max="15371" width="9.125" style="287" customWidth="1"/>
    <col min="15372" max="15372" width="12" style="287" customWidth="1"/>
    <col min="15373" max="15373" width="11.875" style="287" customWidth="1"/>
    <col min="15374" max="15617" width="9" style="287"/>
    <col min="15618" max="15618" width="14.375" style="287" customWidth="1"/>
    <col min="15619" max="15627" width="9.125" style="287" customWidth="1"/>
    <col min="15628" max="15628" width="12" style="287" customWidth="1"/>
    <col min="15629" max="15629" width="11.875" style="287" customWidth="1"/>
    <col min="15630" max="15873" width="9" style="287"/>
    <col min="15874" max="15874" width="14.375" style="287" customWidth="1"/>
    <col min="15875" max="15883" width="9.125" style="287" customWidth="1"/>
    <col min="15884" max="15884" width="12" style="287" customWidth="1"/>
    <col min="15885" max="15885" width="11.875" style="287" customWidth="1"/>
    <col min="15886" max="16129" width="9" style="287"/>
    <col min="16130" max="16130" width="14.375" style="287" customWidth="1"/>
    <col min="16131" max="16139" width="9.125" style="287" customWidth="1"/>
    <col min="16140" max="16140" width="12" style="287" customWidth="1"/>
    <col min="16141" max="16141" width="11.875" style="287" customWidth="1"/>
    <col min="16142" max="16384" width="9" style="287"/>
  </cols>
  <sheetData>
    <row r="1" spans="1:12" ht="16.5" customHeight="1">
      <c r="A1" s="287" t="s">
        <v>306</v>
      </c>
    </row>
    <row r="2" spans="1:12" ht="13.5" customHeight="1"/>
    <row r="3" spans="1:12" ht="23.25" customHeight="1">
      <c r="A3" s="291" t="s">
        <v>313</v>
      </c>
      <c r="B3" s="288"/>
      <c r="C3" s="288"/>
      <c r="D3" s="288"/>
      <c r="E3" s="288"/>
      <c r="F3" s="288"/>
      <c r="G3" s="288"/>
      <c r="H3" s="288"/>
      <c r="I3" s="288"/>
      <c r="J3" s="288"/>
      <c r="K3" s="288"/>
      <c r="L3" s="288"/>
    </row>
    <row r="4" spans="1:12" ht="23.25" customHeight="1">
      <c r="A4" s="288"/>
      <c r="B4" s="288"/>
      <c r="C4" s="288"/>
      <c r="D4" s="288"/>
      <c r="E4" s="288"/>
      <c r="F4" s="288"/>
      <c r="G4" s="288"/>
      <c r="H4" s="288"/>
      <c r="I4" s="288"/>
      <c r="J4" s="288"/>
      <c r="K4" s="288"/>
      <c r="L4" s="288"/>
    </row>
    <row r="5" spans="1:12" ht="23.25" customHeight="1">
      <c r="A5" s="287" t="s">
        <v>348</v>
      </c>
    </row>
    <row r="6" spans="1:12" ht="17.25" customHeight="1">
      <c r="A6" s="631" t="s">
        <v>122</v>
      </c>
      <c r="B6" s="633" t="s">
        <v>16</v>
      </c>
      <c r="C6" s="292" t="s">
        <v>14</v>
      </c>
      <c r="D6" s="633" t="s">
        <v>15</v>
      </c>
      <c r="E6" s="292" t="s">
        <v>18</v>
      </c>
      <c r="F6" s="633" t="s">
        <v>17</v>
      </c>
      <c r="G6" s="633" t="s">
        <v>29</v>
      </c>
      <c r="H6" s="629" t="s">
        <v>317</v>
      </c>
      <c r="I6" s="629" t="s">
        <v>318</v>
      </c>
      <c r="J6" s="634" t="s">
        <v>316</v>
      </c>
      <c r="K6" s="629" t="s">
        <v>319</v>
      </c>
      <c r="L6" s="629" t="s">
        <v>320</v>
      </c>
    </row>
    <row r="7" spans="1:12" ht="17.25" customHeight="1">
      <c r="A7" s="632"/>
      <c r="B7" s="630"/>
      <c r="C7" s="293" t="s">
        <v>192</v>
      </c>
      <c r="D7" s="630"/>
      <c r="E7" s="293" t="s">
        <v>19</v>
      </c>
      <c r="F7" s="630"/>
      <c r="G7" s="630"/>
      <c r="H7" s="630"/>
      <c r="I7" s="630"/>
      <c r="J7" s="635"/>
      <c r="K7" s="630"/>
      <c r="L7" s="630"/>
    </row>
    <row r="8" spans="1:12" ht="17.25" customHeight="1">
      <c r="A8" s="632"/>
      <c r="B8" s="630"/>
      <c r="C8" s="293" t="s">
        <v>193</v>
      </c>
      <c r="D8" s="630"/>
      <c r="E8" s="293" t="s">
        <v>194</v>
      </c>
      <c r="F8" s="630"/>
      <c r="G8" s="630"/>
      <c r="H8" s="630"/>
      <c r="I8" s="630"/>
      <c r="J8" s="635"/>
      <c r="K8" s="630"/>
      <c r="L8" s="630"/>
    </row>
    <row r="9" spans="1:12" ht="17.25" customHeight="1">
      <c r="A9" s="294"/>
      <c r="B9" s="295" t="s">
        <v>13</v>
      </c>
      <c r="C9" s="296" t="s">
        <v>22</v>
      </c>
      <c r="D9" s="296" t="s">
        <v>26</v>
      </c>
      <c r="E9" s="296" t="s">
        <v>20</v>
      </c>
      <c r="F9" s="295" t="s">
        <v>21</v>
      </c>
      <c r="G9" s="295" t="s">
        <v>248</v>
      </c>
      <c r="H9" s="295" t="s">
        <v>311</v>
      </c>
      <c r="I9" s="295" t="s">
        <v>186</v>
      </c>
      <c r="J9" s="295" t="s">
        <v>323</v>
      </c>
      <c r="K9" s="295" t="s">
        <v>322</v>
      </c>
      <c r="L9" s="295" t="s">
        <v>326</v>
      </c>
    </row>
    <row r="10" spans="1:12" ht="16.5" customHeight="1">
      <c r="A10" s="297"/>
      <c r="B10" s="297" t="s">
        <v>12</v>
      </c>
      <c r="C10" s="297" t="s">
        <v>12</v>
      </c>
      <c r="D10" s="297" t="s">
        <v>12</v>
      </c>
      <c r="E10" s="297" t="s">
        <v>12</v>
      </c>
      <c r="F10" s="297" t="s">
        <v>12</v>
      </c>
      <c r="G10" s="297" t="s">
        <v>12</v>
      </c>
      <c r="H10" s="297" t="s">
        <v>24</v>
      </c>
      <c r="I10" s="297" t="s">
        <v>12</v>
      </c>
      <c r="J10" s="297" t="s">
        <v>12</v>
      </c>
      <c r="K10" s="297" t="s">
        <v>12</v>
      </c>
      <c r="L10" s="297" t="s">
        <v>12</v>
      </c>
    </row>
    <row r="11" spans="1:12" ht="29.25" customHeight="1">
      <c r="A11" s="340" t="s">
        <v>297</v>
      </c>
      <c r="B11" s="334">
        <v>3970000</v>
      </c>
      <c r="C11" s="336">
        <v>0</v>
      </c>
      <c r="D11" s="342">
        <v>3970000</v>
      </c>
      <c r="E11" s="336">
        <v>3970000</v>
      </c>
      <c r="F11" s="344">
        <v>3500000</v>
      </c>
      <c r="G11" s="338">
        <v>3500000</v>
      </c>
      <c r="H11" s="338">
        <v>3500000</v>
      </c>
      <c r="I11" s="338">
        <v>3500000</v>
      </c>
      <c r="J11" s="334">
        <v>3500000</v>
      </c>
      <c r="K11" s="334">
        <v>0</v>
      </c>
      <c r="L11" s="338">
        <v>-3500000</v>
      </c>
    </row>
    <row r="12" spans="1:12" ht="29.25" customHeight="1">
      <c r="A12" s="341" t="s">
        <v>293</v>
      </c>
      <c r="B12" s="335"/>
      <c r="C12" s="337"/>
      <c r="D12" s="343" t="s">
        <v>349</v>
      </c>
      <c r="E12" s="337"/>
      <c r="F12" s="345" t="s">
        <v>349</v>
      </c>
      <c r="G12" s="339" t="s">
        <v>349</v>
      </c>
      <c r="H12" s="339" t="s">
        <v>349</v>
      </c>
      <c r="I12" s="339" t="s">
        <v>349</v>
      </c>
      <c r="J12" s="335"/>
      <c r="K12" s="335"/>
      <c r="L12" s="339" t="s">
        <v>349</v>
      </c>
    </row>
    <row r="13" spans="1:12" ht="24" customHeight="1">
      <c r="A13" s="289" t="s">
        <v>185</v>
      </c>
      <c r="B13" s="328">
        <v>3970000</v>
      </c>
      <c r="C13" s="328" t="s">
        <v>349</v>
      </c>
      <c r="D13" s="328">
        <v>3970000</v>
      </c>
      <c r="E13" s="328">
        <v>3970000</v>
      </c>
      <c r="F13" s="328">
        <v>3500000</v>
      </c>
      <c r="G13" s="328">
        <v>3500000</v>
      </c>
      <c r="H13" s="328">
        <v>3500000</v>
      </c>
      <c r="I13" s="328">
        <v>3500000</v>
      </c>
      <c r="J13" s="328">
        <v>3500000</v>
      </c>
      <c r="K13" s="328" t="s">
        <v>349</v>
      </c>
      <c r="L13" s="328">
        <v>-3500000</v>
      </c>
    </row>
    <row r="14" spans="1:12" ht="23.1" customHeight="1"/>
    <row r="15" spans="1:12" ht="23.25" customHeight="1">
      <c r="A15" s="287" t="s">
        <v>273</v>
      </c>
    </row>
    <row r="16" spans="1:12" ht="22.5" customHeight="1">
      <c r="A16" s="304" t="s">
        <v>27</v>
      </c>
      <c r="B16" s="305"/>
      <c r="C16" s="305"/>
      <c r="D16" s="304" t="s">
        <v>195</v>
      </c>
      <c r="E16" s="306"/>
      <c r="F16" s="304" t="s">
        <v>196</v>
      </c>
      <c r="G16" s="305"/>
      <c r="H16" s="305"/>
      <c r="I16" s="305"/>
      <c r="J16" s="305"/>
      <c r="K16" s="305"/>
      <c r="L16" s="307"/>
    </row>
    <row r="17" spans="1:12" ht="15.75" customHeight="1">
      <c r="A17" s="308"/>
      <c r="B17" s="309"/>
      <c r="C17" s="310"/>
      <c r="D17" s="311"/>
      <c r="E17" s="312" t="s">
        <v>12</v>
      </c>
      <c r="F17" s="309"/>
      <c r="G17" s="309"/>
      <c r="H17" s="309"/>
      <c r="I17" s="309"/>
      <c r="J17" s="309"/>
      <c r="K17" s="309"/>
      <c r="L17" s="313"/>
    </row>
    <row r="18" spans="1:12" ht="15.75" customHeight="1">
      <c r="A18" s="314" t="s">
        <v>329</v>
      </c>
      <c r="B18" s="290"/>
      <c r="C18" s="313"/>
      <c r="D18" s="315"/>
      <c r="E18" s="331">
        <v>1000000</v>
      </c>
      <c r="F18" s="330" t="s">
        <v>340</v>
      </c>
      <c r="G18" s="330"/>
      <c r="H18" s="330"/>
      <c r="I18" s="330"/>
      <c r="J18" s="330"/>
      <c r="K18" s="330"/>
      <c r="L18" s="329"/>
    </row>
    <row r="19" spans="1:12" ht="15.75" customHeight="1">
      <c r="A19" s="314" t="s">
        <v>293</v>
      </c>
      <c r="B19" s="290"/>
      <c r="C19" s="313"/>
      <c r="D19" s="315"/>
      <c r="E19" s="331"/>
      <c r="F19" s="330"/>
      <c r="G19" s="330"/>
      <c r="H19" s="330"/>
      <c r="I19" s="330"/>
      <c r="J19" s="330"/>
      <c r="K19" s="330"/>
      <c r="L19" s="329"/>
    </row>
    <row r="20" spans="1:12" ht="15.75" customHeight="1">
      <c r="A20" s="314" t="s">
        <v>246</v>
      </c>
      <c r="B20" s="290"/>
      <c r="C20" s="313"/>
      <c r="D20" s="315"/>
      <c r="E20" s="332">
        <v>500000</v>
      </c>
      <c r="F20" s="330" t="s">
        <v>340</v>
      </c>
      <c r="G20" s="330"/>
      <c r="H20" s="330"/>
      <c r="I20" s="330"/>
      <c r="J20" s="330"/>
      <c r="K20" s="330"/>
      <c r="L20" s="329"/>
    </row>
    <row r="21" spans="1:12" ht="15.75" customHeight="1">
      <c r="A21" s="314" t="s">
        <v>293</v>
      </c>
      <c r="B21" s="290"/>
      <c r="C21" s="313"/>
      <c r="D21" s="315"/>
      <c r="E21" s="332"/>
      <c r="F21" s="330"/>
      <c r="G21" s="330"/>
      <c r="H21" s="330"/>
      <c r="I21" s="330"/>
      <c r="J21" s="330"/>
      <c r="K21" s="330"/>
      <c r="L21" s="329"/>
    </row>
    <row r="22" spans="1:12" ht="15.75" customHeight="1">
      <c r="A22" s="314" t="s">
        <v>245</v>
      </c>
      <c r="B22" s="290"/>
      <c r="C22" s="313"/>
      <c r="D22" s="315"/>
      <c r="E22" s="332">
        <v>250000</v>
      </c>
      <c r="F22" s="330" t="s">
        <v>342</v>
      </c>
      <c r="G22" s="330"/>
      <c r="H22" s="330"/>
      <c r="I22" s="330"/>
      <c r="J22" s="330"/>
      <c r="K22" s="330"/>
      <c r="L22" s="329"/>
    </row>
    <row r="23" spans="1:12" ht="15.75" customHeight="1">
      <c r="A23" s="314" t="s">
        <v>293</v>
      </c>
      <c r="B23" s="290"/>
      <c r="C23" s="313"/>
      <c r="D23" s="315"/>
      <c r="E23" s="332"/>
      <c r="F23" s="330" t="s">
        <v>342</v>
      </c>
      <c r="G23" s="330"/>
      <c r="H23" s="330"/>
      <c r="I23" s="330"/>
      <c r="J23" s="330"/>
      <c r="K23" s="330"/>
      <c r="L23" s="329"/>
    </row>
    <row r="24" spans="1:12" ht="15.75" customHeight="1">
      <c r="A24" s="314" t="s">
        <v>330</v>
      </c>
      <c r="B24" s="290"/>
      <c r="C24" s="313"/>
      <c r="D24" s="315"/>
      <c r="E24" s="332"/>
      <c r="F24" s="330" t="s">
        <v>341</v>
      </c>
      <c r="G24" s="330"/>
      <c r="H24" s="330"/>
      <c r="I24" s="330"/>
      <c r="J24" s="330"/>
      <c r="K24" s="330"/>
      <c r="L24" s="329"/>
    </row>
    <row r="25" spans="1:12" ht="15.75" customHeight="1">
      <c r="A25" s="314" t="s">
        <v>293</v>
      </c>
      <c r="B25" s="290"/>
      <c r="C25" s="313"/>
      <c r="D25" s="315"/>
      <c r="E25" s="332"/>
      <c r="F25" s="330"/>
      <c r="G25" s="330"/>
      <c r="H25" s="330"/>
      <c r="I25" s="330"/>
      <c r="J25" s="330"/>
      <c r="K25" s="330"/>
      <c r="L25" s="329"/>
    </row>
    <row r="26" spans="1:12" ht="15.75" customHeight="1">
      <c r="A26" s="314" t="s">
        <v>331</v>
      </c>
      <c r="B26" s="290"/>
      <c r="C26" s="313"/>
      <c r="D26" s="315"/>
      <c r="E26" s="332">
        <v>200000</v>
      </c>
      <c r="F26" s="330" t="s">
        <v>343</v>
      </c>
      <c r="G26" s="330"/>
      <c r="H26" s="330"/>
      <c r="I26" s="330"/>
      <c r="J26" s="330"/>
      <c r="K26" s="330"/>
      <c r="L26" s="329"/>
    </row>
    <row r="27" spans="1:12" ht="15.75" customHeight="1">
      <c r="A27" s="315" t="s">
        <v>293</v>
      </c>
      <c r="B27" s="290"/>
      <c r="C27" s="313"/>
      <c r="D27" s="315"/>
      <c r="E27" s="332"/>
      <c r="F27" s="330"/>
      <c r="G27" s="330"/>
      <c r="H27" s="330"/>
      <c r="I27" s="330"/>
      <c r="J27" s="330"/>
      <c r="K27" s="330"/>
      <c r="L27" s="329"/>
    </row>
    <row r="28" spans="1:12" ht="15.75" customHeight="1">
      <c r="A28" s="317" t="s">
        <v>332</v>
      </c>
      <c r="B28" s="318"/>
      <c r="C28" s="319"/>
      <c r="D28" s="315"/>
      <c r="E28" s="332">
        <v>1000000</v>
      </c>
      <c r="F28" s="330" t="s">
        <v>344</v>
      </c>
      <c r="G28" s="330"/>
      <c r="H28" s="330"/>
      <c r="I28" s="330"/>
      <c r="J28" s="330"/>
      <c r="K28" s="330"/>
      <c r="L28" s="329"/>
    </row>
    <row r="29" spans="1:12" ht="15.75" customHeight="1">
      <c r="A29" s="314" t="s">
        <v>293</v>
      </c>
      <c r="B29" s="290"/>
      <c r="C29" s="313"/>
      <c r="D29" s="315"/>
      <c r="E29" s="332"/>
      <c r="F29" s="330"/>
      <c r="G29" s="330"/>
      <c r="H29" s="330"/>
      <c r="I29" s="330"/>
      <c r="J29" s="330"/>
      <c r="K29" s="330"/>
      <c r="L29" s="329"/>
    </row>
    <row r="30" spans="1:12" ht="15.75" customHeight="1">
      <c r="A30" s="314" t="s">
        <v>333</v>
      </c>
      <c r="B30" s="290"/>
      <c r="C30" s="313"/>
      <c r="D30" s="315"/>
      <c r="E30" s="332">
        <v>250000</v>
      </c>
      <c r="F30" s="330" t="s">
        <v>346</v>
      </c>
      <c r="G30" s="330"/>
      <c r="H30" s="330"/>
      <c r="I30" s="330"/>
      <c r="J30" s="330"/>
      <c r="K30" s="330"/>
      <c r="L30" s="329"/>
    </row>
    <row r="31" spans="1:12" ht="15.75" customHeight="1">
      <c r="A31" s="314" t="s">
        <v>293</v>
      </c>
      <c r="B31" s="290"/>
      <c r="C31" s="313"/>
      <c r="D31" s="315"/>
      <c r="E31" s="332"/>
      <c r="F31" s="330"/>
      <c r="G31" s="330"/>
      <c r="H31" s="330"/>
      <c r="I31" s="330"/>
      <c r="J31" s="330"/>
      <c r="K31" s="330"/>
      <c r="L31" s="329"/>
    </row>
    <row r="32" spans="1:12" ht="15.75" customHeight="1">
      <c r="A32" s="314" t="s">
        <v>334</v>
      </c>
      <c r="B32" s="290"/>
      <c r="C32" s="313"/>
      <c r="D32" s="315"/>
      <c r="E32" s="332">
        <v>50000</v>
      </c>
      <c r="F32" s="330" t="s">
        <v>345</v>
      </c>
      <c r="G32" s="330"/>
      <c r="H32" s="330"/>
      <c r="I32" s="330"/>
      <c r="J32" s="330"/>
      <c r="K32" s="330"/>
      <c r="L32" s="329"/>
    </row>
    <row r="33" spans="1:12" ht="15.75" customHeight="1">
      <c r="A33" s="315" t="s">
        <v>293</v>
      </c>
      <c r="B33" s="290"/>
      <c r="C33" s="313"/>
      <c r="D33" s="315"/>
      <c r="E33" s="332"/>
      <c r="F33" s="330"/>
      <c r="G33" s="330"/>
      <c r="H33" s="330"/>
      <c r="I33" s="330"/>
      <c r="J33" s="330"/>
      <c r="K33" s="330"/>
      <c r="L33" s="329"/>
    </row>
    <row r="34" spans="1:12" ht="15.75" customHeight="1">
      <c r="A34" s="314" t="s">
        <v>335</v>
      </c>
      <c r="B34" s="290"/>
      <c r="C34" s="313"/>
      <c r="D34" s="315"/>
      <c r="E34" s="332">
        <v>20000</v>
      </c>
      <c r="F34" s="330" t="s">
        <v>346</v>
      </c>
      <c r="G34" s="330"/>
      <c r="H34" s="330"/>
      <c r="I34" s="330"/>
      <c r="J34" s="330"/>
      <c r="K34" s="330"/>
      <c r="L34" s="329"/>
    </row>
    <row r="35" spans="1:12" ht="15.75" customHeight="1">
      <c r="A35" s="315" t="s">
        <v>293</v>
      </c>
      <c r="B35" s="290"/>
      <c r="C35" s="313"/>
      <c r="D35" s="315"/>
      <c r="E35" s="332"/>
      <c r="F35" s="330"/>
      <c r="G35" s="330"/>
      <c r="H35" s="330"/>
      <c r="I35" s="330"/>
      <c r="J35" s="330"/>
      <c r="K35" s="330"/>
      <c r="L35" s="329"/>
    </row>
    <row r="36" spans="1:12" ht="15.75" customHeight="1">
      <c r="A36" s="315" t="s">
        <v>247</v>
      </c>
      <c r="B36" s="290"/>
      <c r="C36" s="313"/>
      <c r="D36" s="315"/>
      <c r="E36" s="332"/>
      <c r="F36" s="330"/>
      <c r="G36" s="330"/>
      <c r="H36" s="330"/>
      <c r="I36" s="330"/>
      <c r="J36" s="330"/>
      <c r="K36" s="330"/>
      <c r="L36" s="329"/>
    </row>
    <row r="37" spans="1:12" ht="15.75" customHeight="1">
      <c r="A37" s="314" t="s">
        <v>293</v>
      </c>
      <c r="B37" s="290"/>
      <c r="C37" s="313"/>
      <c r="D37" s="315"/>
      <c r="E37" s="332"/>
      <c r="F37" s="330"/>
      <c r="G37" s="330"/>
      <c r="H37" s="330"/>
      <c r="I37" s="330"/>
      <c r="J37" s="330"/>
      <c r="K37" s="330"/>
      <c r="L37" s="329"/>
    </row>
    <row r="38" spans="1:12" ht="15.75" customHeight="1">
      <c r="A38" s="314" t="s">
        <v>336</v>
      </c>
      <c r="B38" s="290"/>
      <c r="C38" s="313"/>
      <c r="D38" s="315"/>
      <c r="E38" s="332">
        <v>450000</v>
      </c>
      <c r="F38" s="330" t="s">
        <v>347</v>
      </c>
      <c r="G38" s="330"/>
      <c r="H38" s="330"/>
      <c r="I38" s="330"/>
      <c r="J38" s="330"/>
      <c r="K38" s="330"/>
      <c r="L38" s="329"/>
    </row>
    <row r="39" spans="1:12" ht="15.75" customHeight="1">
      <c r="A39" s="314" t="s">
        <v>293</v>
      </c>
      <c r="B39" s="290"/>
      <c r="C39" s="313"/>
      <c r="D39" s="315"/>
      <c r="E39" s="332"/>
      <c r="F39" s="330"/>
      <c r="G39" s="330"/>
      <c r="H39" s="330"/>
      <c r="I39" s="330"/>
      <c r="J39" s="330"/>
      <c r="K39" s="330"/>
      <c r="L39" s="329"/>
    </row>
    <row r="40" spans="1:12" ht="15.75" customHeight="1">
      <c r="A40" s="315" t="s">
        <v>337</v>
      </c>
      <c r="B40" s="290"/>
      <c r="C40" s="313"/>
      <c r="D40" s="315"/>
      <c r="E40" s="332"/>
      <c r="F40" s="330"/>
      <c r="G40" s="330"/>
      <c r="H40" s="330"/>
      <c r="I40" s="330"/>
      <c r="J40" s="330"/>
      <c r="K40" s="330"/>
      <c r="L40" s="329"/>
    </row>
    <row r="41" spans="1:12" ht="15.75" customHeight="1">
      <c r="A41" s="314" t="s">
        <v>293</v>
      </c>
      <c r="B41" s="290"/>
      <c r="C41" s="313"/>
      <c r="D41" s="315"/>
      <c r="E41" s="332"/>
      <c r="F41" s="330"/>
      <c r="G41" s="330"/>
      <c r="H41" s="330"/>
      <c r="I41" s="330"/>
      <c r="J41" s="330"/>
      <c r="K41" s="330"/>
      <c r="L41" s="329"/>
    </row>
    <row r="42" spans="1:12" ht="15.75" customHeight="1">
      <c r="A42" s="317" t="s">
        <v>338</v>
      </c>
      <c r="B42" s="318"/>
      <c r="C42" s="319"/>
      <c r="D42" s="315"/>
      <c r="E42" s="332">
        <v>100000</v>
      </c>
      <c r="F42" s="330" t="s">
        <v>340</v>
      </c>
      <c r="G42" s="330"/>
      <c r="H42" s="330"/>
      <c r="I42" s="330"/>
      <c r="J42" s="330"/>
      <c r="K42" s="330"/>
      <c r="L42" s="329"/>
    </row>
    <row r="43" spans="1:12" ht="15.75" customHeight="1">
      <c r="A43" s="314" t="s">
        <v>293</v>
      </c>
      <c r="B43" s="290"/>
      <c r="C43" s="313"/>
      <c r="D43" s="315"/>
      <c r="E43" s="332"/>
      <c r="F43" s="330"/>
      <c r="G43" s="330"/>
      <c r="H43" s="330"/>
      <c r="I43" s="330"/>
      <c r="J43" s="330"/>
      <c r="K43" s="330"/>
      <c r="L43" s="329"/>
    </row>
    <row r="44" spans="1:12" ht="15.75" customHeight="1">
      <c r="A44" s="314" t="s">
        <v>339</v>
      </c>
      <c r="B44" s="290"/>
      <c r="C44" s="313"/>
      <c r="D44" s="315"/>
      <c r="E44" s="332">
        <v>150000</v>
      </c>
      <c r="F44" s="330" t="s">
        <v>345</v>
      </c>
      <c r="G44" s="330"/>
      <c r="H44" s="330"/>
      <c r="I44" s="330"/>
      <c r="J44" s="330"/>
      <c r="K44" s="330"/>
      <c r="L44" s="329"/>
    </row>
    <row r="45" spans="1:12" ht="15.75" customHeight="1">
      <c r="A45" s="314" t="s">
        <v>293</v>
      </c>
      <c r="B45" s="290"/>
      <c r="C45" s="313"/>
      <c r="D45" s="315"/>
      <c r="E45" s="332"/>
      <c r="F45" s="330"/>
      <c r="G45" s="330"/>
      <c r="H45" s="330"/>
      <c r="I45" s="330"/>
      <c r="J45" s="330"/>
      <c r="K45" s="330"/>
      <c r="L45" s="329"/>
    </row>
    <row r="46" spans="1:12" ht="15.75" customHeight="1">
      <c r="A46" s="304" t="s">
        <v>28</v>
      </c>
      <c r="B46" s="305"/>
      <c r="C46" s="305"/>
      <c r="D46" s="320"/>
      <c r="E46" s="333">
        <v>3970000</v>
      </c>
      <c r="F46" s="321"/>
      <c r="G46" s="321"/>
      <c r="H46" s="321"/>
      <c r="I46" s="321"/>
      <c r="J46" s="321"/>
      <c r="K46" s="321"/>
      <c r="L46" s="307"/>
    </row>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24" customHeight="1"/>
  </sheetData>
  <sheetProtection formatCells="0" formatColumns="0" formatRows="0" insertColumns="0" insertRows="0" insertHyperlinks="0" deleteColumns="0" deleteRows="0" sort="0" autoFilter="0" pivotTables="0"/>
  <mergeCells count="10">
    <mergeCell ref="I6:I8"/>
    <mergeCell ref="J6:J8"/>
    <mergeCell ref="K6:K8"/>
    <mergeCell ref="L6:L8"/>
    <mergeCell ref="A6:A8"/>
    <mergeCell ref="B6:B8"/>
    <mergeCell ref="D6:D8"/>
    <mergeCell ref="F6:F8"/>
    <mergeCell ref="G6:G8"/>
    <mergeCell ref="H6:H8"/>
  </mergeCells>
  <phoneticPr fontId="3"/>
  <printOptions horizontalCentered="1"/>
  <pageMargins left="0.59055118110236227" right="0.59055118110236227" top="0.59055118110236227" bottom="0.59055118110236227" header="0.51181102362204722" footer="0.51181102362204722"/>
  <pageSetup paperSize="9" scale="55" fitToWidth="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8">
    <tabColor rgb="FFFFC000"/>
    <pageSetUpPr fitToPage="1"/>
  </sheetPr>
  <dimension ref="A1:AA45"/>
  <sheetViews>
    <sheetView view="pageBreakPreview" topLeftCell="A22" zoomScale="85" zoomScaleNormal="55" zoomScaleSheetLayoutView="85" workbookViewId="0">
      <selection activeCell="X1" sqref="X1"/>
    </sheetView>
  </sheetViews>
  <sheetFormatPr defaultRowHeight="12"/>
  <cols>
    <col min="1" max="2" width="10.625" style="12" customWidth="1"/>
    <col min="3" max="3" width="9.375" style="12" customWidth="1"/>
    <col min="4" max="17" width="10.625" style="12" customWidth="1"/>
    <col min="18" max="19" width="10.625" style="252" customWidth="1"/>
    <col min="20" max="23" width="10.625" style="12" customWidth="1"/>
    <col min="24" max="27" width="6.625" style="12" customWidth="1"/>
    <col min="28" max="256" width="9" style="12"/>
    <col min="257" max="258" width="10.625" style="12" customWidth="1"/>
    <col min="259" max="259" width="9.375" style="12" customWidth="1"/>
    <col min="260" max="279" width="10.625" style="12" customWidth="1"/>
    <col min="280" max="283" width="6.625" style="12" customWidth="1"/>
    <col min="284" max="512" width="9" style="12"/>
    <col min="513" max="514" width="10.625" style="12" customWidth="1"/>
    <col min="515" max="515" width="9.375" style="12" customWidth="1"/>
    <col min="516" max="535" width="10.625" style="12" customWidth="1"/>
    <col min="536" max="539" width="6.625" style="12" customWidth="1"/>
    <col min="540" max="768" width="9" style="12"/>
    <col min="769" max="770" width="10.625" style="12" customWidth="1"/>
    <col min="771" max="771" width="9.375" style="12" customWidth="1"/>
    <col min="772" max="791" width="10.625" style="12" customWidth="1"/>
    <col min="792" max="795" width="6.625" style="12" customWidth="1"/>
    <col min="796" max="1024" width="9" style="12"/>
    <col min="1025" max="1026" width="10.625" style="12" customWidth="1"/>
    <col min="1027" max="1027" width="9.375" style="12" customWidth="1"/>
    <col min="1028" max="1047" width="10.625" style="12" customWidth="1"/>
    <col min="1048" max="1051" width="6.625" style="12" customWidth="1"/>
    <col min="1052" max="1280" width="9" style="12"/>
    <col min="1281" max="1282" width="10.625" style="12" customWidth="1"/>
    <col min="1283" max="1283" width="9.375" style="12" customWidth="1"/>
    <col min="1284" max="1303" width="10.625" style="12" customWidth="1"/>
    <col min="1304" max="1307" width="6.625" style="12" customWidth="1"/>
    <col min="1308" max="1536" width="9" style="12"/>
    <col min="1537" max="1538" width="10.625" style="12" customWidth="1"/>
    <col min="1539" max="1539" width="9.375" style="12" customWidth="1"/>
    <col min="1540" max="1559" width="10.625" style="12" customWidth="1"/>
    <col min="1560" max="1563" width="6.625" style="12" customWidth="1"/>
    <col min="1564" max="1792" width="9" style="12"/>
    <col min="1793" max="1794" width="10.625" style="12" customWidth="1"/>
    <col min="1795" max="1795" width="9.375" style="12" customWidth="1"/>
    <col min="1796" max="1815" width="10.625" style="12" customWidth="1"/>
    <col min="1816" max="1819" width="6.625" style="12" customWidth="1"/>
    <col min="1820" max="2048" width="9" style="12"/>
    <col min="2049" max="2050" width="10.625" style="12" customWidth="1"/>
    <col min="2051" max="2051" width="9.375" style="12" customWidth="1"/>
    <col min="2052" max="2071" width="10.625" style="12" customWidth="1"/>
    <col min="2072" max="2075" width="6.625" style="12" customWidth="1"/>
    <col min="2076" max="2304" width="9" style="12"/>
    <col min="2305" max="2306" width="10.625" style="12" customWidth="1"/>
    <col min="2307" max="2307" width="9.375" style="12" customWidth="1"/>
    <col min="2308" max="2327" width="10.625" style="12" customWidth="1"/>
    <col min="2328" max="2331" width="6.625" style="12" customWidth="1"/>
    <col min="2332" max="2560" width="9" style="12"/>
    <col min="2561" max="2562" width="10.625" style="12" customWidth="1"/>
    <col min="2563" max="2563" width="9.375" style="12" customWidth="1"/>
    <col min="2564" max="2583" width="10.625" style="12" customWidth="1"/>
    <col min="2584" max="2587" width="6.625" style="12" customWidth="1"/>
    <col min="2588" max="2816" width="9" style="12"/>
    <col min="2817" max="2818" width="10.625" style="12" customWidth="1"/>
    <col min="2819" max="2819" width="9.375" style="12" customWidth="1"/>
    <col min="2820" max="2839" width="10.625" style="12" customWidth="1"/>
    <col min="2840" max="2843" width="6.625" style="12" customWidth="1"/>
    <col min="2844" max="3072" width="9" style="12"/>
    <col min="3073" max="3074" width="10.625" style="12" customWidth="1"/>
    <col min="3075" max="3075" width="9.375" style="12" customWidth="1"/>
    <col min="3076" max="3095" width="10.625" style="12" customWidth="1"/>
    <col min="3096" max="3099" width="6.625" style="12" customWidth="1"/>
    <col min="3100" max="3328" width="9" style="12"/>
    <col min="3329" max="3330" width="10.625" style="12" customWidth="1"/>
    <col min="3331" max="3331" width="9.375" style="12" customWidth="1"/>
    <col min="3332" max="3351" width="10.625" style="12" customWidth="1"/>
    <col min="3352" max="3355" width="6.625" style="12" customWidth="1"/>
    <col min="3356" max="3584" width="9" style="12"/>
    <col min="3585" max="3586" width="10.625" style="12" customWidth="1"/>
    <col min="3587" max="3587" width="9.375" style="12" customWidth="1"/>
    <col min="3588" max="3607" width="10.625" style="12" customWidth="1"/>
    <col min="3608" max="3611" width="6.625" style="12" customWidth="1"/>
    <col min="3612" max="3840" width="9" style="12"/>
    <col min="3841" max="3842" width="10.625" style="12" customWidth="1"/>
    <col min="3843" max="3843" width="9.375" style="12" customWidth="1"/>
    <col min="3844" max="3863" width="10.625" style="12" customWidth="1"/>
    <col min="3864" max="3867" width="6.625" style="12" customWidth="1"/>
    <col min="3868" max="4096" width="9" style="12"/>
    <col min="4097" max="4098" width="10.625" style="12" customWidth="1"/>
    <col min="4099" max="4099" width="9.375" style="12" customWidth="1"/>
    <col min="4100" max="4119" width="10.625" style="12" customWidth="1"/>
    <col min="4120" max="4123" width="6.625" style="12" customWidth="1"/>
    <col min="4124" max="4352" width="9" style="12"/>
    <col min="4353" max="4354" width="10.625" style="12" customWidth="1"/>
    <col min="4355" max="4355" width="9.375" style="12" customWidth="1"/>
    <col min="4356" max="4375" width="10.625" style="12" customWidth="1"/>
    <col min="4376" max="4379" width="6.625" style="12" customWidth="1"/>
    <col min="4380" max="4608" width="9" style="12"/>
    <col min="4609" max="4610" width="10.625" style="12" customWidth="1"/>
    <col min="4611" max="4611" width="9.375" style="12" customWidth="1"/>
    <col min="4612" max="4631" width="10.625" style="12" customWidth="1"/>
    <col min="4632" max="4635" width="6.625" style="12" customWidth="1"/>
    <col min="4636" max="4864" width="9" style="12"/>
    <col min="4865" max="4866" width="10.625" style="12" customWidth="1"/>
    <col min="4867" max="4867" width="9.375" style="12" customWidth="1"/>
    <col min="4868" max="4887" width="10.625" style="12" customWidth="1"/>
    <col min="4888" max="4891" width="6.625" style="12" customWidth="1"/>
    <col min="4892" max="5120" width="9" style="12"/>
    <col min="5121" max="5122" width="10.625" style="12" customWidth="1"/>
    <col min="5123" max="5123" width="9.375" style="12" customWidth="1"/>
    <col min="5124" max="5143" width="10.625" style="12" customWidth="1"/>
    <col min="5144" max="5147" width="6.625" style="12" customWidth="1"/>
    <col min="5148" max="5376" width="9" style="12"/>
    <col min="5377" max="5378" width="10.625" style="12" customWidth="1"/>
    <col min="5379" max="5379" width="9.375" style="12" customWidth="1"/>
    <col min="5380" max="5399" width="10.625" style="12" customWidth="1"/>
    <col min="5400" max="5403" width="6.625" style="12" customWidth="1"/>
    <col min="5404" max="5632" width="9" style="12"/>
    <col min="5633" max="5634" width="10.625" style="12" customWidth="1"/>
    <col min="5635" max="5635" width="9.375" style="12" customWidth="1"/>
    <col min="5636" max="5655" width="10.625" style="12" customWidth="1"/>
    <col min="5656" max="5659" width="6.625" style="12" customWidth="1"/>
    <col min="5660" max="5888" width="9" style="12"/>
    <col min="5889" max="5890" width="10.625" style="12" customWidth="1"/>
    <col min="5891" max="5891" width="9.375" style="12" customWidth="1"/>
    <col min="5892" max="5911" width="10.625" style="12" customWidth="1"/>
    <col min="5912" max="5915" width="6.625" style="12" customWidth="1"/>
    <col min="5916" max="6144" width="9" style="12"/>
    <col min="6145" max="6146" width="10.625" style="12" customWidth="1"/>
    <col min="6147" max="6147" width="9.375" style="12" customWidth="1"/>
    <col min="6148" max="6167" width="10.625" style="12" customWidth="1"/>
    <col min="6168" max="6171" width="6.625" style="12" customWidth="1"/>
    <col min="6172" max="6400" width="9" style="12"/>
    <col min="6401" max="6402" width="10.625" style="12" customWidth="1"/>
    <col min="6403" max="6403" width="9.375" style="12" customWidth="1"/>
    <col min="6404" max="6423" width="10.625" style="12" customWidth="1"/>
    <col min="6424" max="6427" width="6.625" style="12" customWidth="1"/>
    <col min="6428" max="6656" width="9" style="12"/>
    <col min="6657" max="6658" width="10.625" style="12" customWidth="1"/>
    <col min="6659" max="6659" width="9.375" style="12" customWidth="1"/>
    <col min="6660" max="6679" width="10.625" style="12" customWidth="1"/>
    <col min="6680" max="6683" width="6.625" style="12" customWidth="1"/>
    <col min="6684" max="6912" width="9" style="12"/>
    <col min="6913" max="6914" width="10.625" style="12" customWidth="1"/>
    <col min="6915" max="6915" width="9.375" style="12" customWidth="1"/>
    <col min="6916" max="6935" width="10.625" style="12" customWidth="1"/>
    <col min="6936" max="6939" width="6.625" style="12" customWidth="1"/>
    <col min="6940" max="7168" width="9" style="12"/>
    <col min="7169" max="7170" width="10.625" style="12" customWidth="1"/>
    <col min="7171" max="7171" width="9.375" style="12" customWidth="1"/>
    <col min="7172" max="7191" width="10.625" style="12" customWidth="1"/>
    <col min="7192" max="7195" width="6.625" style="12" customWidth="1"/>
    <col min="7196" max="7424" width="9" style="12"/>
    <col min="7425" max="7426" width="10.625" style="12" customWidth="1"/>
    <col min="7427" max="7427" width="9.375" style="12" customWidth="1"/>
    <col min="7428" max="7447" width="10.625" style="12" customWidth="1"/>
    <col min="7448" max="7451" width="6.625" style="12" customWidth="1"/>
    <col min="7452" max="7680" width="9" style="12"/>
    <col min="7681" max="7682" width="10.625" style="12" customWidth="1"/>
    <col min="7683" max="7683" width="9.375" style="12" customWidth="1"/>
    <col min="7684" max="7703" width="10.625" style="12" customWidth="1"/>
    <col min="7704" max="7707" width="6.625" style="12" customWidth="1"/>
    <col min="7708" max="7936" width="9" style="12"/>
    <col min="7937" max="7938" width="10.625" style="12" customWidth="1"/>
    <col min="7939" max="7939" width="9.375" style="12" customWidth="1"/>
    <col min="7940" max="7959" width="10.625" style="12" customWidth="1"/>
    <col min="7960" max="7963" width="6.625" style="12" customWidth="1"/>
    <col min="7964" max="8192" width="9" style="12"/>
    <col min="8193" max="8194" width="10.625" style="12" customWidth="1"/>
    <col min="8195" max="8195" width="9.375" style="12" customWidth="1"/>
    <col min="8196" max="8215" width="10.625" style="12" customWidth="1"/>
    <col min="8216" max="8219" width="6.625" style="12" customWidth="1"/>
    <col min="8220" max="8448" width="9" style="12"/>
    <col min="8449" max="8450" width="10.625" style="12" customWidth="1"/>
    <col min="8451" max="8451" width="9.375" style="12" customWidth="1"/>
    <col min="8452" max="8471" width="10.625" style="12" customWidth="1"/>
    <col min="8472" max="8475" width="6.625" style="12" customWidth="1"/>
    <col min="8476" max="8704" width="9" style="12"/>
    <col min="8705" max="8706" width="10.625" style="12" customWidth="1"/>
    <col min="8707" max="8707" width="9.375" style="12" customWidth="1"/>
    <col min="8708" max="8727" width="10.625" style="12" customWidth="1"/>
    <col min="8728" max="8731" width="6.625" style="12" customWidth="1"/>
    <col min="8732" max="8960" width="9" style="12"/>
    <col min="8961" max="8962" width="10.625" style="12" customWidth="1"/>
    <col min="8963" max="8963" width="9.375" style="12" customWidth="1"/>
    <col min="8964" max="8983" width="10.625" style="12" customWidth="1"/>
    <col min="8984" max="8987" width="6.625" style="12" customWidth="1"/>
    <col min="8988" max="9216" width="9" style="12"/>
    <col min="9217" max="9218" width="10.625" style="12" customWidth="1"/>
    <col min="9219" max="9219" width="9.375" style="12" customWidth="1"/>
    <col min="9220" max="9239" width="10.625" style="12" customWidth="1"/>
    <col min="9240" max="9243" width="6.625" style="12" customWidth="1"/>
    <col min="9244" max="9472" width="9" style="12"/>
    <col min="9473" max="9474" width="10.625" style="12" customWidth="1"/>
    <col min="9475" max="9475" width="9.375" style="12" customWidth="1"/>
    <col min="9476" max="9495" width="10.625" style="12" customWidth="1"/>
    <col min="9496" max="9499" width="6.625" style="12" customWidth="1"/>
    <col min="9500" max="9728" width="9" style="12"/>
    <col min="9729" max="9730" width="10.625" style="12" customWidth="1"/>
    <col min="9731" max="9731" width="9.375" style="12" customWidth="1"/>
    <col min="9732" max="9751" width="10.625" style="12" customWidth="1"/>
    <col min="9752" max="9755" width="6.625" style="12" customWidth="1"/>
    <col min="9756" max="9984" width="9" style="12"/>
    <col min="9985" max="9986" width="10.625" style="12" customWidth="1"/>
    <col min="9987" max="9987" width="9.375" style="12" customWidth="1"/>
    <col min="9988" max="10007" width="10.625" style="12" customWidth="1"/>
    <col min="10008" max="10011" width="6.625" style="12" customWidth="1"/>
    <col min="10012" max="10240" width="9" style="12"/>
    <col min="10241" max="10242" width="10.625" style="12" customWidth="1"/>
    <col min="10243" max="10243" width="9.375" style="12" customWidth="1"/>
    <col min="10244" max="10263" width="10.625" style="12" customWidth="1"/>
    <col min="10264" max="10267" width="6.625" style="12" customWidth="1"/>
    <col min="10268" max="10496" width="9" style="12"/>
    <col min="10497" max="10498" width="10.625" style="12" customWidth="1"/>
    <col min="10499" max="10499" width="9.375" style="12" customWidth="1"/>
    <col min="10500" max="10519" width="10.625" style="12" customWidth="1"/>
    <col min="10520" max="10523" width="6.625" style="12" customWidth="1"/>
    <col min="10524" max="10752" width="9" style="12"/>
    <col min="10753" max="10754" width="10.625" style="12" customWidth="1"/>
    <col min="10755" max="10755" width="9.375" style="12" customWidth="1"/>
    <col min="10756" max="10775" width="10.625" style="12" customWidth="1"/>
    <col min="10776" max="10779" width="6.625" style="12" customWidth="1"/>
    <col min="10780" max="11008" width="9" style="12"/>
    <col min="11009" max="11010" width="10.625" style="12" customWidth="1"/>
    <col min="11011" max="11011" width="9.375" style="12" customWidth="1"/>
    <col min="11012" max="11031" width="10.625" style="12" customWidth="1"/>
    <col min="11032" max="11035" width="6.625" style="12" customWidth="1"/>
    <col min="11036" max="11264" width="9" style="12"/>
    <col min="11265" max="11266" width="10.625" style="12" customWidth="1"/>
    <col min="11267" max="11267" width="9.375" style="12" customWidth="1"/>
    <col min="11268" max="11287" width="10.625" style="12" customWidth="1"/>
    <col min="11288" max="11291" width="6.625" style="12" customWidth="1"/>
    <col min="11292" max="11520" width="9" style="12"/>
    <col min="11521" max="11522" width="10.625" style="12" customWidth="1"/>
    <col min="11523" max="11523" width="9.375" style="12" customWidth="1"/>
    <col min="11524" max="11543" width="10.625" style="12" customWidth="1"/>
    <col min="11544" max="11547" width="6.625" style="12" customWidth="1"/>
    <col min="11548" max="11776" width="9" style="12"/>
    <col min="11777" max="11778" width="10.625" style="12" customWidth="1"/>
    <col min="11779" max="11779" width="9.375" style="12" customWidth="1"/>
    <col min="11780" max="11799" width="10.625" style="12" customWidth="1"/>
    <col min="11800" max="11803" width="6.625" style="12" customWidth="1"/>
    <col min="11804" max="12032" width="9" style="12"/>
    <col min="12033" max="12034" width="10.625" style="12" customWidth="1"/>
    <col min="12035" max="12035" width="9.375" style="12" customWidth="1"/>
    <col min="12036" max="12055" width="10.625" style="12" customWidth="1"/>
    <col min="12056" max="12059" width="6.625" style="12" customWidth="1"/>
    <col min="12060" max="12288" width="9" style="12"/>
    <col min="12289" max="12290" width="10.625" style="12" customWidth="1"/>
    <col min="12291" max="12291" width="9.375" style="12" customWidth="1"/>
    <col min="12292" max="12311" width="10.625" style="12" customWidth="1"/>
    <col min="12312" max="12315" width="6.625" style="12" customWidth="1"/>
    <col min="12316" max="12544" width="9" style="12"/>
    <col min="12545" max="12546" width="10.625" style="12" customWidth="1"/>
    <col min="12547" max="12547" width="9.375" style="12" customWidth="1"/>
    <col min="12548" max="12567" width="10.625" style="12" customWidth="1"/>
    <col min="12568" max="12571" width="6.625" style="12" customWidth="1"/>
    <col min="12572" max="12800" width="9" style="12"/>
    <col min="12801" max="12802" width="10.625" style="12" customWidth="1"/>
    <col min="12803" max="12803" width="9.375" style="12" customWidth="1"/>
    <col min="12804" max="12823" width="10.625" style="12" customWidth="1"/>
    <col min="12824" max="12827" width="6.625" style="12" customWidth="1"/>
    <col min="12828" max="13056" width="9" style="12"/>
    <col min="13057" max="13058" width="10.625" style="12" customWidth="1"/>
    <col min="13059" max="13059" width="9.375" style="12" customWidth="1"/>
    <col min="13060" max="13079" width="10.625" style="12" customWidth="1"/>
    <col min="13080" max="13083" width="6.625" style="12" customWidth="1"/>
    <col min="13084" max="13312" width="9" style="12"/>
    <col min="13313" max="13314" width="10.625" style="12" customWidth="1"/>
    <col min="13315" max="13315" width="9.375" style="12" customWidth="1"/>
    <col min="13316" max="13335" width="10.625" style="12" customWidth="1"/>
    <col min="13336" max="13339" width="6.625" style="12" customWidth="1"/>
    <col min="13340" max="13568" width="9" style="12"/>
    <col min="13569" max="13570" width="10.625" style="12" customWidth="1"/>
    <col min="13571" max="13571" width="9.375" style="12" customWidth="1"/>
    <col min="13572" max="13591" width="10.625" style="12" customWidth="1"/>
    <col min="13592" max="13595" width="6.625" style="12" customWidth="1"/>
    <col min="13596" max="13824" width="9" style="12"/>
    <col min="13825" max="13826" width="10.625" style="12" customWidth="1"/>
    <col min="13827" max="13827" width="9.375" style="12" customWidth="1"/>
    <col min="13828" max="13847" width="10.625" style="12" customWidth="1"/>
    <col min="13848" max="13851" width="6.625" style="12" customWidth="1"/>
    <col min="13852" max="14080" width="9" style="12"/>
    <col min="14081" max="14082" width="10.625" style="12" customWidth="1"/>
    <col min="14083" max="14083" width="9.375" style="12" customWidth="1"/>
    <col min="14084" max="14103" width="10.625" style="12" customWidth="1"/>
    <col min="14104" max="14107" width="6.625" style="12" customWidth="1"/>
    <col min="14108" max="14336" width="9" style="12"/>
    <col min="14337" max="14338" width="10.625" style="12" customWidth="1"/>
    <col min="14339" max="14339" width="9.375" style="12" customWidth="1"/>
    <col min="14340" max="14359" width="10.625" style="12" customWidth="1"/>
    <col min="14360" max="14363" width="6.625" style="12" customWidth="1"/>
    <col min="14364" max="14592" width="9" style="12"/>
    <col min="14593" max="14594" width="10.625" style="12" customWidth="1"/>
    <col min="14595" max="14595" width="9.375" style="12" customWidth="1"/>
    <col min="14596" max="14615" width="10.625" style="12" customWidth="1"/>
    <col min="14616" max="14619" width="6.625" style="12" customWidth="1"/>
    <col min="14620" max="14848" width="9" style="12"/>
    <col min="14849" max="14850" width="10.625" style="12" customWidth="1"/>
    <col min="14851" max="14851" width="9.375" style="12" customWidth="1"/>
    <col min="14852" max="14871" width="10.625" style="12" customWidth="1"/>
    <col min="14872" max="14875" width="6.625" style="12" customWidth="1"/>
    <col min="14876" max="15104" width="9" style="12"/>
    <col min="15105" max="15106" width="10.625" style="12" customWidth="1"/>
    <col min="15107" max="15107" width="9.375" style="12" customWidth="1"/>
    <col min="15108" max="15127" width="10.625" style="12" customWidth="1"/>
    <col min="15128" max="15131" width="6.625" style="12" customWidth="1"/>
    <col min="15132" max="15360" width="9" style="12"/>
    <col min="15361" max="15362" width="10.625" style="12" customWidth="1"/>
    <col min="15363" max="15363" width="9.375" style="12" customWidth="1"/>
    <col min="15364" max="15383" width="10.625" style="12" customWidth="1"/>
    <col min="15384" max="15387" width="6.625" style="12" customWidth="1"/>
    <col min="15388" max="15616" width="9" style="12"/>
    <col min="15617" max="15618" width="10.625" style="12" customWidth="1"/>
    <col min="15619" max="15619" width="9.375" style="12" customWidth="1"/>
    <col min="15620" max="15639" width="10.625" style="12" customWidth="1"/>
    <col min="15640" max="15643" width="6.625" style="12" customWidth="1"/>
    <col min="15644" max="15872" width="9" style="12"/>
    <col min="15873" max="15874" width="10.625" style="12" customWidth="1"/>
    <col min="15875" max="15875" width="9.375" style="12" customWidth="1"/>
    <col min="15876" max="15895" width="10.625" style="12" customWidth="1"/>
    <col min="15896" max="15899" width="6.625" style="12" customWidth="1"/>
    <col min="15900" max="16128" width="9" style="12"/>
    <col min="16129" max="16130" width="10.625" style="12" customWidth="1"/>
    <col min="16131" max="16131" width="9.375" style="12" customWidth="1"/>
    <col min="16132" max="16151" width="10.625" style="12" customWidth="1"/>
    <col min="16152" max="16155" width="6.625" style="12" customWidth="1"/>
    <col min="16156" max="16384" width="9" style="12"/>
  </cols>
  <sheetData>
    <row r="1" spans="1:27" s="2" customFormat="1" ht="23.25" customHeight="1">
      <c r="A1" s="705" t="s">
        <v>350</v>
      </c>
      <c r="B1" s="706"/>
      <c r="C1" s="705"/>
      <c r="D1" s="705"/>
      <c r="E1" s="58"/>
      <c r="F1" s="58"/>
      <c r="G1" s="58"/>
      <c r="H1" s="58"/>
      <c r="I1" s="58"/>
      <c r="J1" s="58"/>
      <c r="K1" s="58"/>
      <c r="L1" s="58"/>
      <c r="M1" s="58"/>
      <c r="N1" s="58"/>
      <c r="O1" s="58"/>
      <c r="P1" s="58"/>
      <c r="Q1" s="58"/>
      <c r="R1" s="204"/>
      <c r="S1" s="204"/>
      <c r="T1" s="58"/>
      <c r="U1" s="58"/>
      <c r="V1" s="58"/>
      <c r="W1" s="58"/>
      <c r="X1" s="58"/>
      <c r="Y1" s="58"/>
      <c r="Z1" s="58"/>
      <c r="AA1" s="58"/>
    </row>
    <row r="2" spans="1:27" s="2" customFormat="1" ht="15" customHeight="1">
      <c r="A2" s="205" t="s">
        <v>360</v>
      </c>
      <c r="B2" s="205"/>
      <c r="C2" s="205"/>
      <c r="D2" s="206"/>
      <c r="E2" s="206"/>
      <c r="F2" s="206"/>
      <c r="G2" s="206"/>
      <c r="H2" s="206"/>
      <c r="I2" s="206"/>
      <c r="J2" s="206"/>
      <c r="K2" s="206"/>
      <c r="L2" s="206"/>
      <c r="M2" s="206"/>
      <c r="N2" s="206"/>
      <c r="O2" s="206"/>
      <c r="P2" s="206"/>
      <c r="Q2" s="206"/>
      <c r="R2" s="207"/>
      <c r="S2" s="207"/>
      <c r="T2" s="206"/>
      <c r="U2" s="206"/>
      <c r="V2" s="206"/>
      <c r="W2" s="206"/>
      <c r="X2" s="58"/>
      <c r="Y2" s="58"/>
      <c r="Z2" s="58"/>
      <c r="AA2" s="58"/>
    </row>
    <row r="3" spans="1:27" s="2" customFormat="1" ht="23.25" customHeight="1">
      <c r="A3" s="208" t="s">
        <v>179</v>
      </c>
      <c r="B3" s="209"/>
      <c r="C3" s="209"/>
      <c r="D3" s="58"/>
      <c r="E3" s="58"/>
      <c r="F3" s="58"/>
      <c r="G3" s="58"/>
      <c r="H3" s="58"/>
      <c r="I3" s="58"/>
      <c r="J3" s="58"/>
      <c r="K3" s="58"/>
      <c r="L3" s="58"/>
      <c r="M3" s="58"/>
      <c r="N3" s="58"/>
      <c r="O3" s="58"/>
      <c r="P3" s="58"/>
      <c r="Q3" s="58"/>
      <c r="R3" s="204"/>
      <c r="S3" s="204"/>
      <c r="T3" s="58"/>
      <c r="U3" s="58"/>
      <c r="V3" s="58"/>
      <c r="W3" s="58"/>
      <c r="X3" s="58"/>
      <c r="Y3" s="58"/>
      <c r="Z3" s="58"/>
      <c r="AA3" s="58"/>
    </row>
    <row r="4" spans="1:27" ht="10.5" customHeight="1">
      <c r="B4" s="101"/>
      <c r="C4" s="101"/>
      <c r="D4" s="101"/>
      <c r="E4" s="101"/>
      <c r="F4" s="101"/>
      <c r="G4" s="101"/>
      <c r="H4" s="101"/>
      <c r="I4" s="101"/>
      <c r="J4" s="101"/>
      <c r="K4" s="101"/>
      <c r="L4" s="101"/>
      <c r="M4" s="101"/>
      <c r="N4" s="101"/>
      <c r="O4" s="101"/>
      <c r="P4" s="101"/>
      <c r="Q4" s="210"/>
      <c r="R4" s="211"/>
      <c r="S4" s="211"/>
      <c r="T4" s="212"/>
      <c r="U4" s="212"/>
      <c r="V4" s="212"/>
      <c r="W4" s="212"/>
      <c r="X4" s="212"/>
      <c r="Y4" s="212"/>
      <c r="Z4" s="212"/>
      <c r="AA4" s="212"/>
    </row>
    <row r="5" spans="1:27" ht="20.100000000000001" customHeight="1">
      <c r="A5" s="666" t="s">
        <v>179</v>
      </c>
      <c r="B5" s="667"/>
      <c r="C5" s="668"/>
      <c r="D5" s="707" t="s">
        <v>180</v>
      </c>
      <c r="E5" s="708"/>
      <c r="F5" s="676" t="s">
        <v>181</v>
      </c>
      <c r="G5" s="676"/>
      <c r="H5" s="676"/>
      <c r="I5" s="676"/>
      <c r="J5" s="676"/>
      <c r="K5" s="676"/>
      <c r="L5" s="676"/>
      <c r="M5" s="676"/>
      <c r="N5" s="101"/>
      <c r="O5" s="101"/>
      <c r="P5" s="101"/>
      <c r="Q5" s="210"/>
      <c r="R5" s="211"/>
      <c r="S5" s="211"/>
      <c r="T5" s="212"/>
      <c r="U5" s="212"/>
      <c r="V5" s="212"/>
      <c r="W5" s="212"/>
      <c r="X5" s="212"/>
      <c r="Y5" s="212"/>
      <c r="Z5" s="212"/>
      <c r="AA5" s="212"/>
    </row>
    <row r="6" spans="1:27" ht="20.100000000000001" customHeight="1">
      <c r="A6" s="669"/>
      <c r="B6" s="670"/>
      <c r="C6" s="671"/>
      <c r="D6" s="709"/>
      <c r="E6" s="710"/>
      <c r="F6" s="677" t="s">
        <v>89</v>
      </c>
      <c r="G6" s="677"/>
      <c r="H6" s="677"/>
      <c r="I6" s="677"/>
      <c r="J6" s="677" t="s">
        <v>90</v>
      </c>
      <c r="K6" s="677"/>
      <c r="L6" s="677"/>
      <c r="M6" s="677"/>
      <c r="N6" s="101"/>
      <c r="O6" s="101"/>
      <c r="P6" s="101"/>
      <c r="Q6" s="210"/>
      <c r="R6" s="211"/>
      <c r="S6" s="211"/>
      <c r="T6" s="212"/>
      <c r="U6" s="212"/>
      <c r="V6" s="212"/>
      <c r="W6" s="212"/>
      <c r="X6" s="212"/>
      <c r="Y6" s="212"/>
      <c r="Z6" s="212"/>
      <c r="AA6" s="212"/>
    </row>
    <row r="7" spans="1:27" ht="20.100000000000001" customHeight="1">
      <c r="A7" s="672"/>
      <c r="B7" s="673"/>
      <c r="C7" s="674"/>
      <c r="D7" s="213" t="s">
        <v>182</v>
      </c>
      <c r="E7" s="214" t="s">
        <v>183</v>
      </c>
      <c r="F7" s="215" t="s">
        <v>91</v>
      </c>
      <c r="G7" s="215" t="s">
        <v>92</v>
      </c>
      <c r="H7" s="215" t="s">
        <v>93</v>
      </c>
      <c r="I7" s="215" t="s">
        <v>184</v>
      </c>
      <c r="J7" s="215" t="s">
        <v>91</v>
      </c>
      <c r="K7" s="215" t="s">
        <v>92</v>
      </c>
      <c r="L7" s="215" t="s">
        <v>93</v>
      </c>
      <c r="M7" s="215" t="s">
        <v>184</v>
      </c>
      <c r="N7" s="101"/>
      <c r="O7" s="101"/>
      <c r="P7" s="101"/>
      <c r="Q7" s="210"/>
      <c r="R7" s="211"/>
      <c r="S7" s="211"/>
      <c r="T7" s="212"/>
      <c r="U7" s="212"/>
      <c r="V7" s="212"/>
      <c r="W7" s="212"/>
      <c r="X7" s="212"/>
      <c r="Y7" s="212"/>
      <c r="Z7" s="212"/>
      <c r="AA7" s="212"/>
    </row>
    <row r="8" spans="1:27" ht="24.95" customHeight="1">
      <c r="A8" s="678" t="s">
        <v>185</v>
      </c>
      <c r="B8" s="216" t="s">
        <v>94</v>
      </c>
      <c r="C8" s="217"/>
      <c r="D8" s="218"/>
      <c r="E8" s="219"/>
      <c r="F8" s="88" t="s">
        <v>197</v>
      </c>
      <c r="G8" s="88" t="s">
        <v>198</v>
      </c>
      <c r="H8" s="88" t="s">
        <v>199</v>
      </c>
      <c r="I8" s="88" t="s">
        <v>200</v>
      </c>
      <c r="J8" s="88" t="s">
        <v>201</v>
      </c>
      <c r="K8" s="88" t="s">
        <v>202</v>
      </c>
      <c r="L8" s="88" t="s">
        <v>203</v>
      </c>
      <c r="M8" s="88" t="s">
        <v>204</v>
      </c>
      <c r="N8" s="101"/>
      <c r="O8" s="101"/>
      <c r="P8" s="101"/>
      <c r="Q8" s="211"/>
      <c r="R8" s="211"/>
      <c r="S8" s="211"/>
      <c r="T8" s="212"/>
      <c r="U8" s="212"/>
      <c r="V8" s="212"/>
      <c r="W8" s="212"/>
      <c r="X8" s="212"/>
      <c r="Y8" s="212"/>
      <c r="Z8" s="212"/>
      <c r="AA8" s="212"/>
    </row>
    <row r="9" spans="1:27" ht="24.95" customHeight="1">
      <c r="A9" s="680"/>
      <c r="B9" s="216" t="s">
        <v>95</v>
      </c>
      <c r="C9" s="220"/>
      <c r="D9" s="221"/>
      <c r="E9" s="221"/>
      <c r="F9" s="222"/>
      <c r="G9" s="222"/>
      <c r="H9" s="222"/>
      <c r="I9" s="222"/>
      <c r="J9" s="222"/>
      <c r="K9" s="222"/>
      <c r="L9" s="222"/>
      <c r="M9" s="222"/>
      <c r="N9" s="100"/>
      <c r="O9" s="100"/>
      <c r="P9" s="100"/>
      <c r="Q9" s="100"/>
      <c r="R9" s="223"/>
      <c r="S9" s="224"/>
      <c r="T9" s="225"/>
      <c r="U9" s="225"/>
      <c r="V9" s="225"/>
      <c r="W9" s="225"/>
      <c r="X9" s="225"/>
      <c r="Y9" s="225"/>
      <c r="Z9" s="225"/>
      <c r="AA9" s="225"/>
    </row>
    <row r="10" spans="1:27" ht="24.95" customHeight="1">
      <c r="A10" s="96"/>
      <c r="B10" s="96"/>
      <c r="C10" s="97"/>
      <c r="D10" s="97"/>
      <c r="E10" s="96"/>
      <c r="F10" s="96"/>
      <c r="G10" s="96"/>
      <c r="H10" s="96"/>
      <c r="I10" s="96"/>
      <c r="J10" s="96"/>
      <c r="K10" s="96"/>
      <c r="L10" s="96"/>
      <c r="M10" s="96"/>
      <c r="N10" s="96"/>
      <c r="O10" s="96"/>
      <c r="P10" s="96"/>
      <c r="Q10" s="96"/>
      <c r="R10" s="226"/>
      <c r="S10" s="226"/>
      <c r="T10" s="227"/>
      <c r="U10" s="227"/>
      <c r="V10" s="227"/>
      <c r="W10" s="227"/>
      <c r="X10" s="227"/>
      <c r="Y10" s="227"/>
      <c r="Z10" s="227"/>
      <c r="AA10" s="227"/>
    </row>
    <row r="11" spans="1:27" ht="24.95" customHeight="1">
      <c r="A11" s="96"/>
      <c r="B11" s="96"/>
      <c r="C11" s="97"/>
      <c r="D11" s="665" t="s">
        <v>205</v>
      </c>
      <c r="E11" s="665"/>
      <c r="F11" s="665"/>
      <c r="G11" s="665"/>
      <c r="H11" s="665" t="s">
        <v>206</v>
      </c>
      <c r="I11" s="665"/>
      <c r="J11" s="665"/>
      <c r="K11" s="665"/>
      <c r="L11" s="96"/>
      <c r="M11" s="96"/>
      <c r="N11" s="96"/>
      <c r="O11" s="96"/>
      <c r="P11" s="96"/>
      <c r="Q11" s="96"/>
      <c r="R11" s="226"/>
      <c r="S11" s="226"/>
      <c r="T11" s="227"/>
      <c r="U11" s="227"/>
      <c r="V11" s="227"/>
      <c r="W11" s="227"/>
      <c r="X11" s="227"/>
      <c r="Y11" s="227"/>
      <c r="Z11" s="227"/>
      <c r="AA11" s="227"/>
    </row>
    <row r="12" spans="1:27" ht="24.95" customHeight="1">
      <c r="A12" s="696" t="s">
        <v>207</v>
      </c>
      <c r="B12" s="687" t="s">
        <v>290</v>
      </c>
      <c r="C12" s="661"/>
      <c r="D12" s="228" t="s">
        <v>208</v>
      </c>
      <c r="E12" s="688"/>
      <c r="F12" s="688"/>
      <c r="G12" s="229" t="s">
        <v>96</v>
      </c>
      <c r="H12" s="230" t="s">
        <v>209</v>
      </c>
      <c r="I12" s="688"/>
      <c r="J12" s="688"/>
      <c r="K12" s="229" t="s">
        <v>96</v>
      </c>
      <c r="L12" s="96"/>
      <c r="M12" s="96"/>
      <c r="N12" s="96"/>
      <c r="O12" s="96"/>
      <c r="P12" s="96"/>
      <c r="Q12" s="96"/>
      <c r="R12" s="226"/>
      <c r="S12" s="226"/>
      <c r="T12" s="231"/>
      <c r="U12" s="231"/>
      <c r="V12" s="231"/>
      <c r="W12" s="231"/>
      <c r="X12" s="231"/>
      <c r="Y12" s="231"/>
      <c r="Z12" s="231"/>
      <c r="AA12" s="231"/>
    </row>
    <row r="13" spans="1:27" ht="24.95" customHeight="1">
      <c r="A13" s="704"/>
      <c r="B13" s="696" t="s">
        <v>291</v>
      </c>
      <c r="C13" s="652"/>
      <c r="D13" s="698" t="s">
        <v>210</v>
      </c>
      <c r="E13" s="694" t="s">
        <v>211</v>
      </c>
      <c r="F13" s="694"/>
      <c r="G13" s="695"/>
      <c r="H13" s="692" t="s">
        <v>212</v>
      </c>
      <c r="I13" s="694" t="s">
        <v>213</v>
      </c>
      <c r="J13" s="694"/>
      <c r="K13" s="695"/>
      <c r="L13" s="232"/>
      <c r="M13" s="232"/>
      <c r="N13" s="232"/>
      <c r="O13" s="232"/>
      <c r="P13" s="232"/>
      <c r="Q13" s="233"/>
      <c r="R13" s="234"/>
      <c r="S13" s="234"/>
      <c r="T13" s="235"/>
      <c r="U13" s="235"/>
      <c r="V13" s="235"/>
      <c r="W13" s="235"/>
      <c r="X13" s="235"/>
      <c r="Y13" s="235"/>
      <c r="Z13" s="235"/>
      <c r="AA13" s="235"/>
    </row>
    <row r="14" spans="1:27" ht="24.95" customHeight="1">
      <c r="A14" s="697"/>
      <c r="B14" s="697"/>
      <c r="C14" s="654"/>
      <c r="D14" s="656"/>
      <c r="E14" s="649"/>
      <c r="F14" s="649"/>
      <c r="G14" s="236" t="s">
        <v>214</v>
      </c>
      <c r="H14" s="693"/>
      <c r="I14" s="649"/>
      <c r="J14" s="649"/>
      <c r="K14" s="236" t="s">
        <v>214</v>
      </c>
      <c r="L14" s="54"/>
      <c r="M14" s="54"/>
      <c r="N14" s="54"/>
      <c r="O14" s="54"/>
      <c r="P14" s="54"/>
      <c r="Q14" s="237"/>
      <c r="R14" s="238"/>
      <c r="S14" s="238"/>
      <c r="T14" s="239"/>
      <c r="U14" s="239"/>
      <c r="V14" s="239"/>
      <c r="W14" s="239"/>
      <c r="X14" s="239"/>
      <c r="Y14" s="239"/>
      <c r="Z14" s="701"/>
      <c r="AA14" s="701"/>
    </row>
    <row r="15" spans="1:27" ht="21.75" customHeight="1">
      <c r="A15" s="96"/>
      <c r="B15" s="97"/>
      <c r="C15" s="97"/>
      <c r="D15" s="54"/>
      <c r="E15" s="54"/>
      <c r="F15" s="703"/>
      <c r="G15" s="703"/>
      <c r="H15" s="54"/>
      <c r="I15" s="54"/>
      <c r="J15" s="703"/>
      <c r="K15" s="703"/>
      <c r="L15" s="54"/>
      <c r="M15" s="54"/>
      <c r="N15" s="54"/>
      <c r="O15" s="54"/>
      <c r="P15" s="54"/>
      <c r="Q15" s="237"/>
      <c r="R15" s="238"/>
      <c r="S15" s="238"/>
      <c r="T15" s="239"/>
      <c r="U15" s="239"/>
      <c r="V15" s="239"/>
      <c r="W15" s="239"/>
      <c r="X15" s="239"/>
      <c r="Y15" s="239"/>
      <c r="Z15" s="701"/>
      <c r="AA15" s="701"/>
    </row>
    <row r="16" spans="1:27" ht="24.95" customHeight="1">
      <c r="A16" s="240" t="s">
        <v>215</v>
      </c>
      <c r="B16" s="97"/>
      <c r="C16" s="97"/>
      <c r="D16" s="241"/>
      <c r="E16" s="54"/>
      <c r="F16" s="54"/>
      <c r="G16" s="54"/>
      <c r="H16" s="54"/>
      <c r="I16" s="54"/>
      <c r="J16" s="54"/>
      <c r="K16" s="54"/>
      <c r="L16" s="54"/>
      <c r="M16" s="54"/>
      <c r="N16" s="54"/>
      <c r="O16" s="54"/>
      <c r="P16" s="54"/>
      <c r="Q16" s="237"/>
      <c r="R16" s="238"/>
      <c r="S16" s="238"/>
      <c r="T16" s="239"/>
      <c r="U16" s="239"/>
      <c r="V16" s="239"/>
      <c r="W16" s="239"/>
      <c r="X16" s="239"/>
      <c r="Y16" s="239"/>
      <c r="Z16" s="239"/>
      <c r="AA16" s="239"/>
    </row>
    <row r="17" spans="1:27" ht="10.5" customHeight="1">
      <c r="A17" s="92"/>
      <c r="B17" s="97"/>
      <c r="C17" s="97"/>
      <c r="D17" s="241"/>
      <c r="E17" s="54"/>
      <c r="F17" s="54"/>
      <c r="G17" s="54"/>
      <c r="H17" s="54"/>
      <c r="I17" s="54"/>
      <c r="J17" s="54"/>
      <c r="K17" s="54"/>
      <c r="L17" s="54"/>
      <c r="M17" s="54"/>
      <c r="N17" s="54"/>
      <c r="O17" s="54"/>
      <c r="P17" s="54"/>
      <c r="Q17" s="237"/>
      <c r="R17" s="238"/>
      <c r="S17" s="238"/>
      <c r="T17" s="239"/>
      <c r="U17" s="239"/>
      <c r="V17" s="239"/>
      <c r="W17" s="239"/>
      <c r="X17" s="239"/>
      <c r="Y17" s="239"/>
      <c r="Z17" s="701"/>
      <c r="AA17" s="701"/>
    </row>
    <row r="18" spans="1:27" ht="20.100000000000001" customHeight="1">
      <c r="A18" s="702" t="s">
        <v>216</v>
      </c>
      <c r="B18" s="667"/>
      <c r="C18" s="668"/>
      <c r="D18" s="675" t="s">
        <v>180</v>
      </c>
      <c r="E18" s="675"/>
      <c r="F18" s="676" t="s">
        <v>181</v>
      </c>
      <c r="G18" s="676"/>
      <c r="H18" s="676"/>
      <c r="I18" s="676"/>
      <c r="J18" s="676"/>
      <c r="K18" s="676"/>
      <c r="L18" s="676"/>
      <c r="M18" s="676"/>
      <c r="N18" s="54"/>
      <c r="O18" s="54"/>
      <c r="P18" s="54"/>
      <c r="Q18" s="237"/>
      <c r="R18" s="238"/>
      <c r="S18" s="238"/>
      <c r="T18" s="239"/>
      <c r="U18" s="239"/>
      <c r="V18" s="239"/>
      <c r="W18" s="239"/>
      <c r="X18" s="239"/>
      <c r="Y18" s="239"/>
      <c r="Z18" s="701"/>
      <c r="AA18" s="701"/>
    </row>
    <row r="19" spans="1:27" ht="20.100000000000001" customHeight="1">
      <c r="A19" s="669"/>
      <c r="B19" s="670"/>
      <c r="C19" s="671"/>
      <c r="D19" s="675"/>
      <c r="E19" s="675"/>
      <c r="F19" s="677" t="s">
        <v>89</v>
      </c>
      <c r="G19" s="677"/>
      <c r="H19" s="677"/>
      <c r="I19" s="677"/>
      <c r="J19" s="677" t="s">
        <v>90</v>
      </c>
      <c r="K19" s="677"/>
      <c r="L19" s="677"/>
      <c r="M19" s="677"/>
      <c r="N19" s="54"/>
      <c r="O19" s="54"/>
      <c r="P19" s="54"/>
      <c r="Q19" s="237"/>
      <c r="R19" s="238"/>
      <c r="S19" s="239"/>
      <c r="U19" s="239"/>
      <c r="V19" s="239"/>
      <c r="W19" s="239"/>
      <c r="X19" s="239"/>
      <c r="Y19" s="239"/>
      <c r="Z19" s="701"/>
      <c r="AA19" s="701"/>
    </row>
    <row r="20" spans="1:27" ht="20.100000000000001" customHeight="1">
      <c r="A20" s="672"/>
      <c r="B20" s="673"/>
      <c r="C20" s="671"/>
      <c r="D20" s="214" t="s">
        <v>182</v>
      </c>
      <c r="E20" s="214" t="s">
        <v>183</v>
      </c>
      <c r="F20" s="215" t="s">
        <v>91</v>
      </c>
      <c r="G20" s="215" t="s">
        <v>92</v>
      </c>
      <c r="H20" s="215" t="s">
        <v>93</v>
      </c>
      <c r="I20" s="215" t="s">
        <v>184</v>
      </c>
      <c r="J20" s="215" t="s">
        <v>91</v>
      </c>
      <c r="K20" s="215" t="s">
        <v>92</v>
      </c>
      <c r="L20" s="215" t="s">
        <v>93</v>
      </c>
      <c r="M20" s="215" t="s">
        <v>184</v>
      </c>
      <c r="N20" s="54"/>
      <c r="O20" s="54"/>
      <c r="P20" s="54"/>
      <c r="Q20" s="237"/>
      <c r="R20" s="238"/>
      <c r="S20" s="239"/>
      <c r="U20" s="239"/>
      <c r="V20" s="239"/>
      <c r="W20" s="239"/>
      <c r="X20" s="239"/>
      <c r="Y20" s="239"/>
      <c r="Z20" s="701"/>
      <c r="AA20" s="701"/>
    </row>
    <row r="21" spans="1:27" s="100" customFormat="1" ht="24.95" customHeight="1">
      <c r="A21" s="678" t="s">
        <v>185</v>
      </c>
      <c r="B21" s="242" t="s">
        <v>94</v>
      </c>
      <c r="C21" s="243"/>
      <c r="D21" s="243"/>
      <c r="E21" s="244"/>
      <c r="F21" s="88" t="s">
        <v>197</v>
      </c>
      <c r="G21" s="88" t="s">
        <v>198</v>
      </c>
      <c r="H21" s="88" t="s">
        <v>199</v>
      </c>
      <c r="I21" s="88" t="s">
        <v>200</v>
      </c>
      <c r="J21" s="88" t="s">
        <v>201</v>
      </c>
      <c r="K21" s="88" t="s">
        <v>202</v>
      </c>
      <c r="L21" s="88" t="s">
        <v>203</v>
      </c>
      <c r="M21" s="88" t="s">
        <v>204</v>
      </c>
      <c r="N21" s="239"/>
      <c r="O21" s="245"/>
      <c r="P21" s="245"/>
      <c r="Q21" s="54"/>
      <c r="R21" s="238"/>
      <c r="S21" s="238"/>
      <c r="T21" s="55"/>
      <c r="U21" s="55"/>
      <c r="V21" s="55"/>
      <c r="W21" s="55"/>
      <c r="X21" s="55"/>
      <c r="Y21" s="55"/>
      <c r="Z21" s="55"/>
      <c r="AA21" s="55"/>
    </row>
    <row r="22" spans="1:27" s="100" customFormat="1" ht="24.95" customHeight="1">
      <c r="A22" s="679"/>
      <c r="B22" s="242" t="s">
        <v>95</v>
      </c>
      <c r="C22" s="243"/>
      <c r="D22" s="246"/>
      <c r="E22" s="243"/>
      <c r="F22" s="247"/>
      <c r="G22" s="247"/>
      <c r="H22" s="247"/>
      <c r="I22" s="247"/>
      <c r="J22" s="247"/>
      <c r="K22" s="247"/>
      <c r="L22" s="247"/>
      <c r="M22" s="247"/>
      <c r="N22" s="239"/>
      <c r="O22" s="245"/>
      <c r="P22" s="245"/>
      <c r="Q22" s="54"/>
      <c r="R22" s="238"/>
      <c r="S22" s="238"/>
      <c r="T22" s="248"/>
      <c r="U22" s="248"/>
      <c r="V22" s="248"/>
      <c r="W22" s="248"/>
      <c r="X22" s="248"/>
      <c r="Y22" s="248"/>
      <c r="Z22" s="248"/>
      <c r="AA22" s="248"/>
    </row>
    <row r="23" spans="1:27" ht="24.95" customHeight="1">
      <c r="A23" s="679"/>
      <c r="B23" s="681" t="s">
        <v>217</v>
      </c>
      <c r="C23" s="699"/>
      <c r="D23" s="699"/>
      <c r="E23" s="678"/>
      <c r="F23" s="88" t="s">
        <v>218</v>
      </c>
      <c r="G23" s="249" t="s">
        <v>219</v>
      </c>
      <c r="H23" s="88" t="s">
        <v>220</v>
      </c>
      <c r="I23" s="249" t="s">
        <v>221</v>
      </c>
      <c r="J23" s="88" t="s">
        <v>222</v>
      </c>
      <c r="K23" s="249" t="s">
        <v>223</v>
      </c>
      <c r="L23" s="88" t="s">
        <v>224</v>
      </c>
      <c r="M23" s="250" t="s">
        <v>225</v>
      </c>
      <c r="N23" s="251"/>
      <c r="O23" s="251"/>
      <c r="P23" s="251"/>
      <c r="Q23" s="20"/>
      <c r="T23" s="20"/>
      <c r="U23" s="20"/>
      <c r="V23" s="20"/>
      <c r="W23" s="20"/>
      <c r="X23" s="20"/>
      <c r="Y23" s="20"/>
      <c r="Z23" s="20"/>
      <c r="AA23" s="20"/>
    </row>
    <row r="24" spans="1:27" ht="26.25" customHeight="1">
      <c r="A24" s="680"/>
      <c r="B24" s="681"/>
      <c r="C24" s="700"/>
      <c r="D24" s="700"/>
      <c r="E24" s="680"/>
      <c r="F24" s="247"/>
      <c r="G24" s="247"/>
      <c r="H24" s="247"/>
      <c r="I24" s="247"/>
      <c r="J24" s="247"/>
      <c r="K24" s="247"/>
      <c r="L24" s="247"/>
      <c r="M24" s="247"/>
      <c r="R24" s="12"/>
      <c r="S24" s="12"/>
    </row>
    <row r="25" spans="1:27" ht="24.95" customHeight="1">
      <c r="A25" s="253"/>
      <c r="B25" s="253"/>
      <c r="C25" s="253"/>
      <c r="D25" s="253"/>
      <c r="E25" s="253"/>
      <c r="F25" s="253"/>
      <c r="G25" s="253"/>
      <c r="H25" s="253"/>
      <c r="I25" s="253"/>
      <c r="J25" s="253"/>
      <c r="K25" s="253"/>
      <c r="L25" s="253"/>
      <c r="R25" s="12"/>
      <c r="S25" s="12"/>
    </row>
    <row r="26" spans="1:27" ht="24.95" customHeight="1">
      <c r="A26" s="662" t="s">
        <v>187</v>
      </c>
      <c r="B26" s="663"/>
      <c r="C26" s="664"/>
      <c r="D26" s="665" t="s">
        <v>205</v>
      </c>
      <c r="E26" s="665"/>
      <c r="F26" s="665"/>
      <c r="G26" s="665"/>
      <c r="H26" s="665" t="s">
        <v>206</v>
      </c>
      <c r="I26" s="665"/>
      <c r="J26" s="665"/>
      <c r="K26" s="665"/>
      <c r="L26" s="253"/>
      <c r="M26" s="662" t="s">
        <v>188</v>
      </c>
      <c r="N26" s="663"/>
      <c r="O26" s="664"/>
      <c r="P26" s="665" t="s">
        <v>205</v>
      </c>
      <c r="Q26" s="665"/>
      <c r="R26" s="665"/>
      <c r="S26" s="665"/>
      <c r="T26" s="665" t="s">
        <v>206</v>
      </c>
      <c r="U26" s="665"/>
      <c r="V26" s="665"/>
      <c r="W26" s="665"/>
    </row>
    <row r="27" spans="1:27" ht="24.95" customHeight="1">
      <c r="A27" s="684" t="s">
        <v>226</v>
      </c>
      <c r="B27" s="687" t="s">
        <v>290</v>
      </c>
      <c r="C27" s="661"/>
      <c r="D27" s="228" t="s">
        <v>208</v>
      </c>
      <c r="E27" s="688"/>
      <c r="F27" s="688"/>
      <c r="G27" s="229" t="s">
        <v>96</v>
      </c>
      <c r="H27" s="230" t="s">
        <v>209</v>
      </c>
      <c r="I27" s="688"/>
      <c r="J27" s="688"/>
      <c r="K27" s="229" t="s">
        <v>96</v>
      </c>
      <c r="L27" s="253"/>
      <c r="M27" s="689" t="s">
        <v>216</v>
      </c>
      <c r="N27" s="660" t="s">
        <v>290</v>
      </c>
      <c r="O27" s="661"/>
      <c r="P27" s="228" t="s">
        <v>227</v>
      </c>
      <c r="Q27" s="688"/>
      <c r="R27" s="688"/>
      <c r="S27" s="229" t="s">
        <v>96</v>
      </c>
      <c r="T27" s="230" t="s">
        <v>228</v>
      </c>
      <c r="U27" s="688"/>
      <c r="V27" s="688"/>
      <c r="W27" s="229" t="s">
        <v>96</v>
      </c>
    </row>
    <row r="28" spans="1:27" ht="24.95" customHeight="1">
      <c r="A28" s="685"/>
      <c r="B28" s="696" t="s">
        <v>291</v>
      </c>
      <c r="C28" s="652"/>
      <c r="D28" s="698" t="s">
        <v>210</v>
      </c>
      <c r="E28" s="694" t="s">
        <v>211</v>
      </c>
      <c r="F28" s="694"/>
      <c r="G28" s="695"/>
      <c r="H28" s="692" t="s">
        <v>212</v>
      </c>
      <c r="I28" s="694" t="s">
        <v>213</v>
      </c>
      <c r="J28" s="694"/>
      <c r="K28" s="695"/>
      <c r="M28" s="690"/>
      <c r="N28" s="651" t="s">
        <v>291</v>
      </c>
      <c r="O28" s="652"/>
      <c r="P28" s="698" t="s">
        <v>229</v>
      </c>
      <c r="Q28" s="694" t="s">
        <v>230</v>
      </c>
      <c r="R28" s="694"/>
      <c r="S28" s="695"/>
      <c r="T28" s="692" t="s">
        <v>231</v>
      </c>
      <c r="U28" s="694" t="s">
        <v>232</v>
      </c>
      <c r="V28" s="694"/>
      <c r="W28" s="695"/>
    </row>
    <row r="29" spans="1:27" ht="24.95" customHeight="1">
      <c r="A29" s="686"/>
      <c r="B29" s="697"/>
      <c r="C29" s="654"/>
      <c r="D29" s="656"/>
      <c r="E29" s="649"/>
      <c r="F29" s="649"/>
      <c r="G29" s="236" t="s">
        <v>214</v>
      </c>
      <c r="H29" s="693"/>
      <c r="I29" s="649"/>
      <c r="J29" s="649"/>
      <c r="K29" s="236" t="s">
        <v>214</v>
      </c>
      <c r="M29" s="691"/>
      <c r="N29" s="653"/>
      <c r="O29" s="654"/>
      <c r="P29" s="656"/>
      <c r="Q29" s="649"/>
      <c r="R29" s="649"/>
      <c r="S29" s="236" t="s">
        <v>214</v>
      </c>
      <c r="T29" s="693"/>
      <c r="U29" s="649"/>
      <c r="V29" s="649"/>
      <c r="W29" s="236" t="s">
        <v>214</v>
      </c>
    </row>
    <row r="30" spans="1:27" ht="23.25" customHeight="1">
      <c r="B30" s="254"/>
      <c r="D30" s="251"/>
      <c r="E30" s="251"/>
      <c r="F30" s="251"/>
      <c r="G30" s="251"/>
      <c r="H30" s="251"/>
      <c r="I30" s="251"/>
      <c r="J30" s="251"/>
      <c r="P30" s="251"/>
      <c r="Q30" s="251"/>
      <c r="R30" s="255"/>
      <c r="S30" s="255"/>
      <c r="T30" s="251"/>
      <c r="U30" s="251"/>
      <c r="V30" s="251"/>
    </row>
    <row r="31" spans="1:27" ht="24.95" customHeight="1">
      <c r="A31" s="94" t="s">
        <v>189</v>
      </c>
      <c r="B31" s="254"/>
    </row>
    <row r="32" spans="1:27" ht="10.5" customHeight="1">
      <c r="A32" s="256"/>
    </row>
    <row r="33" spans="1:23" ht="24.95" customHeight="1">
      <c r="A33" s="666" t="s">
        <v>190</v>
      </c>
      <c r="B33" s="667"/>
      <c r="C33" s="668"/>
      <c r="D33" s="675" t="s">
        <v>180</v>
      </c>
      <c r="E33" s="675"/>
      <c r="F33" s="676" t="s">
        <v>181</v>
      </c>
      <c r="G33" s="676"/>
      <c r="H33" s="676"/>
      <c r="I33" s="676"/>
      <c r="J33" s="676"/>
      <c r="K33" s="676"/>
      <c r="L33" s="676"/>
      <c r="M33" s="676"/>
    </row>
    <row r="34" spans="1:23" ht="24.95" customHeight="1">
      <c r="A34" s="669"/>
      <c r="B34" s="670"/>
      <c r="C34" s="671"/>
      <c r="D34" s="675"/>
      <c r="E34" s="675"/>
      <c r="F34" s="677" t="s">
        <v>89</v>
      </c>
      <c r="G34" s="677"/>
      <c r="H34" s="677"/>
      <c r="I34" s="677"/>
      <c r="J34" s="677" t="s">
        <v>90</v>
      </c>
      <c r="K34" s="677"/>
      <c r="L34" s="677"/>
      <c r="M34" s="677"/>
    </row>
    <row r="35" spans="1:23" ht="24.95" customHeight="1">
      <c r="A35" s="672"/>
      <c r="B35" s="673"/>
      <c r="C35" s="674"/>
      <c r="D35" s="214" t="s">
        <v>182</v>
      </c>
      <c r="E35" s="214" t="s">
        <v>183</v>
      </c>
      <c r="F35" s="215" t="s">
        <v>91</v>
      </c>
      <c r="G35" s="215" t="s">
        <v>92</v>
      </c>
      <c r="H35" s="215" t="s">
        <v>93</v>
      </c>
      <c r="I35" s="215" t="s">
        <v>184</v>
      </c>
      <c r="J35" s="215" t="s">
        <v>91</v>
      </c>
      <c r="K35" s="215" t="s">
        <v>92</v>
      </c>
      <c r="L35" s="215" t="s">
        <v>93</v>
      </c>
      <c r="M35" s="215" t="s">
        <v>184</v>
      </c>
    </row>
    <row r="36" spans="1:23" ht="24.95" customHeight="1">
      <c r="A36" s="678" t="s">
        <v>185</v>
      </c>
      <c r="B36" s="216" t="s">
        <v>94</v>
      </c>
      <c r="C36" s="257"/>
      <c r="D36" s="258"/>
      <c r="E36" s="259"/>
      <c r="F36" s="88" t="s">
        <v>197</v>
      </c>
      <c r="G36" s="88" t="s">
        <v>198</v>
      </c>
      <c r="H36" s="88" t="s">
        <v>199</v>
      </c>
      <c r="I36" s="88" t="s">
        <v>200</v>
      </c>
      <c r="J36" s="88" t="s">
        <v>201</v>
      </c>
      <c r="K36" s="88" t="s">
        <v>202</v>
      </c>
      <c r="L36" s="88" t="s">
        <v>203</v>
      </c>
      <c r="M36" s="88" t="s">
        <v>204</v>
      </c>
    </row>
    <row r="37" spans="1:23" ht="24.95" customHeight="1">
      <c r="A37" s="679"/>
      <c r="B37" s="216" t="s">
        <v>95</v>
      </c>
      <c r="C37" s="260"/>
      <c r="D37" s="261"/>
      <c r="E37" s="262"/>
      <c r="F37" s="263"/>
      <c r="G37" s="263"/>
      <c r="H37" s="263"/>
      <c r="I37" s="263"/>
      <c r="J37" s="263"/>
      <c r="K37" s="263"/>
      <c r="L37" s="263"/>
      <c r="M37" s="263"/>
    </row>
    <row r="38" spans="1:23" ht="24.95" customHeight="1">
      <c r="A38" s="679"/>
      <c r="B38" s="681" t="s">
        <v>217</v>
      </c>
      <c r="C38" s="682"/>
      <c r="D38" s="682"/>
      <c r="E38" s="682"/>
      <c r="F38" s="89" t="s">
        <v>218</v>
      </c>
      <c r="G38" s="55" t="s">
        <v>219</v>
      </c>
      <c r="H38" s="89" t="s">
        <v>220</v>
      </c>
      <c r="I38" s="55" t="s">
        <v>221</v>
      </c>
      <c r="J38" s="89" t="s">
        <v>222</v>
      </c>
      <c r="K38" s="55" t="s">
        <v>223</v>
      </c>
      <c r="L38" s="89" t="s">
        <v>224</v>
      </c>
      <c r="M38" s="90" t="s">
        <v>225</v>
      </c>
    </row>
    <row r="39" spans="1:23" ht="24.95" customHeight="1">
      <c r="A39" s="680"/>
      <c r="B39" s="681"/>
      <c r="C39" s="683"/>
      <c r="D39" s="683"/>
      <c r="E39" s="683"/>
      <c r="F39" s="263"/>
      <c r="G39" s="263"/>
      <c r="H39" s="263"/>
      <c r="I39" s="263"/>
      <c r="J39" s="263"/>
      <c r="K39" s="263"/>
      <c r="L39" s="263"/>
      <c r="M39" s="263"/>
    </row>
    <row r="40" spans="1:23" ht="24.95" customHeight="1"/>
    <row r="41" spans="1:23" ht="24.95" customHeight="1">
      <c r="A41" s="662" t="s">
        <v>187</v>
      </c>
      <c r="B41" s="663"/>
      <c r="C41" s="664"/>
      <c r="D41" s="665" t="s">
        <v>205</v>
      </c>
      <c r="E41" s="665"/>
      <c r="F41" s="665"/>
      <c r="G41" s="665"/>
      <c r="H41" s="665" t="s">
        <v>206</v>
      </c>
      <c r="I41" s="665"/>
      <c r="J41" s="665"/>
      <c r="K41" s="665"/>
      <c r="M41" s="662" t="s">
        <v>188</v>
      </c>
      <c r="N41" s="663"/>
      <c r="O41" s="664"/>
      <c r="P41" s="665" t="s">
        <v>205</v>
      </c>
      <c r="Q41" s="665"/>
      <c r="R41" s="665"/>
      <c r="S41" s="665"/>
      <c r="T41" s="665" t="s">
        <v>206</v>
      </c>
      <c r="U41" s="665"/>
      <c r="V41" s="665"/>
      <c r="W41" s="665"/>
    </row>
    <row r="42" spans="1:23" ht="24.95" customHeight="1">
      <c r="A42" s="657" t="s">
        <v>185</v>
      </c>
      <c r="B42" s="660" t="s">
        <v>290</v>
      </c>
      <c r="C42" s="661"/>
      <c r="D42" s="228" t="s">
        <v>208</v>
      </c>
      <c r="E42" s="650"/>
      <c r="F42" s="650"/>
      <c r="G42" s="264" t="s">
        <v>96</v>
      </c>
      <c r="H42" s="265" t="s">
        <v>209</v>
      </c>
      <c r="I42" s="650"/>
      <c r="J42" s="650"/>
      <c r="K42" s="264" t="s">
        <v>96</v>
      </c>
      <c r="M42" s="657" t="s">
        <v>185</v>
      </c>
      <c r="N42" s="660" t="s">
        <v>290</v>
      </c>
      <c r="O42" s="661"/>
      <c r="P42" s="228" t="s">
        <v>227</v>
      </c>
      <c r="Q42" s="650"/>
      <c r="R42" s="650"/>
      <c r="S42" s="264" t="s">
        <v>96</v>
      </c>
      <c r="T42" s="265" t="s">
        <v>228</v>
      </c>
      <c r="U42" s="650"/>
      <c r="V42" s="650"/>
      <c r="W42" s="264" t="s">
        <v>96</v>
      </c>
    </row>
    <row r="43" spans="1:23" ht="24.95" customHeight="1">
      <c r="A43" s="658"/>
      <c r="B43" s="651" t="s">
        <v>291</v>
      </c>
      <c r="C43" s="652"/>
      <c r="D43" s="655" t="s">
        <v>210</v>
      </c>
      <c r="E43" s="647" t="s">
        <v>211</v>
      </c>
      <c r="F43" s="647"/>
      <c r="G43" s="648"/>
      <c r="H43" s="645" t="s">
        <v>212</v>
      </c>
      <c r="I43" s="647" t="s">
        <v>213</v>
      </c>
      <c r="J43" s="647"/>
      <c r="K43" s="648"/>
      <c r="M43" s="658"/>
      <c r="N43" s="651" t="s">
        <v>291</v>
      </c>
      <c r="O43" s="652"/>
      <c r="P43" s="655" t="s">
        <v>229</v>
      </c>
      <c r="Q43" s="647" t="s">
        <v>230</v>
      </c>
      <c r="R43" s="647"/>
      <c r="S43" s="648"/>
      <c r="T43" s="645" t="s">
        <v>231</v>
      </c>
      <c r="U43" s="647" t="s">
        <v>232</v>
      </c>
      <c r="V43" s="647"/>
      <c r="W43" s="648"/>
    </row>
    <row r="44" spans="1:23" ht="24.95" customHeight="1">
      <c r="A44" s="659"/>
      <c r="B44" s="653"/>
      <c r="C44" s="654"/>
      <c r="D44" s="656"/>
      <c r="E44" s="649"/>
      <c r="F44" s="649"/>
      <c r="G44" s="266" t="s">
        <v>214</v>
      </c>
      <c r="H44" s="646"/>
      <c r="I44" s="649"/>
      <c r="J44" s="649"/>
      <c r="K44" s="266" t="s">
        <v>214</v>
      </c>
      <c r="M44" s="659"/>
      <c r="N44" s="653"/>
      <c r="O44" s="654"/>
      <c r="P44" s="656"/>
      <c r="Q44" s="649"/>
      <c r="R44" s="649"/>
      <c r="S44" s="266" t="s">
        <v>214</v>
      </c>
      <c r="T44" s="646"/>
      <c r="U44" s="649"/>
      <c r="V44" s="649"/>
      <c r="W44" s="266" t="s">
        <v>214</v>
      </c>
    </row>
    <row r="45" spans="1:23" ht="24.95" customHeight="1">
      <c r="B45" s="254"/>
    </row>
  </sheetData>
  <mergeCells count="104">
    <mergeCell ref="A1:D1"/>
    <mergeCell ref="A5:C7"/>
    <mergeCell ref="D5:E6"/>
    <mergeCell ref="F5:M5"/>
    <mergeCell ref="F6:I6"/>
    <mergeCell ref="J6:M6"/>
    <mergeCell ref="H13:H14"/>
    <mergeCell ref="I13:K13"/>
    <mergeCell ref="E14:F14"/>
    <mergeCell ref="I14:J14"/>
    <mergeCell ref="Z14:Z15"/>
    <mergeCell ref="AA14:AA15"/>
    <mergeCell ref="F15:G15"/>
    <mergeCell ref="J15:K15"/>
    <mergeCell ref="A8:A9"/>
    <mergeCell ref="D11:G11"/>
    <mergeCell ref="H11:K11"/>
    <mergeCell ref="A12:A14"/>
    <mergeCell ref="B12:C12"/>
    <mergeCell ref="E12:F12"/>
    <mergeCell ref="I12:J12"/>
    <mergeCell ref="B13:C14"/>
    <mergeCell ref="D13:D14"/>
    <mergeCell ref="E13:G13"/>
    <mergeCell ref="A21:A24"/>
    <mergeCell ref="B23:B24"/>
    <mergeCell ref="C23:C24"/>
    <mergeCell ref="D23:D24"/>
    <mergeCell ref="E23:E24"/>
    <mergeCell ref="A26:C26"/>
    <mergeCell ref="D26:G26"/>
    <mergeCell ref="Z17:Z18"/>
    <mergeCell ref="AA17:AA18"/>
    <mergeCell ref="A18:C20"/>
    <mergeCell ref="D18:E19"/>
    <mergeCell ref="F18:M18"/>
    <mergeCell ref="F19:I19"/>
    <mergeCell ref="J19:M19"/>
    <mergeCell ref="Z19:Z20"/>
    <mergeCell ref="AA19:AA20"/>
    <mergeCell ref="H26:K26"/>
    <mergeCell ref="M26:O26"/>
    <mergeCell ref="P26:S26"/>
    <mergeCell ref="T26:W26"/>
    <mergeCell ref="A27:A29"/>
    <mergeCell ref="B27:C27"/>
    <mergeCell ref="E27:F27"/>
    <mergeCell ref="I27:J27"/>
    <mergeCell ref="M27:M29"/>
    <mergeCell ref="N27:O27"/>
    <mergeCell ref="T28:T29"/>
    <mergeCell ref="U28:W28"/>
    <mergeCell ref="E29:F29"/>
    <mergeCell ref="I29:J29"/>
    <mergeCell ref="Q29:R29"/>
    <mergeCell ref="U29:V29"/>
    <mergeCell ref="Q27:R27"/>
    <mergeCell ref="U27:V27"/>
    <mergeCell ref="B28:C29"/>
    <mergeCell ref="D28:D29"/>
    <mergeCell ref="E28:G28"/>
    <mergeCell ref="H28:H29"/>
    <mergeCell ref="I28:K28"/>
    <mergeCell ref="N28:O29"/>
    <mergeCell ref="P28:P29"/>
    <mergeCell ref="Q28:S28"/>
    <mergeCell ref="P41:S41"/>
    <mergeCell ref="T41:W41"/>
    <mergeCell ref="A33:C35"/>
    <mergeCell ref="D33:E34"/>
    <mergeCell ref="F33:M33"/>
    <mergeCell ref="F34:I34"/>
    <mergeCell ref="J34:M34"/>
    <mergeCell ref="A36:A39"/>
    <mergeCell ref="B38:B39"/>
    <mergeCell ref="C38:C39"/>
    <mergeCell ref="D38:D39"/>
    <mergeCell ref="E38:E39"/>
    <mergeCell ref="A42:A44"/>
    <mergeCell ref="B42:C42"/>
    <mergeCell ref="E42:F42"/>
    <mergeCell ref="I42:J42"/>
    <mergeCell ref="M42:M44"/>
    <mergeCell ref="N42:O42"/>
    <mergeCell ref="A41:C41"/>
    <mergeCell ref="D41:G41"/>
    <mergeCell ref="H41:K41"/>
    <mergeCell ref="M41:O41"/>
    <mergeCell ref="T43:T44"/>
    <mergeCell ref="U43:W43"/>
    <mergeCell ref="E44:F44"/>
    <mergeCell ref="I44:J44"/>
    <mergeCell ref="Q44:R44"/>
    <mergeCell ref="U44:V44"/>
    <mergeCell ref="Q42:R42"/>
    <mergeCell ref="U42:V42"/>
    <mergeCell ref="B43:C44"/>
    <mergeCell ref="D43:D44"/>
    <mergeCell ref="E43:G43"/>
    <mergeCell ref="H43:H44"/>
    <mergeCell ref="I43:K43"/>
    <mergeCell ref="N43:O44"/>
    <mergeCell ref="P43:P44"/>
    <mergeCell ref="Q43:S43"/>
  </mergeCells>
  <phoneticPr fontId="3"/>
  <dataValidations count="1">
    <dataValidation allowBlank="1" showInputMessage="1" showErrorMessage="1" prompt="下段の確認用のデータが同数でない場合は、元データを確認。" sqref="E14:F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I14:J14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xr:uid="{00000000-0002-0000-0C00-000000000000}"/>
  </dataValidations>
  <pageMargins left="0.70866141732283472" right="0.70866141732283472" top="0.74803149606299213" bottom="0.55118110236220474" header="0.31496062992125984" footer="0.31496062992125984"/>
  <pageSetup paperSize="9"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9">
    <tabColor rgb="FFFFC000"/>
  </sheetPr>
  <dimension ref="A1:G35"/>
  <sheetViews>
    <sheetView showZeros="0" view="pageBreakPreview" zoomScaleNormal="100" zoomScaleSheetLayoutView="100" workbookViewId="0">
      <selection activeCell="J12" sqref="J12"/>
    </sheetView>
  </sheetViews>
  <sheetFormatPr defaultRowHeight="15" customHeight="1"/>
  <cols>
    <col min="1" max="1" width="25.625" style="12" customWidth="1"/>
    <col min="2" max="2" width="12.25" style="11" bestFit="1" customWidth="1"/>
    <col min="3" max="3" width="9.375" style="11" bestFit="1" customWidth="1"/>
    <col min="4" max="4" width="3.625" style="12" customWidth="1"/>
    <col min="5" max="5" width="9.375" style="11" customWidth="1"/>
    <col min="6" max="6" width="8" style="11" customWidth="1"/>
    <col min="7" max="7" width="22.625" style="12" customWidth="1"/>
    <col min="8" max="256" width="9" style="12"/>
    <col min="257" max="257" width="25.625" style="12" customWidth="1"/>
    <col min="258" max="258" width="12.625" style="12" customWidth="1"/>
    <col min="259" max="259" width="9.375" style="12" bestFit="1" customWidth="1"/>
    <col min="260" max="260" width="3.625" style="12" customWidth="1"/>
    <col min="261" max="261" width="9.375" style="12" customWidth="1"/>
    <col min="262" max="262" width="6.375" style="12" customWidth="1"/>
    <col min="263" max="263" width="22.625" style="12" customWidth="1"/>
    <col min="264" max="512" width="9" style="12"/>
    <col min="513" max="513" width="25.625" style="12" customWidth="1"/>
    <col min="514" max="514" width="12.625" style="12" customWidth="1"/>
    <col min="515" max="515" width="9.375" style="12" bestFit="1" customWidth="1"/>
    <col min="516" max="516" width="3.625" style="12" customWidth="1"/>
    <col min="517" max="517" width="9.375" style="12" customWidth="1"/>
    <col min="518" max="518" width="6.375" style="12" customWidth="1"/>
    <col min="519" max="519" width="22.625" style="12" customWidth="1"/>
    <col min="520" max="768" width="9" style="12"/>
    <col min="769" max="769" width="25.625" style="12" customWidth="1"/>
    <col min="770" max="770" width="12.625" style="12" customWidth="1"/>
    <col min="771" max="771" width="9.375" style="12" bestFit="1" customWidth="1"/>
    <col min="772" max="772" width="3.625" style="12" customWidth="1"/>
    <col min="773" max="773" width="9.375" style="12" customWidth="1"/>
    <col min="774" max="774" width="6.375" style="12" customWidth="1"/>
    <col min="775" max="775" width="22.625" style="12" customWidth="1"/>
    <col min="776" max="1024" width="9" style="12"/>
    <col min="1025" max="1025" width="25.625" style="12" customWidth="1"/>
    <col min="1026" max="1026" width="12.625" style="12" customWidth="1"/>
    <col min="1027" max="1027" width="9.375" style="12" bestFit="1" customWidth="1"/>
    <col min="1028" max="1028" width="3.625" style="12" customWidth="1"/>
    <col min="1029" max="1029" width="9.375" style="12" customWidth="1"/>
    <col min="1030" max="1030" width="6.375" style="12" customWidth="1"/>
    <col min="1031" max="1031" width="22.625" style="12" customWidth="1"/>
    <col min="1032" max="1280" width="9" style="12"/>
    <col min="1281" max="1281" width="25.625" style="12" customWidth="1"/>
    <col min="1282" max="1282" width="12.625" style="12" customWidth="1"/>
    <col min="1283" max="1283" width="9.375" style="12" bestFit="1" customWidth="1"/>
    <col min="1284" max="1284" width="3.625" style="12" customWidth="1"/>
    <col min="1285" max="1285" width="9.375" style="12" customWidth="1"/>
    <col min="1286" max="1286" width="6.375" style="12" customWidth="1"/>
    <col min="1287" max="1287" width="22.625" style="12" customWidth="1"/>
    <col min="1288" max="1536" width="9" style="12"/>
    <col min="1537" max="1537" width="25.625" style="12" customWidth="1"/>
    <col min="1538" max="1538" width="12.625" style="12" customWidth="1"/>
    <col min="1539" max="1539" width="9.375" style="12" bestFit="1" customWidth="1"/>
    <col min="1540" max="1540" width="3.625" style="12" customWidth="1"/>
    <col min="1541" max="1541" width="9.375" style="12" customWidth="1"/>
    <col min="1542" max="1542" width="6.375" style="12" customWidth="1"/>
    <col min="1543" max="1543" width="22.625" style="12" customWidth="1"/>
    <col min="1544" max="1792" width="9" style="12"/>
    <col min="1793" max="1793" width="25.625" style="12" customWidth="1"/>
    <col min="1794" max="1794" width="12.625" style="12" customWidth="1"/>
    <col min="1795" max="1795" width="9.375" style="12" bestFit="1" customWidth="1"/>
    <col min="1796" max="1796" width="3.625" style="12" customWidth="1"/>
    <col min="1797" max="1797" width="9.375" style="12" customWidth="1"/>
    <col min="1798" max="1798" width="6.375" style="12" customWidth="1"/>
    <col min="1799" max="1799" width="22.625" style="12" customWidth="1"/>
    <col min="1800" max="2048" width="9" style="12"/>
    <col min="2049" max="2049" width="25.625" style="12" customWidth="1"/>
    <col min="2050" max="2050" width="12.625" style="12" customWidth="1"/>
    <col min="2051" max="2051" width="9.375" style="12" bestFit="1" customWidth="1"/>
    <col min="2052" max="2052" width="3.625" style="12" customWidth="1"/>
    <col min="2053" max="2053" width="9.375" style="12" customWidth="1"/>
    <col min="2054" max="2054" width="6.375" style="12" customWidth="1"/>
    <col min="2055" max="2055" width="22.625" style="12" customWidth="1"/>
    <col min="2056" max="2304" width="9" style="12"/>
    <col min="2305" max="2305" width="25.625" style="12" customWidth="1"/>
    <col min="2306" max="2306" width="12.625" style="12" customWidth="1"/>
    <col min="2307" max="2307" width="9.375" style="12" bestFit="1" customWidth="1"/>
    <col min="2308" max="2308" width="3.625" style="12" customWidth="1"/>
    <col min="2309" max="2309" width="9.375" style="12" customWidth="1"/>
    <col min="2310" max="2310" width="6.375" style="12" customWidth="1"/>
    <col min="2311" max="2311" width="22.625" style="12" customWidth="1"/>
    <col min="2312" max="2560" width="9" style="12"/>
    <col min="2561" max="2561" width="25.625" style="12" customWidth="1"/>
    <col min="2562" max="2562" width="12.625" style="12" customWidth="1"/>
    <col min="2563" max="2563" width="9.375" style="12" bestFit="1" customWidth="1"/>
    <col min="2564" max="2564" width="3.625" style="12" customWidth="1"/>
    <col min="2565" max="2565" width="9.375" style="12" customWidth="1"/>
    <col min="2566" max="2566" width="6.375" style="12" customWidth="1"/>
    <col min="2567" max="2567" width="22.625" style="12" customWidth="1"/>
    <col min="2568" max="2816" width="9" style="12"/>
    <col min="2817" max="2817" width="25.625" style="12" customWidth="1"/>
    <col min="2818" max="2818" width="12.625" style="12" customWidth="1"/>
    <col min="2819" max="2819" width="9.375" style="12" bestFit="1" customWidth="1"/>
    <col min="2820" max="2820" width="3.625" style="12" customWidth="1"/>
    <col min="2821" max="2821" width="9.375" style="12" customWidth="1"/>
    <col min="2822" max="2822" width="6.375" style="12" customWidth="1"/>
    <col min="2823" max="2823" width="22.625" style="12" customWidth="1"/>
    <col min="2824" max="3072" width="9" style="12"/>
    <col min="3073" max="3073" width="25.625" style="12" customWidth="1"/>
    <col min="3074" max="3074" width="12.625" style="12" customWidth="1"/>
    <col min="3075" max="3075" width="9.375" style="12" bestFit="1" customWidth="1"/>
    <col min="3076" max="3076" width="3.625" style="12" customWidth="1"/>
    <col min="3077" max="3077" width="9.375" style="12" customWidth="1"/>
    <col min="3078" max="3078" width="6.375" style="12" customWidth="1"/>
    <col min="3079" max="3079" width="22.625" style="12" customWidth="1"/>
    <col min="3080" max="3328" width="9" style="12"/>
    <col min="3329" max="3329" width="25.625" style="12" customWidth="1"/>
    <col min="3330" max="3330" width="12.625" style="12" customWidth="1"/>
    <col min="3331" max="3331" width="9.375" style="12" bestFit="1" customWidth="1"/>
    <col min="3332" max="3332" width="3.625" style="12" customWidth="1"/>
    <col min="3333" max="3333" width="9.375" style="12" customWidth="1"/>
    <col min="3334" max="3334" width="6.375" style="12" customWidth="1"/>
    <col min="3335" max="3335" width="22.625" style="12" customWidth="1"/>
    <col min="3336" max="3584" width="9" style="12"/>
    <col min="3585" max="3585" width="25.625" style="12" customWidth="1"/>
    <col min="3586" max="3586" width="12.625" style="12" customWidth="1"/>
    <col min="3587" max="3587" width="9.375" style="12" bestFit="1" customWidth="1"/>
    <col min="3588" max="3588" width="3.625" style="12" customWidth="1"/>
    <col min="3589" max="3589" width="9.375" style="12" customWidth="1"/>
    <col min="3590" max="3590" width="6.375" style="12" customWidth="1"/>
    <col min="3591" max="3591" width="22.625" style="12" customWidth="1"/>
    <col min="3592" max="3840" width="9" style="12"/>
    <col min="3841" max="3841" width="25.625" style="12" customWidth="1"/>
    <col min="3842" max="3842" width="12.625" style="12" customWidth="1"/>
    <col min="3843" max="3843" width="9.375" style="12" bestFit="1" customWidth="1"/>
    <col min="3844" max="3844" width="3.625" style="12" customWidth="1"/>
    <col min="3845" max="3845" width="9.375" style="12" customWidth="1"/>
    <col min="3846" max="3846" width="6.375" style="12" customWidth="1"/>
    <col min="3847" max="3847" width="22.625" style="12" customWidth="1"/>
    <col min="3848" max="4096" width="9" style="12"/>
    <col min="4097" max="4097" width="25.625" style="12" customWidth="1"/>
    <col min="4098" max="4098" width="12.625" style="12" customWidth="1"/>
    <col min="4099" max="4099" width="9.375" style="12" bestFit="1" customWidth="1"/>
    <col min="4100" max="4100" width="3.625" style="12" customWidth="1"/>
    <col min="4101" max="4101" width="9.375" style="12" customWidth="1"/>
    <col min="4102" max="4102" width="6.375" style="12" customWidth="1"/>
    <col min="4103" max="4103" width="22.625" style="12" customWidth="1"/>
    <col min="4104" max="4352" width="9" style="12"/>
    <col min="4353" max="4353" width="25.625" style="12" customWidth="1"/>
    <col min="4354" max="4354" width="12.625" style="12" customWidth="1"/>
    <col min="4355" max="4355" width="9.375" style="12" bestFit="1" customWidth="1"/>
    <col min="4356" max="4356" width="3.625" style="12" customWidth="1"/>
    <col min="4357" max="4357" width="9.375" style="12" customWidth="1"/>
    <col min="4358" max="4358" width="6.375" style="12" customWidth="1"/>
    <col min="4359" max="4359" width="22.625" style="12" customWidth="1"/>
    <col min="4360" max="4608" width="9" style="12"/>
    <col min="4609" max="4609" width="25.625" style="12" customWidth="1"/>
    <col min="4610" max="4610" width="12.625" style="12" customWidth="1"/>
    <col min="4611" max="4611" width="9.375" style="12" bestFit="1" customWidth="1"/>
    <col min="4612" max="4612" width="3.625" style="12" customWidth="1"/>
    <col min="4613" max="4613" width="9.375" style="12" customWidth="1"/>
    <col min="4614" max="4614" width="6.375" style="12" customWidth="1"/>
    <col min="4615" max="4615" width="22.625" style="12" customWidth="1"/>
    <col min="4616" max="4864" width="9" style="12"/>
    <col min="4865" max="4865" width="25.625" style="12" customWidth="1"/>
    <col min="4866" max="4866" width="12.625" style="12" customWidth="1"/>
    <col min="4867" max="4867" width="9.375" style="12" bestFit="1" customWidth="1"/>
    <col min="4868" max="4868" width="3.625" style="12" customWidth="1"/>
    <col min="4869" max="4869" width="9.375" style="12" customWidth="1"/>
    <col min="4870" max="4870" width="6.375" style="12" customWidth="1"/>
    <col min="4871" max="4871" width="22.625" style="12" customWidth="1"/>
    <col min="4872" max="5120" width="9" style="12"/>
    <col min="5121" max="5121" width="25.625" style="12" customWidth="1"/>
    <col min="5122" max="5122" width="12.625" style="12" customWidth="1"/>
    <col min="5123" max="5123" width="9.375" style="12" bestFit="1" customWidth="1"/>
    <col min="5124" max="5124" width="3.625" style="12" customWidth="1"/>
    <col min="5125" max="5125" width="9.375" style="12" customWidth="1"/>
    <col min="5126" max="5126" width="6.375" style="12" customWidth="1"/>
    <col min="5127" max="5127" width="22.625" style="12" customWidth="1"/>
    <col min="5128" max="5376" width="9" style="12"/>
    <col min="5377" max="5377" width="25.625" style="12" customWidth="1"/>
    <col min="5378" max="5378" width="12.625" style="12" customWidth="1"/>
    <col min="5379" max="5379" width="9.375" style="12" bestFit="1" customWidth="1"/>
    <col min="5380" max="5380" width="3.625" style="12" customWidth="1"/>
    <col min="5381" max="5381" width="9.375" style="12" customWidth="1"/>
    <col min="5382" max="5382" width="6.375" style="12" customWidth="1"/>
    <col min="5383" max="5383" width="22.625" style="12" customWidth="1"/>
    <col min="5384" max="5632" width="9" style="12"/>
    <col min="5633" max="5633" width="25.625" style="12" customWidth="1"/>
    <col min="5634" max="5634" width="12.625" style="12" customWidth="1"/>
    <col min="5635" max="5635" width="9.375" style="12" bestFit="1" customWidth="1"/>
    <col min="5636" max="5636" width="3.625" style="12" customWidth="1"/>
    <col min="5637" max="5637" width="9.375" style="12" customWidth="1"/>
    <col min="5638" max="5638" width="6.375" style="12" customWidth="1"/>
    <col min="5639" max="5639" width="22.625" style="12" customWidth="1"/>
    <col min="5640" max="5888" width="9" style="12"/>
    <col min="5889" max="5889" width="25.625" style="12" customWidth="1"/>
    <col min="5890" max="5890" width="12.625" style="12" customWidth="1"/>
    <col min="5891" max="5891" width="9.375" style="12" bestFit="1" customWidth="1"/>
    <col min="5892" max="5892" width="3.625" style="12" customWidth="1"/>
    <col min="5893" max="5893" width="9.375" style="12" customWidth="1"/>
    <col min="5894" max="5894" width="6.375" style="12" customWidth="1"/>
    <col min="5895" max="5895" width="22.625" style="12" customWidth="1"/>
    <col min="5896" max="6144" width="9" style="12"/>
    <col min="6145" max="6145" width="25.625" style="12" customWidth="1"/>
    <col min="6146" max="6146" width="12.625" style="12" customWidth="1"/>
    <col min="6147" max="6147" width="9.375" style="12" bestFit="1" customWidth="1"/>
    <col min="6148" max="6148" width="3.625" style="12" customWidth="1"/>
    <col min="6149" max="6149" width="9.375" style="12" customWidth="1"/>
    <col min="6150" max="6150" width="6.375" style="12" customWidth="1"/>
    <col min="6151" max="6151" width="22.625" style="12" customWidth="1"/>
    <col min="6152" max="6400" width="9" style="12"/>
    <col min="6401" max="6401" width="25.625" style="12" customWidth="1"/>
    <col min="6402" max="6402" width="12.625" style="12" customWidth="1"/>
    <col min="6403" max="6403" width="9.375" style="12" bestFit="1" customWidth="1"/>
    <col min="6404" max="6404" width="3.625" style="12" customWidth="1"/>
    <col min="6405" max="6405" width="9.375" style="12" customWidth="1"/>
    <col min="6406" max="6406" width="6.375" style="12" customWidth="1"/>
    <col min="6407" max="6407" width="22.625" style="12" customWidth="1"/>
    <col min="6408" max="6656" width="9" style="12"/>
    <col min="6657" max="6657" width="25.625" style="12" customWidth="1"/>
    <col min="6658" max="6658" width="12.625" style="12" customWidth="1"/>
    <col min="6659" max="6659" width="9.375" style="12" bestFit="1" customWidth="1"/>
    <col min="6660" max="6660" width="3.625" style="12" customWidth="1"/>
    <col min="6661" max="6661" width="9.375" style="12" customWidth="1"/>
    <col min="6662" max="6662" width="6.375" style="12" customWidth="1"/>
    <col min="6663" max="6663" width="22.625" style="12" customWidth="1"/>
    <col min="6664" max="6912" width="9" style="12"/>
    <col min="6913" max="6913" width="25.625" style="12" customWidth="1"/>
    <col min="6914" max="6914" width="12.625" style="12" customWidth="1"/>
    <col min="6915" max="6915" width="9.375" style="12" bestFit="1" customWidth="1"/>
    <col min="6916" max="6916" width="3.625" style="12" customWidth="1"/>
    <col min="6917" max="6917" width="9.375" style="12" customWidth="1"/>
    <col min="6918" max="6918" width="6.375" style="12" customWidth="1"/>
    <col min="6919" max="6919" width="22.625" style="12" customWidth="1"/>
    <col min="6920" max="7168" width="9" style="12"/>
    <col min="7169" max="7169" width="25.625" style="12" customWidth="1"/>
    <col min="7170" max="7170" width="12.625" style="12" customWidth="1"/>
    <col min="7171" max="7171" width="9.375" style="12" bestFit="1" customWidth="1"/>
    <col min="7172" max="7172" width="3.625" style="12" customWidth="1"/>
    <col min="7173" max="7173" width="9.375" style="12" customWidth="1"/>
    <col min="7174" max="7174" width="6.375" style="12" customWidth="1"/>
    <col min="7175" max="7175" width="22.625" style="12" customWidth="1"/>
    <col min="7176" max="7424" width="9" style="12"/>
    <col min="7425" max="7425" width="25.625" style="12" customWidth="1"/>
    <col min="7426" max="7426" width="12.625" style="12" customWidth="1"/>
    <col min="7427" max="7427" width="9.375" style="12" bestFit="1" customWidth="1"/>
    <col min="7428" max="7428" width="3.625" style="12" customWidth="1"/>
    <col min="7429" max="7429" width="9.375" style="12" customWidth="1"/>
    <col min="7430" max="7430" width="6.375" style="12" customWidth="1"/>
    <col min="7431" max="7431" width="22.625" style="12" customWidth="1"/>
    <col min="7432" max="7680" width="9" style="12"/>
    <col min="7681" max="7681" width="25.625" style="12" customWidth="1"/>
    <col min="7682" max="7682" width="12.625" style="12" customWidth="1"/>
    <col min="7683" max="7683" width="9.375" style="12" bestFit="1" customWidth="1"/>
    <col min="7684" max="7684" width="3.625" style="12" customWidth="1"/>
    <col min="7685" max="7685" width="9.375" style="12" customWidth="1"/>
    <col min="7686" max="7686" width="6.375" style="12" customWidth="1"/>
    <col min="7687" max="7687" width="22.625" style="12" customWidth="1"/>
    <col min="7688" max="7936" width="9" style="12"/>
    <col min="7937" max="7937" width="25.625" style="12" customWidth="1"/>
    <col min="7938" max="7938" width="12.625" style="12" customWidth="1"/>
    <col min="7939" max="7939" width="9.375" style="12" bestFit="1" customWidth="1"/>
    <col min="7940" max="7940" width="3.625" style="12" customWidth="1"/>
    <col min="7941" max="7941" width="9.375" style="12" customWidth="1"/>
    <col min="7942" max="7942" width="6.375" style="12" customWidth="1"/>
    <col min="7943" max="7943" width="22.625" style="12" customWidth="1"/>
    <col min="7944" max="8192" width="9" style="12"/>
    <col min="8193" max="8193" width="25.625" style="12" customWidth="1"/>
    <col min="8194" max="8194" width="12.625" style="12" customWidth="1"/>
    <col min="8195" max="8195" width="9.375" style="12" bestFit="1" customWidth="1"/>
    <col min="8196" max="8196" width="3.625" style="12" customWidth="1"/>
    <col min="8197" max="8197" width="9.375" style="12" customWidth="1"/>
    <col min="8198" max="8198" width="6.375" style="12" customWidth="1"/>
    <col min="8199" max="8199" width="22.625" style="12" customWidth="1"/>
    <col min="8200" max="8448" width="9" style="12"/>
    <col min="8449" max="8449" width="25.625" style="12" customWidth="1"/>
    <col min="8450" max="8450" width="12.625" style="12" customWidth="1"/>
    <col min="8451" max="8451" width="9.375" style="12" bestFit="1" customWidth="1"/>
    <col min="8452" max="8452" width="3.625" style="12" customWidth="1"/>
    <col min="8453" max="8453" width="9.375" style="12" customWidth="1"/>
    <col min="8454" max="8454" width="6.375" style="12" customWidth="1"/>
    <col min="8455" max="8455" width="22.625" style="12" customWidth="1"/>
    <col min="8456" max="8704" width="9" style="12"/>
    <col min="8705" max="8705" width="25.625" style="12" customWidth="1"/>
    <col min="8706" max="8706" width="12.625" style="12" customWidth="1"/>
    <col min="8707" max="8707" width="9.375" style="12" bestFit="1" customWidth="1"/>
    <col min="8708" max="8708" width="3.625" style="12" customWidth="1"/>
    <col min="8709" max="8709" width="9.375" style="12" customWidth="1"/>
    <col min="8710" max="8710" width="6.375" style="12" customWidth="1"/>
    <col min="8711" max="8711" width="22.625" style="12" customWidth="1"/>
    <col min="8712" max="8960" width="9" style="12"/>
    <col min="8961" max="8961" width="25.625" style="12" customWidth="1"/>
    <col min="8962" max="8962" width="12.625" style="12" customWidth="1"/>
    <col min="8963" max="8963" width="9.375" style="12" bestFit="1" customWidth="1"/>
    <col min="8964" max="8964" width="3.625" style="12" customWidth="1"/>
    <col min="8965" max="8965" width="9.375" style="12" customWidth="1"/>
    <col min="8966" max="8966" width="6.375" style="12" customWidth="1"/>
    <col min="8967" max="8967" width="22.625" style="12" customWidth="1"/>
    <col min="8968" max="9216" width="9" style="12"/>
    <col min="9217" max="9217" width="25.625" style="12" customWidth="1"/>
    <col min="9218" max="9218" width="12.625" style="12" customWidth="1"/>
    <col min="9219" max="9219" width="9.375" style="12" bestFit="1" customWidth="1"/>
    <col min="9220" max="9220" width="3.625" style="12" customWidth="1"/>
    <col min="9221" max="9221" width="9.375" style="12" customWidth="1"/>
    <col min="9222" max="9222" width="6.375" style="12" customWidth="1"/>
    <col min="9223" max="9223" width="22.625" style="12" customWidth="1"/>
    <col min="9224" max="9472" width="9" style="12"/>
    <col min="9473" max="9473" width="25.625" style="12" customWidth="1"/>
    <col min="9474" max="9474" width="12.625" style="12" customWidth="1"/>
    <col min="9475" max="9475" width="9.375" style="12" bestFit="1" customWidth="1"/>
    <col min="9476" max="9476" width="3.625" style="12" customWidth="1"/>
    <col min="9477" max="9477" width="9.375" style="12" customWidth="1"/>
    <col min="9478" max="9478" width="6.375" style="12" customWidth="1"/>
    <col min="9479" max="9479" width="22.625" style="12" customWidth="1"/>
    <col min="9480" max="9728" width="9" style="12"/>
    <col min="9729" max="9729" width="25.625" style="12" customWidth="1"/>
    <col min="9730" max="9730" width="12.625" style="12" customWidth="1"/>
    <col min="9731" max="9731" width="9.375" style="12" bestFit="1" customWidth="1"/>
    <col min="9732" max="9732" width="3.625" style="12" customWidth="1"/>
    <col min="9733" max="9733" width="9.375" style="12" customWidth="1"/>
    <col min="9734" max="9734" width="6.375" style="12" customWidth="1"/>
    <col min="9735" max="9735" width="22.625" style="12" customWidth="1"/>
    <col min="9736" max="9984" width="9" style="12"/>
    <col min="9985" max="9985" width="25.625" style="12" customWidth="1"/>
    <col min="9986" max="9986" width="12.625" style="12" customWidth="1"/>
    <col min="9987" max="9987" width="9.375" style="12" bestFit="1" customWidth="1"/>
    <col min="9988" max="9988" width="3.625" style="12" customWidth="1"/>
    <col min="9989" max="9989" width="9.375" style="12" customWidth="1"/>
    <col min="9990" max="9990" width="6.375" style="12" customWidth="1"/>
    <col min="9991" max="9991" width="22.625" style="12" customWidth="1"/>
    <col min="9992" max="10240" width="9" style="12"/>
    <col min="10241" max="10241" width="25.625" style="12" customWidth="1"/>
    <col min="10242" max="10242" width="12.625" style="12" customWidth="1"/>
    <col min="10243" max="10243" width="9.375" style="12" bestFit="1" customWidth="1"/>
    <col min="10244" max="10244" width="3.625" style="12" customWidth="1"/>
    <col min="10245" max="10245" width="9.375" style="12" customWidth="1"/>
    <col min="10246" max="10246" width="6.375" style="12" customWidth="1"/>
    <col min="10247" max="10247" width="22.625" style="12" customWidth="1"/>
    <col min="10248" max="10496" width="9" style="12"/>
    <col min="10497" max="10497" width="25.625" style="12" customWidth="1"/>
    <col min="10498" max="10498" width="12.625" style="12" customWidth="1"/>
    <col min="10499" max="10499" width="9.375" style="12" bestFit="1" customWidth="1"/>
    <col min="10500" max="10500" width="3.625" style="12" customWidth="1"/>
    <col min="10501" max="10501" width="9.375" style="12" customWidth="1"/>
    <col min="10502" max="10502" width="6.375" style="12" customWidth="1"/>
    <col min="10503" max="10503" width="22.625" style="12" customWidth="1"/>
    <col min="10504" max="10752" width="9" style="12"/>
    <col min="10753" max="10753" width="25.625" style="12" customWidth="1"/>
    <col min="10754" max="10754" width="12.625" style="12" customWidth="1"/>
    <col min="10755" max="10755" width="9.375" style="12" bestFit="1" customWidth="1"/>
    <col min="10756" max="10756" width="3.625" style="12" customWidth="1"/>
    <col min="10757" max="10757" width="9.375" style="12" customWidth="1"/>
    <col min="10758" max="10758" width="6.375" style="12" customWidth="1"/>
    <col min="10759" max="10759" width="22.625" style="12" customWidth="1"/>
    <col min="10760" max="11008" width="9" style="12"/>
    <col min="11009" max="11009" width="25.625" style="12" customWidth="1"/>
    <col min="11010" max="11010" width="12.625" style="12" customWidth="1"/>
    <col min="11011" max="11011" width="9.375" style="12" bestFit="1" customWidth="1"/>
    <col min="11012" max="11012" width="3.625" style="12" customWidth="1"/>
    <col min="11013" max="11013" width="9.375" style="12" customWidth="1"/>
    <col min="11014" max="11014" width="6.375" style="12" customWidth="1"/>
    <col min="11015" max="11015" width="22.625" style="12" customWidth="1"/>
    <col min="11016" max="11264" width="9" style="12"/>
    <col min="11265" max="11265" width="25.625" style="12" customWidth="1"/>
    <col min="11266" max="11266" width="12.625" style="12" customWidth="1"/>
    <col min="11267" max="11267" width="9.375" style="12" bestFit="1" customWidth="1"/>
    <col min="11268" max="11268" width="3.625" style="12" customWidth="1"/>
    <col min="11269" max="11269" width="9.375" style="12" customWidth="1"/>
    <col min="11270" max="11270" width="6.375" style="12" customWidth="1"/>
    <col min="11271" max="11271" width="22.625" style="12" customWidth="1"/>
    <col min="11272" max="11520" width="9" style="12"/>
    <col min="11521" max="11521" width="25.625" style="12" customWidth="1"/>
    <col min="11522" max="11522" width="12.625" style="12" customWidth="1"/>
    <col min="11523" max="11523" width="9.375" style="12" bestFit="1" customWidth="1"/>
    <col min="11524" max="11524" width="3.625" style="12" customWidth="1"/>
    <col min="11525" max="11525" width="9.375" style="12" customWidth="1"/>
    <col min="11526" max="11526" width="6.375" style="12" customWidth="1"/>
    <col min="11527" max="11527" width="22.625" style="12" customWidth="1"/>
    <col min="11528" max="11776" width="9" style="12"/>
    <col min="11777" max="11777" width="25.625" style="12" customWidth="1"/>
    <col min="11778" max="11778" width="12.625" style="12" customWidth="1"/>
    <col min="11779" max="11779" width="9.375" style="12" bestFit="1" customWidth="1"/>
    <col min="11780" max="11780" width="3.625" style="12" customWidth="1"/>
    <col min="11781" max="11781" width="9.375" style="12" customWidth="1"/>
    <col min="11782" max="11782" width="6.375" style="12" customWidth="1"/>
    <col min="11783" max="11783" width="22.625" style="12" customWidth="1"/>
    <col min="11784" max="12032" width="9" style="12"/>
    <col min="12033" max="12033" width="25.625" style="12" customWidth="1"/>
    <col min="12034" max="12034" width="12.625" style="12" customWidth="1"/>
    <col min="12035" max="12035" width="9.375" style="12" bestFit="1" customWidth="1"/>
    <col min="12036" max="12036" width="3.625" style="12" customWidth="1"/>
    <col min="12037" max="12037" width="9.375" style="12" customWidth="1"/>
    <col min="12038" max="12038" width="6.375" style="12" customWidth="1"/>
    <col min="12039" max="12039" width="22.625" style="12" customWidth="1"/>
    <col min="12040" max="12288" width="9" style="12"/>
    <col min="12289" max="12289" width="25.625" style="12" customWidth="1"/>
    <col min="12290" max="12290" width="12.625" style="12" customWidth="1"/>
    <col min="12291" max="12291" width="9.375" style="12" bestFit="1" customWidth="1"/>
    <col min="12292" max="12292" width="3.625" style="12" customWidth="1"/>
    <col min="12293" max="12293" width="9.375" style="12" customWidth="1"/>
    <col min="12294" max="12294" width="6.375" style="12" customWidth="1"/>
    <col min="12295" max="12295" width="22.625" style="12" customWidth="1"/>
    <col min="12296" max="12544" width="9" style="12"/>
    <col min="12545" max="12545" width="25.625" style="12" customWidth="1"/>
    <col min="12546" max="12546" width="12.625" style="12" customWidth="1"/>
    <col min="12547" max="12547" width="9.375" style="12" bestFit="1" customWidth="1"/>
    <col min="12548" max="12548" width="3.625" style="12" customWidth="1"/>
    <col min="12549" max="12549" width="9.375" style="12" customWidth="1"/>
    <col min="12550" max="12550" width="6.375" style="12" customWidth="1"/>
    <col min="12551" max="12551" width="22.625" style="12" customWidth="1"/>
    <col min="12552" max="12800" width="9" style="12"/>
    <col min="12801" max="12801" width="25.625" style="12" customWidth="1"/>
    <col min="12802" max="12802" width="12.625" style="12" customWidth="1"/>
    <col min="12803" max="12803" width="9.375" style="12" bestFit="1" customWidth="1"/>
    <col min="12804" max="12804" width="3.625" style="12" customWidth="1"/>
    <col min="12805" max="12805" width="9.375" style="12" customWidth="1"/>
    <col min="12806" max="12806" width="6.375" style="12" customWidth="1"/>
    <col min="12807" max="12807" width="22.625" style="12" customWidth="1"/>
    <col min="12808" max="13056" width="9" style="12"/>
    <col min="13057" max="13057" width="25.625" style="12" customWidth="1"/>
    <col min="13058" max="13058" width="12.625" style="12" customWidth="1"/>
    <col min="13059" max="13059" width="9.375" style="12" bestFit="1" customWidth="1"/>
    <col min="13060" max="13060" width="3.625" style="12" customWidth="1"/>
    <col min="13061" max="13061" width="9.375" style="12" customWidth="1"/>
    <col min="13062" max="13062" width="6.375" style="12" customWidth="1"/>
    <col min="13063" max="13063" width="22.625" style="12" customWidth="1"/>
    <col min="13064" max="13312" width="9" style="12"/>
    <col min="13313" max="13313" width="25.625" style="12" customWidth="1"/>
    <col min="13314" max="13314" width="12.625" style="12" customWidth="1"/>
    <col min="13315" max="13315" width="9.375" style="12" bestFit="1" customWidth="1"/>
    <col min="13316" max="13316" width="3.625" style="12" customWidth="1"/>
    <col min="13317" max="13317" width="9.375" style="12" customWidth="1"/>
    <col min="13318" max="13318" width="6.375" style="12" customWidth="1"/>
    <col min="13319" max="13319" width="22.625" style="12" customWidth="1"/>
    <col min="13320" max="13568" width="9" style="12"/>
    <col min="13569" max="13569" width="25.625" style="12" customWidth="1"/>
    <col min="13570" max="13570" width="12.625" style="12" customWidth="1"/>
    <col min="13571" max="13571" width="9.375" style="12" bestFit="1" customWidth="1"/>
    <col min="13572" max="13572" width="3.625" style="12" customWidth="1"/>
    <col min="13573" max="13573" width="9.375" style="12" customWidth="1"/>
    <col min="13574" max="13574" width="6.375" style="12" customWidth="1"/>
    <col min="13575" max="13575" width="22.625" style="12" customWidth="1"/>
    <col min="13576" max="13824" width="9" style="12"/>
    <col min="13825" max="13825" width="25.625" style="12" customWidth="1"/>
    <col min="13826" max="13826" width="12.625" style="12" customWidth="1"/>
    <col min="13827" max="13827" width="9.375" style="12" bestFit="1" customWidth="1"/>
    <col min="13828" max="13828" width="3.625" style="12" customWidth="1"/>
    <col min="13829" max="13829" width="9.375" style="12" customWidth="1"/>
    <col min="13830" max="13830" width="6.375" style="12" customWidth="1"/>
    <col min="13831" max="13831" width="22.625" style="12" customWidth="1"/>
    <col min="13832" max="14080" width="9" style="12"/>
    <col min="14081" max="14081" width="25.625" style="12" customWidth="1"/>
    <col min="14082" max="14082" width="12.625" style="12" customWidth="1"/>
    <col min="14083" max="14083" width="9.375" style="12" bestFit="1" customWidth="1"/>
    <col min="14084" max="14084" width="3.625" style="12" customWidth="1"/>
    <col min="14085" max="14085" width="9.375" style="12" customWidth="1"/>
    <col min="14086" max="14086" width="6.375" style="12" customWidth="1"/>
    <col min="14087" max="14087" width="22.625" style="12" customWidth="1"/>
    <col min="14088" max="14336" width="9" style="12"/>
    <col min="14337" max="14337" width="25.625" style="12" customWidth="1"/>
    <col min="14338" max="14338" width="12.625" style="12" customWidth="1"/>
    <col min="14339" max="14339" width="9.375" style="12" bestFit="1" customWidth="1"/>
    <col min="14340" max="14340" width="3.625" style="12" customWidth="1"/>
    <col min="14341" max="14341" width="9.375" style="12" customWidth="1"/>
    <col min="14342" max="14342" width="6.375" style="12" customWidth="1"/>
    <col min="14343" max="14343" width="22.625" style="12" customWidth="1"/>
    <col min="14344" max="14592" width="9" style="12"/>
    <col min="14593" max="14593" width="25.625" style="12" customWidth="1"/>
    <col min="14594" max="14594" width="12.625" style="12" customWidth="1"/>
    <col min="14595" max="14595" width="9.375" style="12" bestFit="1" customWidth="1"/>
    <col min="14596" max="14596" width="3.625" style="12" customWidth="1"/>
    <col min="14597" max="14597" width="9.375" style="12" customWidth="1"/>
    <col min="14598" max="14598" width="6.375" style="12" customWidth="1"/>
    <col min="14599" max="14599" width="22.625" style="12" customWidth="1"/>
    <col min="14600" max="14848" width="9" style="12"/>
    <col min="14849" max="14849" width="25.625" style="12" customWidth="1"/>
    <col min="14850" max="14850" width="12.625" style="12" customWidth="1"/>
    <col min="14851" max="14851" width="9.375" style="12" bestFit="1" customWidth="1"/>
    <col min="14852" max="14852" width="3.625" style="12" customWidth="1"/>
    <col min="14853" max="14853" width="9.375" style="12" customWidth="1"/>
    <col min="14854" max="14854" width="6.375" style="12" customWidth="1"/>
    <col min="14855" max="14855" width="22.625" style="12" customWidth="1"/>
    <col min="14856" max="15104" width="9" style="12"/>
    <col min="15105" max="15105" width="25.625" style="12" customWidth="1"/>
    <col min="15106" max="15106" width="12.625" style="12" customWidth="1"/>
    <col min="15107" max="15107" width="9.375" style="12" bestFit="1" customWidth="1"/>
    <col min="15108" max="15108" width="3.625" style="12" customWidth="1"/>
    <col min="15109" max="15109" width="9.375" style="12" customWidth="1"/>
    <col min="15110" max="15110" width="6.375" style="12" customWidth="1"/>
    <col min="15111" max="15111" width="22.625" style="12" customWidth="1"/>
    <col min="15112" max="15360" width="9" style="12"/>
    <col min="15361" max="15361" width="25.625" style="12" customWidth="1"/>
    <col min="15362" max="15362" width="12.625" style="12" customWidth="1"/>
    <col min="15363" max="15363" width="9.375" style="12" bestFit="1" customWidth="1"/>
    <col min="15364" max="15364" width="3.625" style="12" customWidth="1"/>
    <col min="15365" max="15365" width="9.375" style="12" customWidth="1"/>
    <col min="15366" max="15366" width="6.375" style="12" customWidth="1"/>
    <col min="15367" max="15367" width="22.625" style="12" customWidth="1"/>
    <col min="15368" max="15616" width="9" style="12"/>
    <col min="15617" max="15617" width="25.625" style="12" customWidth="1"/>
    <col min="15618" max="15618" width="12.625" style="12" customWidth="1"/>
    <col min="15619" max="15619" width="9.375" style="12" bestFit="1" customWidth="1"/>
    <col min="15620" max="15620" width="3.625" style="12" customWidth="1"/>
    <col min="15621" max="15621" width="9.375" style="12" customWidth="1"/>
    <col min="15622" max="15622" width="6.375" style="12" customWidth="1"/>
    <col min="15623" max="15623" width="22.625" style="12" customWidth="1"/>
    <col min="15624" max="15872" width="9" style="12"/>
    <col min="15873" max="15873" width="25.625" style="12" customWidth="1"/>
    <col min="15874" max="15874" width="12.625" style="12" customWidth="1"/>
    <col min="15875" max="15875" width="9.375" style="12" bestFit="1" customWidth="1"/>
    <col min="15876" max="15876" width="3.625" style="12" customWidth="1"/>
    <col min="15877" max="15877" width="9.375" style="12" customWidth="1"/>
    <col min="15878" max="15878" width="6.375" style="12" customWidth="1"/>
    <col min="15879" max="15879" width="22.625" style="12" customWidth="1"/>
    <col min="15880" max="16128" width="9" style="12"/>
    <col min="16129" max="16129" width="25.625" style="12" customWidth="1"/>
    <col min="16130" max="16130" width="12.625" style="12" customWidth="1"/>
    <col min="16131" max="16131" width="9.375" style="12" bestFit="1" customWidth="1"/>
    <col min="16132" max="16132" width="3.625" style="12" customWidth="1"/>
    <col min="16133" max="16133" width="9.375" style="12" customWidth="1"/>
    <col min="16134" max="16134" width="6.375" style="12" customWidth="1"/>
    <col min="16135" max="16135" width="22.625" style="12" customWidth="1"/>
    <col min="16136" max="16384" width="9" style="12"/>
  </cols>
  <sheetData>
    <row r="1" spans="1:7" ht="15" customHeight="1">
      <c r="A1" s="12" t="s">
        <v>351</v>
      </c>
    </row>
    <row r="3" spans="1:7" ht="20.25" customHeight="1">
      <c r="A3" s="94" t="s">
        <v>327</v>
      </c>
      <c r="B3" s="277"/>
    </row>
    <row r="5" spans="1:7" ht="15" customHeight="1">
      <c r="A5" s="13" t="s">
        <v>97</v>
      </c>
      <c r="B5" s="14" t="s">
        <v>98</v>
      </c>
      <c r="C5" s="711" t="s">
        <v>3</v>
      </c>
      <c r="D5" s="712"/>
      <c r="E5" s="713"/>
      <c r="F5" s="24" t="s">
        <v>121</v>
      </c>
      <c r="G5" s="14" t="s">
        <v>4</v>
      </c>
    </row>
    <row r="6" spans="1:7" ht="15" customHeight="1">
      <c r="A6" s="15"/>
      <c r="B6" s="8"/>
      <c r="C6" s="7"/>
      <c r="D6" s="16"/>
      <c r="E6" s="17"/>
      <c r="F6" s="8"/>
      <c r="G6" s="15"/>
    </row>
    <row r="7" spans="1:7" ht="15" customHeight="1">
      <c r="A7" s="18"/>
      <c r="B7" s="10"/>
      <c r="C7" s="19"/>
      <c r="D7" s="20"/>
      <c r="E7" s="21"/>
      <c r="F7" s="10"/>
      <c r="G7" s="18"/>
    </row>
    <row r="8" spans="1:7" ht="15" customHeight="1">
      <c r="A8" s="18"/>
      <c r="B8" s="10"/>
      <c r="C8" s="9"/>
      <c r="D8" s="20"/>
      <c r="E8" s="22"/>
      <c r="F8" s="10"/>
      <c r="G8" s="18"/>
    </row>
    <row r="9" spans="1:7" ht="15" customHeight="1">
      <c r="A9" s="18"/>
      <c r="B9" s="10"/>
      <c r="C9" s="19"/>
      <c r="D9" s="20"/>
      <c r="E9" s="21"/>
      <c r="F9" s="10"/>
      <c r="G9" s="18"/>
    </row>
    <row r="10" spans="1:7" ht="15" customHeight="1">
      <c r="A10" s="18"/>
      <c r="B10" s="10"/>
      <c r="C10" s="196"/>
      <c r="D10" s="20"/>
      <c r="E10" s="197"/>
      <c r="F10" s="10"/>
      <c r="G10" s="18"/>
    </row>
    <row r="11" spans="1:7" ht="15" customHeight="1">
      <c r="A11" s="18"/>
      <c r="B11" s="10"/>
      <c r="C11" s="19"/>
      <c r="D11" s="20"/>
      <c r="E11" s="21"/>
      <c r="F11" s="10"/>
      <c r="G11" s="18"/>
    </row>
    <row r="12" spans="1:7" ht="15" customHeight="1">
      <c r="A12" s="18"/>
      <c r="B12" s="10"/>
      <c r="C12" s="9"/>
      <c r="D12" s="20"/>
      <c r="E12" s="22"/>
      <c r="F12" s="10"/>
      <c r="G12" s="18"/>
    </row>
    <row r="13" spans="1:7" ht="15" customHeight="1">
      <c r="A13" s="18"/>
      <c r="B13" s="10"/>
      <c r="C13" s="9"/>
      <c r="D13" s="20"/>
      <c r="E13" s="22"/>
      <c r="F13" s="10"/>
      <c r="G13" s="18"/>
    </row>
    <row r="14" spans="1:7" ht="15" customHeight="1">
      <c r="A14" s="18"/>
      <c r="B14" s="10"/>
      <c r="C14" s="9"/>
      <c r="D14" s="20"/>
      <c r="E14" s="22"/>
      <c r="F14" s="10"/>
      <c r="G14" s="18"/>
    </row>
    <row r="15" spans="1:7" ht="15" customHeight="1">
      <c r="A15" s="18"/>
      <c r="B15" s="10"/>
      <c r="C15" s="9"/>
      <c r="D15" s="20"/>
      <c r="E15" s="22"/>
      <c r="F15" s="10"/>
      <c r="G15" s="18"/>
    </row>
    <row r="16" spans="1:7" ht="15" customHeight="1">
      <c r="A16" s="18"/>
      <c r="B16" s="10"/>
      <c r="C16" s="9"/>
      <c r="D16" s="20"/>
      <c r="E16" s="22"/>
      <c r="F16" s="10"/>
      <c r="G16" s="18"/>
    </row>
    <row r="17" spans="1:7" ht="15" customHeight="1">
      <c r="A17" s="18"/>
      <c r="B17" s="10"/>
      <c r="C17" s="9"/>
      <c r="D17" s="20"/>
      <c r="E17" s="22"/>
      <c r="F17" s="10"/>
      <c r="G17" s="18"/>
    </row>
    <row r="18" spans="1:7" ht="15" customHeight="1">
      <c r="A18" s="18"/>
      <c r="B18" s="10"/>
      <c r="C18" s="9"/>
      <c r="D18" s="20"/>
      <c r="E18" s="22"/>
      <c r="F18" s="10"/>
      <c r="G18" s="18"/>
    </row>
    <row r="19" spans="1:7" ht="15" customHeight="1">
      <c r="A19" s="18"/>
      <c r="B19" s="10"/>
      <c r="C19" s="9"/>
      <c r="D19" s="20"/>
      <c r="E19" s="22"/>
      <c r="F19" s="10"/>
      <c r="G19" s="18"/>
    </row>
    <row r="20" spans="1:7" ht="15" customHeight="1">
      <c r="A20" s="18"/>
      <c r="B20" s="10"/>
      <c r="C20" s="9"/>
      <c r="D20" s="20"/>
      <c r="E20" s="22"/>
      <c r="F20" s="10"/>
      <c r="G20" s="18"/>
    </row>
    <row r="21" spans="1:7" ht="15" customHeight="1">
      <c r="A21" s="18"/>
      <c r="B21" s="10"/>
      <c r="C21" s="9"/>
      <c r="D21" s="20"/>
      <c r="E21" s="22"/>
      <c r="F21" s="10"/>
      <c r="G21" s="18"/>
    </row>
    <row r="22" spans="1:7" ht="15" customHeight="1">
      <c r="A22" s="18"/>
      <c r="B22" s="10"/>
      <c r="C22" s="9"/>
      <c r="D22" s="20"/>
      <c r="E22" s="22"/>
      <c r="F22" s="10"/>
      <c r="G22" s="18"/>
    </row>
    <row r="23" spans="1:7" ht="15" customHeight="1">
      <c r="A23" s="18"/>
      <c r="B23" s="10"/>
      <c r="C23" s="9"/>
      <c r="D23" s="20"/>
      <c r="E23" s="22"/>
      <c r="F23" s="10"/>
      <c r="G23" s="18"/>
    </row>
    <row r="24" spans="1:7" ht="15" customHeight="1">
      <c r="A24" s="18"/>
      <c r="B24" s="10"/>
      <c r="C24" s="9"/>
      <c r="D24" s="20"/>
      <c r="E24" s="22"/>
      <c r="F24" s="10"/>
      <c r="G24" s="18"/>
    </row>
    <row r="25" spans="1:7" ht="15" customHeight="1">
      <c r="A25" s="18"/>
      <c r="B25" s="10"/>
      <c r="C25" s="9"/>
      <c r="D25" s="20"/>
      <c r="E25" s="22"/>
      <c r="F25" s="10"/>
      <c r="G25" s="18"/>
    </row>
    <row r="26" spans="1:7" ht="15" customHeight="1">
      <c r="A26" s="18"/>
      <c r="B26" s="10"/>
      <c r="C26" s="9"/>
      <c r="D26" s="20"/>
      <c r="E26" s="22"/>
      <c r="F26" s="10"/>
      <c r="G26" s="18"/>
    </row>
    <row r="27" spans="1:7" ht="15" customHeight="1">
      <c r="A27" s="18"/>
      <c r="B27" s="10"/>
      <c r="C27" s="9"/>
      <c r="D27" s="20"/>
      <c r="E27" s="22"/>
      <c r="F27" s="10"/>
      <c r="G27" s="18"/>
    </row>
    <row r="28" spans="1:7" ht="15" customHeight="1">
      <c r="A28" s="18"/>
      <c r="B28" s="10"/>
      <c r="C28" s="9"/>
      <c r="D28" s="20"/>
      <c r="E28" s="22"/>
      <c r="F28" s="10"/>
      <c r="G28" s="18"/>
    </row>
    <row r="29" spans="1:7" ht="15" customHeight="1">
      <c r="A29" s="18"/>
      <c r="B29" s="10"/>
      <c r="C29" s="9"/>
      <c r="D29" s="20"/>
      <c r="E29" s="22"/>
      <c r="F29" s="10"/>
      <c r="G29" s="18"/>
    </row>
    <row r="30" spans="1:7" ht="15" customHeight="1">
      <c r="A30" s="18"/>
      <c r="B30" s="10"/>
      <c r="C30" s="9"/>
      <c r="D30" s="20"/>
      <c r="E30" s="22"/>
      <c r="F30" s="10"/>
      <c r="G30" s="18"/>
    </row>
    <row r="31" spans="1:7" ht="15" customHeight="1">
      <c r="A31" s="18"/>
      <c r="B31" s="10"/>
      <c r="C31" s="9"/>
      <c r="D31" s="20"/>
      <c r="E31" s="22"/>
      <c r="F31" s="10"/>
      <c r="G31" s="18"/>
    </row>
    <row r="32" spans="1:7" ht="15" customHeight="1">
      <c r="A32" s="18"/>
      <c r="B32" s="10"/>
      <c r="C32" s="9"/>
      <c r="D32" s="20"/>
      <c r="E32" s="22"/>
      <c r="F32" s="10"/>
      <c r="G32" s="18"/>
    </row>
    <row r="33" spans="1:7" ht="15" customHeight="1" thickBot="1">
      <c r="A33" s="18"/>
      <c r="B33" s="10"/>
      <c r="C33" s="9"/>
      <c r="D33" s="20"/>
      <c r="E33" s="22"/>
      <c r="F33" s="10"/>
      <c r="G33" s="198"/>
    </row>
    <row r="34" spans="1:7" ht="15" customHeight="1" thickTop="1">
      <c r="A34" s="199"/>
      <c r="B34" s="200" t="s">
        <v>99</v>
      </c>
      <c r="C34" s="200"/>
      <c r="D34" s="201"/>
      <c r="E34" s="202"/>
      <c r="F34" s="203">
        <f>SUM(F6:F33)</f>
        <v>0</v>
      </c>
      <c r="G34" s="99"/>
    </row>
    <row r="35" spans="1:7" ht="15" customHeight="1">
      <c r="A35" s="12" t="s">
        <v>100</v>
      </c>
    </row>
  </sheetData>
  <mergeCells count="1">
    <mergeCell ref="C5:E5"/>
  </mergeCells>
  <phoneticPr fontId="3"/>
  <printOptions horizontalCentered="1"/>
  <pageMargins left="0.59055118110236227" right="0.59055118110236227" top="0.78740157480314965" bottom="0.59055118110236227" header="0.51181102362204722" footer="0.51181102362204722"/>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0">
    <tabColor rgb="FFFFC000"/>
    <pageSetUpPr fitToPage="1"/>
  </sheetPr>
  <dimension ref="A1:G28"/>
  <sheetViews>
    <sheetView view="pageBreakPreview" zoomScale="85" zoomScaleNormal="100" zoomScaleSheetLayoutView="85" workbookViewId="0">
      <selection activeCell="P2" sqref="P2:S2"/>
    </sheetView>
  </sheetViews>
  <sheetFormatPr defaultRowHeight="14.25"/>
  <cols>
    <col min="1" max="1" width="25.5" style="174" customWidth="1"/>
    <col min="2" max="2" width="14" style="174" customWidth="1"/>
    <col min="3" max="3" width="12.125" style="174" customWidth="1"/>
    <col min="4" max="4" width="19.25" style="174" customWidth="1"/>
    <col min="5" max="5" width="17.375" style="174" customWidth="1"/>
    <col min="6" max="6" width="28.5" style="174" customWidth="1"/>
    <col min="7" max="7" width="53.5" style="174" customWidth="1"/>
    <col min="8" max="256" width="9" style="174"/>
    <col min="257" max="257" width="25.5" style="174" customWidth="1"/>
    <col min="258" max="258" width="14" style="174" customWidth="1"/>
    <col min="259" max="259" width="12.125" style="174" customWidth="1"/>
    <col min="260" max="260" width="19.25" style="174" customWidth="1"/>
    <col min="261" max="261" width="17.375" style="174" customWidth="1"/>
    <col min="262" max="262" width="28.5" style="174" customWidth="1"/>
    <col min="263" max="263" width="53.5" style="174" customWidth="1"/>
    <col min="264" max="512" width="9" style="174"/>
    <col min="513" max="513" width="25.5" style="174" customWidth="1"/>
    <col min="514" max="514" width="14" style="174" customWidth="1"/>
    <col min="515" max="515" width="12.125" style="174" customWidth="1"/>
    <col min="516" max="516" width="19.25" style="174" customWidth="1"/>
    <col min="517" max="517" width="17.375" style="174" customWidth="1"/>
    <col min="518" max="518" width="28.5" style="174" customWidth="1"/>
    <col min="519" max="519" width="53.5" style="174" customWidth="1"/>
    <col min="520" max="768" width="9" style="174"/>
    <col min="769" max="769" width="25.5" style="174" customWidth="1"/>
    <col min="770" max="770" width="14" style="174" customWidth="1"/>
    <col min="771" max="771" width="12.125" style="174" customWidth="1"/>
    <col min="772" max="772" width="19.25" style="174" customWidth="1"/>
    <col min="773" max="773" width="17.375" style="174" customWidth="1"/>
    <col min="774" max="774" width="28.5" style="174" customWidth="1"/>
    <col min="775" max="775" width="53.5" style="174" customWidth="1"/>
    <col min="776" max="1024" width="9" style="174"/>
    <col min="1025" max="1025" width="25.5" style="174" customWidth="1"/>
    <col min="1026" max="1026" width="14" style="174" customWidth="1"/>
    <col min="1027" max="1027" width="12.125" style="174" customWidth="1"/>
    <col min="1028" max="1028" width="19.25" style="174" customWidth="1"/>
    <col min="1029" max="1029" width="17.375" style="174" customWidth="1"/>
    <col min="1030" max="1030" width="28.5" style="174" customWidth="1"/>
    <col min="1031" max="1031" width="53.5" style="174" customWidth="1"/>
    <col min="1032" max="1280" width="9" style="174"/>
    <col min="1281" max="1281" width="25.5" style="174" customWidth="1"/>
    <col min="1282" max="1282" width="14" style="174" customWidth="1"/>
    <col min="1283" max="1283" width="12.125" style="174" customWidth="1"/>
    <col min="1284" max="1284" width="19.25" style="174" customWidth="1"/>
    <col min="1285" max="1285" width="17.375" style="174" customWidth="1"/>
    <col min="1286" max="1286" width="28.5" style="174" customWidth="1"/>
    <col min="1287" max="1287" width="53.5" style="174" customWidth="1"/>
    <col min="1288" max="1536" width="9" style="174"/>
    <col min="1537" max="1537" width="25.5" style="174" customWidth="1"/>
    <col min="1538" max="1538" width="14" style="174" customWidth="1"/>
    <col min="1539" max="1539" width="12.125" style="174" customWidth="1"/>
    <col min="1540" max="1540" width="19.25" style="174" customWidth="1"/>
    <col min="1541" max="1541" width="17.375" style="174" customWidth="1"/>
    <col min="1542" max="1542" width="28.5" style="174" customWidth="1"/>
    <col min="1543" max="1543" width="53.5" style="174" customWidth="1"/>
    <col min="1544" max="1792" width="9" style="174"/>
    <col min="1793" max="1793" width="25.5" style="174" customWidth="1"/>
    <col min="1794" max="1794" width="14" style="174" customWidth="1"/>
    <col min="1795" max="1795" width="12.125" style="174" customWidth="1"/>
    <col min="1796" max="1796" width="19.25" style="174" customWidth="1"/>
    <col min="1797" max="1797" width="17.375" style="174" customWidth="1"/>
    <col min="1798" max="1798" width="28.5" style="174" customWidth="1"/>
    <col min="1799" max="1799" width="53.5" style="174" customWidth="1"/>
    <col min="1800" max="2048" width="9" style="174"/>
    <col min="2049" max="2049" width="25.5" style="174" customWidth="1"/>
    <col min="2050" max="2050" width="14" style="174" customWidth="1"/>
    <col min="2051" max="2051" width="12.125" style="174" customWidth="1"/>
    <col min="2052" max="2052" width="19.25" style="174" customWidth="1"/>
    <col min="2053" max="2053" width="17.375" style="174" customWidth="1"/>
    <col min="2054" max="2054" width="28.5" style="174" customWidth="1"/>
    <col min="2055" max="2055" width="53.5" style="174" customWidth="1"/>
    <col min="2056" max="2304" width="9" style="174"/>
    <col min="2305" max="2305" width="25.5" style="174" customWidth="1"/>
    <col min="2306" max="2306" width="14" style="174" customWidth="1"/>
    <col min="2307" max="2307" width="12.125" style="174" customWidth="1"/>
    <col min="2308" max="2308" width="19.25" style="174" customWidth="1"/>
    <col min="2309" max="2309" width="17.375" style="174" customWidth="1"/>
    <col min="2310" max="2310" width="28.5" style="174" customWidth="1"/>
    <col min="2311" max="2311" width="53.5" style="174" customWidth="1"/>
    <col min="2312" max="2560" width="9" style="174"/>
    <col min="2561" max="2561" width="25.5" style="174" customWidth="1"/>
    <col min="2562" max="2562" width="14" style="174" customWidth="1"/>
    <col min="2563" max="2563" width="12.125" style="174" customWidth="1"/>
    <col min="2564" max="2564" width="19.25" style="174" customWidth="1"/>
    <col min="2565" max="2565" width="17.375" style="174" customWidth="1"/>
    <col min="2566" max="2566" width="28.5" style="174" customWidth="1"/>
    <col min="2567" max="2567" width="53.5" style="174" customWidth="1"/>
    <col min="2568" max="2816" width="9" style="174"/>
    <col min="2817" max="2817" width="25.5" style="174" customWidth="1"/>
    <col min="2818" max="2818" width="14" style="174" customWidth="1"/>
    <col min="2819" max="2819" width="12.125" style="174" customWidth="1"/>
    <col min="2820" max="2820" width="19.25" style="174" customWidth="1"/>
    <col min="2821" max="2821" width="17.375" style="174" customWidth="1"/>
    <col min="2822" max="2822" width="28.5" style="174" customWidth="1"/>
    <col min="2823" max="2823" width="53.5" style="174" customWidth="1"/>
    <col min="2824" max="3072" width="9" style="174"/>
    <col min="3073" max="3073" width="25.5" style="174" customWidth="1"/>
    <col min="3074" max="3074" width="14" style="174" customWidth="1"/>
    <col min="3075" max="3075" width="12.125" style="174" customWidth="1"/>
    <col min="3076" max="3076" width="19.25" style="174" customWidth="1"/>
    <col min="3077" max="3077" width="17.375" style="174" customWidth="1"/>
    <col min="3078" max="3078" width="28.5" style="174" customWidth="1"/>
    <col min="3079" max="3079" width="53.5" style="174" customWidth="1"/>
    <col min="3080" max="3328" width="9" style="174"/>
    <col min="3329" max="3329" width="25.5" style="174" customWidth="1"/>
    <col min="3330" max="3330" width="14" style="174" customWidth="1"/>
    <col min="3331" max="3331" width="12.125" style="174" customWidth="1"/>
    <col min="3332" max="3332" width="19.25" style="174" customWidth="1"/>
    <col min="3333" max="3333" width="17.375" style="174" customWidth="1"/>
    <col min="3334" max="3334" width="28.5" style="174" customWidth="1"/>
    <col min="3335" max="3335" width="53.5" style="174" customWidth="1"/>
    <col min="3336" max="3584" width="9" style="174"/>
    <col min="3585" max="3585" width="25.5" style="174" customWidth="1"/>
    <col min="3586" max="3586" width="14" style="174" customWidth="1"/>
    <col min="3587" max="3587" width="12.125" style="174" customWidth="1"/>
    <col min="3588" max="3588" width="19.25" style="174" customWidth="1"/>
    <col min="3589" max="3589" width="17.375" style="174" customWidth="1"/>
    <col min="3590" max="3590" width="28.5" style="174" customWidth="1"/>
    <col min="3591" max="3591" width="53.5" style="174" customWidth="1"/>
    <col min="3592" max="3840" width="9" style="174"/>
    <col min="3841" max="3841" width="25.5" style="174" customWidth="1"/>
    <col min="3842" max="3842" width="14" style="174" customWidth="1"/>
    <col min="3843" max="3843" width="12.125" style="174" customWidth="1"/>
    <col min="3844" max="3844" width="19.25" style="174" customWidth="1"/>
    <col min="3845" max="3845" width="17.375" style="174" customWidth="1"/>
    <col min="3846" max="3846" width="28.5" style="174" customWidth="1"/>
    <col min="3847" max="3847" width="53.5" style="174" customWidth="1"/>
    <col min="3848" max="4096" width="9" style="174"/>
    <col min="4097" max="4097" width="25.5" style="174" customWidth="1"/>
    <col min="4098" max="4098" width="14" style="174" customWidth="1"/>
    <col min="4099" max="4099" width="12.125" style="174" customWidth="1"/>
    <col min="4100" max="4100" width="19.25" style="174" customWidth="1"/>
    <col min="4101" max="4101" width="17.375" style="174" customWidth="1"/>
    <col min="4102" max="4102" width="28.5" style="174" customWidth="1"/>
    <col min="4103" max="4103" width="53.5" style="174" customWidth="1"/>
    <col min="4104" max="4352" width="9" style="174"/>
    <col min="4353" max="4353" width="25.5" style="174" customWidth="1"/>
    <col min="4354" max="4354" width="14" style="174" customWidth="1"/>
    <col min="4355" max="4355" width="12.125" style="174" customWidth="1"/>
    <col min="4356" max="4356" width="19.25" style="174" customWidth="1"/>
    <col min="4357" max="4357" width="17.375" style="174" customWidth="1"/>
    <col min="4358" max="4358" width="28.5" style="174" customWidth="1"/>
    <col min="4359" max="4359" width="53.5" style="174" customWidth="1"/>
    <col min="4360" max="4608" width="9" style="174"/>
    <col min="4609" max="4609" width="25.5" style="174" customWidth="1"/>
    <col min="4610" max="4610" width="14" style="174" customWidth="1"/>
    <col min="4611" max="4611" width="12.125" style="174" customWidth="1"/>
    <col min="4612" max="4612" width="19.25" style="174" customWidth="1"/>
    <col min="4613" max="4613" width="17.375" style="174" customWidth="1"/>
    <col min="4614" max="4614" width="28.5" style="174" customWidth="1"/>
    <col min="4615" max="4615" width="53.5" style="174" customWidth="1"/>
    <col min="4616" max="4864" width="9" style="174"/>
    <col min="4865" max="4865" width="25.5" style="174" customWidth="1"/>
    <col min="4866" max="4866" width="14" style="174" customWidth="1"/>
    <col min="4867" max="4867" width="12.125" style="174" customWidth="1"/>
    <col min="4868" max="4868" width="19.25" style="174" customWidth="1"/>
    <col min="4869" max="4869" width="17.375" style="174" customWidth="1"/>
    <col min="4870" max="4870" width="28.5" style="174" customWidth="1"/>
    <col min="4871" max="4871" width="53.5" style="174" customWidth="1"/>
    <col min="4872" max="5120" width="9" style="174"/>
    <col min="5121" max="5121" width="25.5" style="174" customWidth="1"/>
    <col min="5122" max="5122" width="14" style="174" customWidth="1"/>
    <col min="5123" max="5123" width="12.125" style="174" customWidth="1"/>
    <col min="5124" max="5124" width="19.25" style="174" customWidth="1"/>
    <col min="5125" max="5125" width="17.375" style="174" customWidth="1"/>
    <col min="5126" max="5126" width="28.5" style="174" customWidth="1"/>
    <col min="5127" max="5127" width="53.5" style="174" customWidth="1"/>
    <col min="5128" max="5376" width="9" style="174"/>
    <col min="5377" max="5377" width="25.5" style="174" customWidth="1"/>
    <col min="5378" max="5378" width="14" style="174" customWidth="1"/>
    <col min="5379" max="5379" width="12.125" style="174" customWidth="1"/>
    <col min="5380" max="5380" width="19.25" style="174" customWidth="1"/>
    <col min="5381" max="5381" width="17.375" style="174" customWidth="1"/>
    <col min="5382" max="5382" width="28.5" style="174" customWidth="1"/>
    <col min="5383" max="5383" width="53.5" style="174" customWidth="1"/>
    <col min="5384" max="5632" width="9" style="174"/>
    <col min="5633" max="5633" width="25.5" style="174" customWidth="1"/>
    <col min="5634" max="5634" width="14" style="174" customWidth="1"/>
    <col min="5635" max="5635" width="12.125" style="174" customWidth="1"/>
    <col min="5636" max="5636" width="19.25" style="174" customWidth="1"/>
    <col min="5637" max="5637" width="17.375" style="174" customWidth="1"/>
    <col min="5638" max="5638" width="28.5" style="174" customWidth="1"/>
    <col min="5639" max="5639" width="53.5" style="174" customWidth="1"/>
    <col min="5640" max="5888" width="9" style="174"/>
    <col min="5889" max="5889" width="25.5" style="174" customWidth="1"/>
    <col min="5890" max="5890" width="14" style="174" customWidth="1"/>
    <col min="5891" max="5891" width="12.125" style="174" customWidth="1"/>
    <col min="5892" max="5892" width="19.25" style="174" customWidth="1"/>
    <col min="5893" max="5893" width="17.375" style="174" customWidth="1"/>
    <col min="5894" max="5894" width="28.5" style="174" customWidth="1"/>
    <col min="5895" max="5895" width="53.5" style="174" customWidth="1"/>
    <col min="5896" max="6144" width="9" style="174"/>
    <col min="6145" max="6145" width="25.5" style="174" customWidth="1"/>
    <col min="6146" max="6146" width="14" style="174" customWidth="1"/>
    <col min="6147" max="6147" width="12.125" style="174" customWidth="1"/>
    <col min="6148" max="6148" width="19.25" style="174" customWidth="1"/>
    <col min="6149" max="6149" width="17.375" style="174" customWidth="1"/>
    <col min="6150" max="6150" width="28.5" style="174" customWidth="1"/>
    <col min="6151" max="6151" width="53.5" style="174" customWidth="1"/>
    <col min="6152" max="6400" width="9" style="174"/>
    <col min="6401" max="6401" width="25.5" style="174" customWidth="1"/>
    <col min="6402" max="6402" width="14" style="174" customWidth="1"/>
    <col min="6403" max="6403" width="12.125" style="174" customWidth="1"/>
    <col min="6404" max="6404" width="19.25" style="174" customWidth="1"/>
    <col min="6405" max="6405" width="17.375" style="174" customWidth="1"/>
    <col min="6406" max="6406" width="28.5" style="174" customWidth="1"/>
    <col min="6407" max="6407" width="53.5" style="174" customWidth="1"/>
    <col min="6408" max="6656" width="9" style="174"/>
    <col min="6657" max="6657" width="25.5" style="174" customWidth="1"/>
    <col min="6658" max="6658" width="14" style="174" customWidth="1"/>
    <col min="6659" max="6659" width="12.125" style="174" customWidth="1"/>
    <col min="6660" max="6660" width="19.25" style="174" customWidth="1"/>
    <col min="6661" max="6661" width="17.375" style="174" customWidth="1"/>
    <col min="6662" max="6662" width="28.5" style="174" customWidth="1"/>
    <col min="6663" max="6663" width="53.5" style="174" customWidth="1"/>
    <col min="6664" max="6912" width="9" style="174"/>
    <col min="6913" max="6913" width="25.5" style="174" customWidth="1"/>
    <col min="6914" max="6914" width="14" style="174" customWidth="1"/>
    <col min="6915" max="6915" width="12.125" style="174" customWidth="1"/>
    <col min="6916" max="6916" width="19.25" style="174" customWidth="1"/>
    <col min="6917" max="6917" width="17.375" style="174" customWidth="1"/>
    <col min="6918" max="6918" width="28.5" style="174" customWidth="1"/>
    <col min="6919" max="6919" width="53.5" style="174" customWidth="1"/>
    <col min="6920" max="7168" width="9" style="174"/>
    <col min="7169" max="7169" width="25.5" style="174" customWidth="1"/>
    <col min="7170" max="7170" width="14" style="174" customWidth="1"/>
    <col min="7171" max="7171" width="12.125" style="174" customWidth="1"/>
    <col min="7172" max="7172" width="19.25" style="174" customWidth="1"/>
    <col min="7173" max="7173" width="17.375" style="174" customWidth="1"/>
    <col min="7174" max="7174" width="28.5" style="174" customWidth="1"/>
    <col min="7175" max="7175" width="53.5" style="174" customWidth="1"/>
    <col min="7176" max="7424" width="9" style="174"/>
    <col min="7425" max="7425" width="25.5" style="174" customWidth="1"/>
    <col min="7426" max="7426" width="14" style="174" customWidth="1"/>
    <col min="7427" max="7427" width="12.125" style="174" customWidth="1"/>
    <col min="7428" max="7428" width="19.25" style="174" customWidth="1"/>
    <col min="7429" max="7429" width="17.375" style="174" customWidth="1"/>
    <col min="7430" max="7430" width="28.5" style="174" customWidth="1"/>
    <col min="7431" max="7431" width="53.5" style="174" customWidth="1"/>
    <col min="7432" max="7680" width="9" style="174"/>
    <col min="7681" max="7681" width="25.5" style="174" customWidth="1"/>
    <col min="7682" max="7682" width="14" style="174" customWidth="1"/>
    <col min="7683" max="7683" width="12.125" style="174" customWidth="1"/>
    <col min="7684" max="7684" width="19.25" style="174" customWidth="1"/>
    <col min="7685" max="7685" width="17.375" style="174" customWidth="1"/>
    <col min="7686" max="7686" width="28.5" style="174" customWidth="1"/>
    <col min="7687" max="7687" width="53.5" style="174" customWidth="1"/>
    <col min="7688" max="7936" width="9" style="174"/>
    <col min="7937" max="7937" width="25.5" style="174" customWidth="1"/>
    <col min="7938" max="7938" width="14" style="174" customWidth="1"/>
    <col min="7939" max="7939" width="12.125" style="174" customWidth="1"/>
    <col min="7940" max="7940" width="19.25" style="174" customWidth="1"/>
    <col min="7941" max="7941" width="17.375" style="174" customWidth="1"/>
    <col min="7942" max="7942" width="28.5" style="174" customWidth="1"/>
    <col min="7943" max="7943" width="53.5" style="174" customWidth="1"/>
    <col min="7944" max="8192" width="9" style="174"/>
    <col min="8193" max="8193" width="25.5" style="174" customWidth="1"/>
    <col min="8194" max="8194" width="14" style="174" customWidth="1"/>
    <col min="8195" max="8195" width="12.125" style="174" customWidth="1"/>
    <col min="8196" max="8196" width="19.25" style="174" customWidth="1"/>
    <col min="8197" max="8197" width="17.375" style="174" customWidth="1"/>
    <col min="8198" max="8198" width="28.5" style="174" customWidth="1"/>
    <col min="8199" max="8199" width="53.5" style="174" customWidth="1"/>
    <col min="8200" max="8448" width="9" style="174"/>
    <col min="8449" max="8449" width="25.5" style="174" customWidth="1"/>
    <col min="8450" max="8450" width="14" style="174" customWidth="1"/>
    <col min="8451" max="8451" width="12.125" style="174" customWidth="1"/>
    <col min="8452" max="8452" width="19.25" style="174" customWidth="1"/>
    <col min="8453" max="8453" width="17.375" style="174" customWidth="1"/>
    <col min="8454" max="8454" width="28.5" style="174" customWidth="1"/>
    <col min="8455" max="8455" width="53.5" style="174" customWidth="1"/>
    <col min="8456" max="8704" width="9" style="174"/>
    <col min="8705" max="8705" width="25.5" style="174" customWidth="1"/>
    <col min="8706" max="8706" width="14" style="174" customWidth="1"/>
    <col min="8707" max="8707" width="12.125" style="174" customWidth="1"/>
    <col min="8708" max="8708" width="19.25" style="174" customWidth="1"/>
    <col min="8709" max="8709" width="17.375" style="174" customWidth="1"/>
    <col min="8710" max="8710" width="28.5" style="174" customWidth="1"/>
    <col min="8711" max="8711" width="53.5" style="174" customWidth="1"/>
    <col min="8712" max="8960" width="9" style="174"/>
    <col min="8961" max="8961" width="25.5" style="174" customWidth="1"/>
    <col min="8962" max="8962" width="14" style="174" customWidth="1"/>
    <col min="8963" max="8963" width="12.125" style="174" customWidth="1"/>
    <col min="8964" max="8964" width="19.25" style="174" customWidth="1"/>
    <col min="8965" max="8965" width="17.375" style="174" customWidth="1"/>
    <col min="8966" max="8966" width="28.5" style="174" customWidth="1"/>
    <col min="8967" max="8967" width="53.5" style="174" customWidth="1"/>
    <col min="8968" max="9216" width="9" style="174"/>
    <col min="9217" max="9217" width="25.5" style="174" customWidth="1"/>
    <col min="9218" max="9218" width="14" style="174" customWidth="1"/>
    <col min="9219" max="9219" width="12.125" style="174" customWidth="1"/>
    <col min="9220" max="9220" width="19.25" style="174" customWidth="1"/>
    <col min="9221" max="9221" width="17.375" style="174" customWidth="1"/>
    <col min="9222" max="9222" width="28.5" style="174" customWidth="1"/>
    <col min="9223" max="9223" width="53.5" style="174" customWidth="1"/>
    <col min="9224" max="9472" width="9" style="174"/>
    <col min="9473" max="9473" width="25.5" style="174" customWidth="1"/>
    <col min="9474" max="9474" width="14" style="174" customWidth="1"/>
    <col min="9475" max="9475" width="12.125" style="174" customWidth="1"/>
    <col min="9476" max="9476" width="19.25" style="174" customWidth="1"/>
    <col min="9477" max="9477" width="17.375" style="174" customWidth="1"/>
    <col min="9478" max="9478" width="28.5" style="174" customWidth="1"/>
    <col min="9479" max="9479" width="53.5" style="174" customWidth="1"/>
    <col min="9480" max="9728" width="9" style="174"/>
    <col min="9729" max="9729" width="25.5" style="174" customWidth="1"/>
    <col min="9730" max="9730" width="14" style="174" customWidth="1"/>
    <col min="9731" max="9731" width="12.125" style="174" customWidth="1"/>
    <col min="9732" max="9732" width="19.25" style="174" customWidth="1"/>
    <col min="9733" max="9733" width="17.375" style="174" customWidth="1"/>
    <col min="9734" max="9734" width="28.5" style="174" customWidth="1"/>
    <col min="9735" max="9735" width="53.5" style="174" customWidth="1"/>
    <col min="9736" max="9984" width="9" style="174"/>
    <col min="9985" max="9985" width="25.5" style="174" customWidth="1"/>
    <col min="9986" max="9986" width="14" style="174" customWidth="1"/>
    <col min="9987" max="9987" width="12.125" style="174" customWidth="1"/>
    <col min="9988" max="9988" width="19.25" style="174" customWidth="1"/>
    <col min="9989" max="9989" width="17.375" style="174" customWidth="1"/>
    <col min="9990" max="9990" width="28.5" style="174" customWidth="1"/>
    <col min="9991" max="9991" width="53.5" style="174" customWidth="1"/>
    <col min="9992" max="10240" width="9" style="174"/>
    <col min="10241" max="10241" width="25.5" style="174" customWidth="1"/>
    <col min="10242" max="10242" width="14" style="174" customWidth="1"/>
    <col min="10243" max="10243" width="12.125" style="174" customWidth="1"/>
    <col min="10244" max="10244" width="19.25" style="174" customWidth="1"/>
    <col min="10245" max="10245" width="17.375" style="174" customWidth="1"/>
    <col min="10246" max="10246" width="28.5" style="174" customWidth="1"/>
    <col min="10247" max="10247" width="53.5" style="174" customWidth="1"/>
    <col min="10248" max="10496" width="9" style="174"/>
    <col min="10497" max="10497" width="25.5" style="174" customWidth="1"/>
    <col min="10498" max="10498" width="14" style="174" customWidth="1"/>
    <col min="10499" max="10499" width="12.125" style="174" customWidth="1"/>
    <col min="10500" max="10500" width="19.25" style="174" customWidth="1"/>
    <col min="10501" max="10501" width="17.375" style="174" customWidth="1"/>
    <col min="10502" max="10502" width="28.5" style="174" customWidth="1"/>
    <col min="10503" max="10503" width="53.5" style="174" customWidth="1"/>
    <col min="10504" max="10752" width="9" style="174"/>
    <col min="10753" max="10753" width="25.5" style="174" customWidth="1"/>
    <col min="10754" max="10754" width="14" style="174" customWidth="1"/>
    <col min="10755" max="10755" width="12.125" style="174" customWidth="1"/>
    <col min="10756" max="10756" width="19.25" style="174" customWidth="1"/>
    <col min="10757" max="10757" width="17.375" style="174" customWidth="1"/>
    <col min="10758" max="10758" width="28.5" style="174" customWidth="1"/>
    <col min="10759" max="10759" width="53.5" style="174" customWidth="1"/>
    <col min="10760" max="11008" width="9" style="174"/>
    <col min="11009" max="11009" width="25.5" style="174" customWidth="1"/>
    <col min="11010" max="11010" width="14" style="174" customWidth="1"/>
    <col min="11011" max="11011" width="12.125" style="174" customWidth="1"/>
    <col min="11012" max="11012" width="19.25" style="174" customWidth="1"/>
    <col min="11013" max="11013" width="17.375" style="174" customWidth="1"/>
    <col min="11014" max="11014" width="28.5" style="174" customWidth="1"/>
    <col min="11015" max="11015" width="53.5" style="174" customWidth="1"/>
    <col min="11016" max="11264" width="9" style="174"/>
    <col min="11265" max="11265" width="25.5" style="174" customWidth="1"/>
    <col min="11266" max="11266" width="14" style="174" customWidth="1"/>
    <col min="11267" max="11267" width="12.125" style="174" customWidth="1"/>
    <col min="11268" max="11268" width="19.25" style="174" customWidth="1"/>
    <col min="11269" max="11269" width="17.375" style="174" customWidth="1"/>
    <col min="11270" max="11270" width="28.5" style="174" customWidth="1"/>
    <col min="11271" max="11271" width="53.5" style="174" customWidth="1"/>
    <col min="11272" max="11520" width="9" style="174"/>
    <col min="11521" max="11521" width="25.5" style="174" customWidth="1"/>
    <col min="11522" max="11522" width="14" style="174" customWidth="1"/>
    <col min="11523" max="11523" width="12.125" style="174" customWidth="1"/>
    <col min="11524" max="11524" width="19.25" style="174" customWidth="1"/>
    <col min="11525" max="11525" width="17.375" style="174" customWidth="1"/>
    <col min="11526" max="11526" width="28.5" style="174" customWidth="1"/>
    <col min="11527" max="11527" width="53.5" style="174" customWidth="1"/>
    <col min="11528" max="11776" width="9" style="174"/>
    <col min="11777" max="11777" width="25.5" style="174" customWidth="1"/>
    <col min="11778" max="11778" width="14" style="174" customWidth="1"/>
    <col min="11779" max="11779" width="12.125" style="174" customWidth="1"/>
    <col min="11780" max="11780" width="19.25" style="174" customWidth="1"/>
    <col min="11781" max="11781" width="17.375" style="174" customWidth="1"/>
    <col min="11782" max="11782" width="28.5" style="174" customWidth="1"/>
    <col min="11783" max="11783" width="53.5" style="174" customWidth="1"/>
    <col min="11784" max="12032" width="9" style="174"/>
    <col min="12033" max="12033" width="25.5" style="174" customWidth="1"/>
    <col min="12034" max="12034" width="14" style="174" customWidth="1"/>
    <col min="12035" max="12035" width="12.125" style="174" customWidth="1"/>
    <col min="12036" max="12036" width="19.25" style="174" customWidth="1"/>
    <col min="12037" max="12037" width="17.375" style="174" customWidth="1"/>
    <col min="12038" max="12038" width="28.5" style="174" customWidth="1"/>
    <col min="12039" max="12039" width="53.5" style="174" customWidth="1"/>
    <col min="12040" max="12288" width="9" style="174"/>
    <col min="12289" max="12289" width="25.5" style="174" customWidth="1"/>
    <col min="12290" max="12290" width="14" style="174" customWidth="1"/>
    <col min="12291" max="12291" width="12.125" style="174" customWidth="1"/>
    <col min="12292" max="12292" width="19.25" style="174" customWidth="1"/>
    <col min="12293" max="12293" width="17.375" style="174" customWidth="1"/>
    <col min="12294" max="12294" width="28.5" style="174" customWidth="1"/>
    <col min="12295" max="12295" width="53.5" style="174" customWidth="1"/>
    <col min="12296" max="12544" width="9" style="174"/>
    <col min="12545" max="12545" width="25.5" style="174" customWidth="1"/>
    <col min="12546" max="12546" width="14" style="174" customWidth="1"/>
    <col min="12547" max="12547" width="12.125" style="174" customWidth="1"/>
    <col min="12548" max="12548" width="19.25" style="174" customWidth="1"/>
    <col min="12549" max="12549" width="17.375" style="174" customWidth="1"/>
    <col min="12550" max="12550" width="28.5" style="174" customWidth="1"/>
    <col min="12551" max="12551" width="53.5" style="174" customWidth="1"/>
    <col min="12552" max="12800" width="9" style="174"/>
    <col min="12801" max="12801" width="25.5" style="174" customWidth="1"/>
    <col min="12802" max="12802" width="14" style="174" customWidth="1"/>
    <col min="12803" max="12803" width="12.125" style="174" customWidth="1"/>
    <col min="12804" max="12804" width="19.25" style="174" customWidth="1"/>
    <col min="12805" max="12805" width="17.375" style="174" customWidth="1"/>
    <col min="12806" max="12806" width="28.5" style="174" customWidth="1"/>
    <col min="12807" max="12807" width="53.5" style="174" customWidth="1"/>
    <col min="12808" max="13056" width="9" style="174"/>
    <col min="13057" max="13057" width="25.5" style="174" customWidth="1"/>
    <col min="13058" max="13058" width="14" style="174" customWidth="1"/>
    <col min="13059" max="13059" width="12.125" style="174" customWidth="1"/>
    <col min="13060" max="13060" width="19.25" style="174" customWidth="1"/>
    <col min="13061" max="13061" width="17.375" style="174" customWidth="1"/>
    <col min="13062" max="13062" width="28.5" style="174" customWidth="1"/>
    <col min="13063" max="13063" width="53.5" style="174" customWidth="1"/>
    <col min="13064" max="13312" width="9" style="174"/>
    <col min="13313" max="13313" width="25.5" style="174" customWidth="1"/>
    <col min="13314" max="13314" width="14" style="174" customWidth="1"/>
    <col min="13315" max="13315" width="12.125" style="174" customWidth="1"/>
    <col min="13316" max="13316" width="19.25" style="174" customWidth="1"/>
    <col min="13317" max="13317" width="17.375" style="174" customWidth="1"/>
    <col min="13318" max="13318" width="28.5" style="174" customWidth="1"/>
    <col min="13319" max="13319" width="53.5" style="174" customWidth="1"/>
    <col min="13320" max="13568" width="9" style="174"/>
    <col min="13569" max="13569" width="25.5" style="174" customWidth="1"/>
    <col min="13570" max="13570" width="14" style="174" customWidth="1"/>
    <col min="13571" max="13571" width="12.125" style="174" customWidth="1"/>
    <col min="13572" max="13572" width="19.25" style="174" customWidth="1"/>
    <col min="13573" max="13573" width="17.375" style="174" customWidth="1"/>
    <col min="13574" max="13574" width="28.5" style="174" customWidth="1"/>
    <col min="13575" max="13575" width="53.5" style="174" customWidth="1"/>
    <col min="13576" max="13824" width="9" style="174"/>
    <col min="13825" max="13825" width="25.5" style="174" customWidth="1"/>
    <col min="13826" max="13826" width="14" style="174" customWidth="1"/>
    <col min="13827" max="13827" width="12.125" style="174" customWidth="1"/>
    <col min="13828" max="13828" width="19.25" style="174" customWidth="1"/>
    <col min="13829" max="13829" width="17.375" style="174" customWidth="1"/>
    <col min="13830" max="13830" width="28.5" style="174" customWidth="1"/>
    <col min="13831" max="13831" width="53.5" style="174" customWidth="1"/>
    <col min="13832" max="14080" width="9" style="174"/>
    <col min="14081" max="14081" width="25.5" style="174" customWidth="1"/>
    <col min="14082" max="14082" width="14" style="174" customWidth="1"/>
    <col min="14083" max="14083" width="12.125" style="174" customWidth="1"/>
    <col min="14084" max="14084" width="19.25" style="174" customWidth="1"/>
    <col min="14085" max="14085" width="17.375" style="174" customWidth="1"/>
    <col min="14086" max="14086" width="28.5" style="174" customWidth="1"/>
    <col min="14087" max="14087" width="53.5" style="174" customWidth="1"/>
    <col min="14088" max="14336" width="9" style="174"/>
    <col min="14337" max="14337" width="25.5" style="174" customWidth="1"/>
    <col min="14338" max="14338" width="14" style="174" customWidth="1"/>
    <col min="14339" max="14339" width="12.125" style="174" customWidth="1"/>
    <col min="14340" max="14340" width="19.25" style="174" customWidth="1"/>
    <col min="14341" max="14341" width="17.375" style="174" customWidth="1"/>
    <col min="14342" max="14342" width="28.5" style="174" customWidth="1"/>
    <col min="14343" max="14343" width="53.5" style="174" customWidth="1"/>
    <col min="14344" max="14592" width="9" style="174"/>
    <col min="14593" max="14593" width="25.5" style="174" customWidth="1"/>
    <col min="14594" max="14594" width="14" style="174" customWidth="1"/>
    <col min="14595" max="14595" width="12.125" style="174" customWidth="1"/>
    <col min="14596" max="14596" width="19.25" style="174" customWidth="1"/>
    <col min="14597" max="14597" width="17.375" style="174" customWidth="1"/>
    <col min="14598" max="14598" width="28.5" style="174" customWidth="1"/>
    <col min="14599" max="14599" width="53.5" style="174" customWidth="1"/>
    <col min="14600" max="14848" width="9" style="174"/>
    <col min="14849" max="14849" width="25.5" style="174" customWidth="1"/>
    <col min="14850" max="14850" width="14" style="174" customWidth="1"/>
    <col min="14851" max="14851" width="12.125" style="174" customWidth="1"/>
    <col min="14852" max="14852" width="19.25" style="174" customWidth="1"/>
    <col min="14853" max="14853" width="17.375" style="174" customWidth="1"/>
    <col min="14854" max="14854" width="28.5" style="174" customWidth="1"/>
    <col min="14855" max="14855" width="53.5" style="174" customWidth="1"/>
    <col min="14856" max="15104" width="9" style="174"/>
    <col min="15105" max="15105" width="25.5" style="174" customWidth="1"/>
    <col min="15106" max="15106" width="14" style="174" customWidth="1"/>
    <col min="15107" max="15107" width="12.125" style="174" customWidth="1"/>
    <col min="15108" max="15108" width="19.25" style="174" customWidth="1"/>
    <col min="15109" max="15109" width="17.375" style="174" customWidth="1"/>
    <col min="15110" max="15110" width="28.5" style="174" customWidth="1"/>
    <col min="15111" max="15111" width="53.5" style="174" customWidth="1"/>
    <col min="15112" max="15360" width="9" style="174"/>
    <col min="15361" max="15361" width="25.5" style="174" customWidth="1"/>
    <col min="15362" max="15362" width="14" style="174" customWidth="1"/>
    <col min="15363" max="15363" width="12.125" style="174" customWidth="1"/>
    <col min="15364" max="15364" width="19.25" style="174" customWidth="1"/>
    <col min="15365" max="15365" width="17.375" style="174" customWidth="1"/>
    <col min="15366" max="15366" width="28.5" style="174" customWidth="1"/>
    <col min="15367" max="15367" width="53.5" style="174" customWidth="1"/>
    <col min="15368" max="15616" width="9" style="174"/>
    <col min="15617" max="15617" width="25.5" style="174" customWidth="1"/>
    <col min="15618" max="15618" width="14" style="174" customWidth="1"/>
    <col min="15619" max="15619" width="12.125" style="174" customWidth="1"/>
    <col min="15620" max="15620" width="19.25" style="174" customWidth="1"/>
    <col min="15621" max="15621" width="17.375" style="174" customWidth="1"/>
    <col min="15622" max="15622" width="28.5" style="174" customWidth="1"/>
    <col min="15623" max="15623" width="53.5" style="174" customWidth="1"/>
    <col min="15624" max="15872" width="9" style="174"/>
    <col min="15873" max="15873" width="25.5" style="174" customWidth="1"/>
    <col min="15874" max="15874" width="14" style="174" customWidth="1"/>
    <col min="15875" max="15875" width="12.125" style="174" customWidth="1"/>
    <col min="15876" max="15876" width="19.25" style="174" customWidth="1"/>
    <col min="15877" max="15877" width="17.375" style="174" customWidth="1"/>
    <col min="15878" max="15878" width="28.5" style="174" customWidth="1"/>
    <col min="15879" max="15879" width="53.5" style="174" customWidth="1"/>
    <col min="15880" max="16128" width="9" style="174"/>
    <col min="16129" max="16129" width="25.5" style="174" customWidth="1"/>
    <col min="16130" max="16130" width="14" style="174" customWidth="1"/>
    <col min="16131" max="16131" width="12.125" style="174" customWidth="1"/>
    <col min="16132" max="16132" width="19.25" style="174" customWidth="1"/>
    <col min="16133" max="16133" width="17.375" style="174" customWidth="1"/>
    <col min="16134" max="16134" width="28.5" style="174" customWidth="1"/>
    <col min="16135" max="16135" width="53.5" style="174" customWidth="1"/>
    <col min="16136" max="16384" width="9" style="174"/>
  </cols>
  <sheetData>
    <row r="1" spans="1:7" ht="19.5" customHeight="1">
      <c r="A1" s="174" t="s">
        <v>352</v>
      </c>
    </row>
    <row r="2" spans="1:7" ht="19.5" customHeight="1"/>
    <row r="3" spans="1:7" ht="30" customHeight="1">
      <c r="A3" s="93" t="s">
        <v>101</v>
      </c>
      <c r="B3" s="279"/>
      <c r="C3" s="173"/>
    </row>
    <row r="4" spans="1:7" ht="24.75" customHeight="1" thickBot="1">
      <c r="A4" s="173"/>
      <c r="B4" s="173"/>
      <c r="C4" s="173"/>
      <c r="G4" s="175" t="s">
        <v>102</v>
      </c>
    </row>
    <row r="5" spans="1:7" s="25" customFormat="1" ht="59.25" customHeight="1" thickTop="1" thickBot="1">
      <c r="A5" s="716" t="s">
        <v>233</v>
      </c>
      <c r="B5" s="719" t="s">
        <v>234</v>
      </c>
      <c r="C5" s="719" t="s">
        <v>103</v>
      </c>
      <c r="D5" s="722" t="s">
        <v>114</v>
      </c>
      <c r="E5" s="723"/>
      <c r="F5" s="724"/>
      <c r="G5" s="725" t="s">
        <v>104</v>
      </c>
    </row>
    <row r="6" spans="1:7" s="25" customFormat="1" ht="24.75" customHeight="1" thickTop="1">
      <c r="A6" s="717"/>
      <c r="B6" s="720"/>
      <c r="C6" s="720"/>
      <c r="D6" s="730" t="s">
        <v>115</v>
      </c>
      <c r="E6" s="731"/>
      <c r="F6" s="731"/>
      <c r="G6" s="726"/>
    </row>
    <row r="7" spans="1:7" s="25" customFormat="1" ht="24.75" customHeight="1" thickBot="1">
      <c r="A7" s="717"/>
      <c r="B7" s="720"/>
      <c r="C7" s="721"/>
      <c r="D7" s="732"/>
      <c r="E7" s="733"/>
      <c r="F7" s="734"/>
      <c r="G7" s="727"/>
    </row>
    <row r="8" spans="1:7" s="25" customFormat="1" ht="24.75" customHeight="1" thickTop="1">
      <c r="A8" s="717"/>
      <c r="B8" s="720"/>
      <c r="C8" s="721"/>
      <c r="D8" s="735" t="s">
        <v>105</v>
      </c>
      <c r="E8" s="737" t="s">
        <v>106</v>
      </c>
      <c r="F8" s="176" t="s">
        <v>107</v>
      </c>
      <c r="G8" s="728"/>
    </row>
    <row r="9" spans="1:7" s="25" customFormat="1" ht="24.75" customHeight="1" thickBot="1">
      <c r="A9" s="718"/>
      <c r="B9" s="718"/>
      <c r="C9" s="718"/>
      <c r="D9" s="736"/>
      <c r="E9" s="738"/>
      <c r="F9" s="177" t="s">
        <v>235</v>
      </c>
      <c r="G9" s="729"/>
    </row>
    <row r="10" spans="1:7" s="185" customFormat="1" ht="49.5" customHeight="1" thickTop="1" thickBot="1">
      <c r="A10" s="178"/>
      <c r="B10" s="179"/>
      <c r="C10" s="180"/>
      <c r="D10" s="181"/>
      <c r="E10" s="182"/>
      <c r="F10" s="183"/>
      <c r="G10" s="184"/>
    </row>
    <row r="11" spans="1:7" s="185" customFormat="1" ht="24.75" customHeight="1" thickTop="1">
      <c r="A11" s="186" t="s">
        <v>108</v>
      </c>
      <c r="B11" s="187"/>
      <c r="C11" s="187"/>
      <c r="D11" s="188"/>
      <c r="E11" s="189"/>
      <c r="F11" s="190"/>
    </row>
    <row r="12" spans="1:7" s="185" customFormat="1" ht="24.75" customHeight="1">
      <c r="A12" s="191" t="s">
        <v>278</v>
      </c>
      <c r="B12" s="187"/>
      <c r="C12" s="187"/>
      <c r="D12" s="188"/>
      <c r="E12" s="189"/>
      <c r="F12" s="190"/>
    </row>
    <row r="13" spans="1:7" s="185" customFormat="1" ht="24.75" customHeight="1">
      <c r="A13" s="714" t="s">
        <v>136</v>
      </c>
      <c r="B13" s="714"/>
      <c r="C13" s="714"/>
      <c r="D13" s="714"/>
      <c r="E13" s="714"/>
      <c r="F13" s="714"/>
      <c r="G13" s="714"/>
    </row>
    <row r="14" spans="1:7" s="185" customFormat="1" ht="24.75" customHeight="1">
      <c r="A14" s="714" t="s">
        <v>137</v>
      </c>
      <c r="B14" s="714"/>
      <c r="C14" s="714"/>
      <c r="D14" s="714"/>
      <c r="E14" s="714"/>
      <c r="F14" s="714"/>
      <c r="G14" s="714"/>
    </row>
    <row r="15" spans="1:7" s="185" customFormat="1" ht="24.75" customHeight="1">
      <c r="A15" s="714" t="s">
        <v>138</v>
      </c>
      <c r="B15" s="714"/>
      <c r="C15" s="714"/>
      <c r="D15" s="714"/>
      <c r="E15" s="714"/>
      <c r="F15" s="714"/>
      <c r="G15" s="714"/>
    </row>
    <row r="16" spans="1:7" s="185" customFormat="1" ht="24.75" customHeight="1">
      <c r="A16" s="191" t="s">
        <v>139</v>
      </c>
      <c r="B16" s="187"/>
      <c r="C16" s="187"/>
      <c r="D16" s="188"/>
      <c r="E16" s="189"/>
      <c r="F16" s="190"/>
    </row>
    <row r="17" spans="1:7" s="185" customFormat="1" ht="24.75" customHeight="1">
      <c r="A17" s="192" t="s">
        <v>109</v>
      </c>
      <c r="B17" s="187"/>
      <c r="C17" s="187"/>
      <c r="D17" s="188"/>
      <c r="E17" s="189"/>
      <c r="F17" s="190"/>
    </row>
    <row r="18" spans="1:7" ht="24.75" customHeight="1">
      <c r="A18" s="174" t="s">
        <v>279</v>
      </c>
      <c r="B18" s="193"/>
      <c r="C18" s="193"/>
      <c r="D18" s="194"/>
      <c r="E18" s="195"/>
      <c r="F18" s="195"/>
    </row>
    <row r="19" spans="1:7" ht="24.75" customHeight="1">
      <c r="A19" s="174" t="s">
        <v>236</v>
      </c>
      <c r="B19" s="193"/>
      <c r="C19" s="193"/>
      <c r="D19" s="194"/>
      <c r="E19" s="195"/>
      <c r="F19" s="195"/>
    </row>
    <row r="20" spans="1:7" ht="24.75" customHeight="1">
      <c r="A20" s="174" t="s">
        <v>237</v>
      </c>
      <c r="B20" s="193"/>
      <c r="C20" s="193"/>
      <c r="D20" s="194"/>
      <c r="E20" s="195"/>
      <c r="F20" s="195"/>
    </row>
    <row r="21" spans="1:7" ht="24.75" customHeight="1">
      <c r="B21" s="193"/>
      <c r="C21" s="193"/>
      <c r="D21" s="194"/>
      <c r="E21" s="195"/>
      <c r="F21" s="195"/>
    </row>
    <row r="22" spans="1:7" s="185" customFormat="1" ht="24.75" customHeight="1">
      <c r="A22" s="192" t="s">
        <v>110</v>
      </c>
      <c r="B22" s="187"/>
      <c r="C22" s="187"/>
      <c r="D22" s="188"/>
      <c r="E22" s="189"/>
      <c r="F22" s="190"/>
    </row>
    <row r="23" spans="1:7" ht="24.75" customHeight="1">
      <c r="A23" s="174" t="s">
        <v>111</v>
      </c>
    </row>
    <row r="24" spans="1:7" ht="24.75" customHeight="1"/>
    <row r="25" spans="1:7" ht="24.75" customHeight="1">
      <c r="A25" s="174" t="s">
        <v>112</v>
      </c>
    </row>
    <row r="26" spans="1:7" ht="24.75" customHeight="1">
      <c r="A26" s="174" t="s">
        <v>113</v>
      </c>
    </row>
    <row r="27" spans="1:7" ht="24.75" customHeight="1">
      <c r="A27" s="715" t="s">
        <v>191</v>
      </c>
      <c r="B27" s="715"/>
      <c r="C27" s="715"/>
      <c r="D27" s="715"/>
      <c r="E27" s="715"/>
      <c r="F27" s="715"/>
      <c r="G27" s="715"/>
    </row>
    <row r="28" spans="1:7" ht="24.75" customHeight="1"/>
  </sheetData>
  <mergeCells count="12">
    <mergeCell ref="A13:G13"/>
    <mergeCell ref="A14:G14"/>
    <mergeCell ref="A15:G15"/>
    <mergeCell ref="A27:G27"/>
    <mergeCell ref="A5:A9"/>
    <mergeCell ref="B5:B9"/>
    <mergeCell ref="C5:C9"/>
    <mergeCell ref="D5:F5"/>
    <mergeCell ref="G5:G9"/>
    <mergeCell ref="D6:F7"/>
    <mergeCell ref="D8:D9"/>
    <mergeCell ref="E8:E9"/>
  </mergeCells>
  <phoneticPr fontId="3"/>
  <conditionalFormatting sqref="A10:E10">
    <cfRule type="containsBlanks" dxfId="26" priority="1">
      <formula>LEN(TRIM(A10))=0</formula>
    </cfRule>
  </conditionalFormatting>
  <pageMargins left="0.70866141732283472" right="0.70866141732283472" top="0.74803149606299213" bottom="0.74803149606299213" header="0.31496062992125984" footer="0.31496062992125984"/>
  <pageSetup paperSize="9" scale="74" fitToWidth="0" orientation="landscape" blackAndWhite="1" r:id="rId1"/>
  <colBreaks count="1" manualBreakCount="1">
    <brk id="7" min="2" max="2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BB166"/>
  <sheetViews>
    <sheetView view="pageBreakPreview" zoomScaleNormal="100" zoomScaleSheetLayoutView="100" workbookViewId="0">
      <selection activeCell="U155" sqref="U155"/>
    </sheetView>
  </sheetViews>
  <sheetFormatPr defaultColWidth="3.625" defaultRowHeight="13.5"/>
  <cols>
    <col min="1" max="1" width="4.375" style="2" customWidth="1"/>
    <col min="2" max="22" width="3.625" style="2" customWidth="1"/>
    <col min="23" max="23" width="4.625" style="2" customWidth="1"/>
    <col min="24" max="24" width="3.625" style="2" customWidth="1"/>
    <col min="25" max="25" width="4.625" style="2" customWidth="1"/>
    <col min="26" max="27" width="3.625" style="2" customWidth="1"/>
    <col min="28" max="28" width="8.625" style="2" customWidth="1"/>
    <col min="29" max="38" width="3.625" style="2"/>
    <col min="39" max="40" width="3.625" style="2" customWidth="1"/>
    <col min="41" max="256" width="3.625" style="2"/>
    <col min="257" max="257" width="4.375" style="2" customWidth="1"/>
    <col min="258" max="278" width="3.625" style="2" customWidth="1"/>
    <col min="279" max="279" width="4.625" style="2" customWidth="1"/>
    <col min="280" max="280" width="3.625" style="2" customWidth="1"/>
    <col min="281" max="281" width="4.625" style="2" customWidth="1"/>
    <col min="282" max="283" width="3.625" style="2" customWidth="1"/>
    <col min="284" max="284" width="8.625" style="2" customWidth="1"/>
    <col min="285" max="294" width="3.625" style="2"/>
    <col min="295" max="296" width="0" style="2" hidden="1" customWidth="1"/>
    <col min="297" max="512" width="3.625" style="2"/>
    <col min="513" max="513" width="4.375" style="2" customWidth="1"/>
    <col min="514" max="534" width="3.625" style="2" customWidth="1"/>
    <col min="535" max="535" width="4.625" style="2" customWidth="1"/>
    <col min="536" max="536" width="3.625" style="2" customWidth="1"/>
    <col min="537" max="537" width="4.625" style="2" customWidth="1"/>
    <col min="538" max="539" width="3.625" style="2" customWidth="1"/>
    <col min="540" max="540" width="8.625" style="2" customWidth="1"/>
    <col min="541" max="550" width="3.625" style="2"/>
    <col min="551" max="552" width="0" style="2" hidden="1" customWidth="1"/>
    <col min="553" max="768" width="3.625" style="2"/>
    <col min="769" max="769" width="4.375" style="2" customWidth="1"/>
    <col min="770" max="790" width="3.625" style="2" customWidth="1"/>
    <col min="791" max="791" width="4.625" style="2" customWidth="1"/>
    <col min="792" max="792" width="3.625" style="2" customWidth="1"/>
    <col min="793" max="793" width="4.625" style="2" customWidth="1"/>
    <col min="794" max="795" width="3.625" style="2" customWidth="1"/>
    <col min="796" max="796" width="8.625" style="2" customWidth="1"/>
    <col min="797" max="806" width="3.625" style="2"/>
    <col min="807" max="808" width="0" style="2" hidden="1" customWidth="1"/>
    <col min="809" max="1024" width="3.625" style="2"/>
    <col min="1025" max="1025" width="4.375" style="2" customWidth="1"/>
    <col min="1026" max="1046" width="3.625" style="2" customWidth="1"/>
    <col min="1047" max="1047" width="4.625" style="2" customWidth="1"/>
    <col min="1048" max="1048" width="3.625" style="2" customWidth="1"/>
    <col min="1049" max="1049" width="4.625" style="2" customWidth="1"/>
    <col min="1050" max="1051" width="3.625" style="2" customWidth="1"/>
    <col min="1052" max="1052" width="8.625" style="2" customWidth="1"/>
    <col min="1053" max="1062" width="3.625" style="2"/>
    <col min="1063" max="1064" width="0" style="2" hidden="1" customWidth="1"/>
    <col min="1065" max="1280" width="3.625" style="2"/>
    <col min="1281" max="1281" width="4.375" style="2" customWidth="1"/>
    <col min="1282" max="1302" width="3.625" style="2" customWidth="1"/>
    <col min="1303" max="1303" width="4.625" style="2" customWidth="1"/>
    <col min="1304" max="1304" width="3.625" style="2" customWidth="1"/>
    <col min="1305" max="1305" width="4.625" style="2" customWidth="1"/>
    <col min="1306" max="1307" width="3.625" style="2" customWidth="1"/>
    <col min="1308" max="1308" width="8.625" style="2" customWidth="1"/>
    <col min="1309" max="1318" width="3.625" style="2"/>
    <col min="1319" max="1320" width="0" style="2" hidden="1" customWidth="1"/>
    <col min="1321" max="1536" width="3.625" style="2"/>
    <col min="1537" max="1537" width="4.375" style="2" customWidth="1"/>
    <col min="1538" max="1558" width="3.625" style="2" customWidth="1"/>
    <col min="1559" max="1559" width="4.625" style="2" customWidth="1"/>
    <col min="1560" max="1560" width="3.625" style="2" customWidth="1"/>
    <col min="1561" max="1561" width="4.625" style="2" customWidth="1"/>
    <col min="1562" max="1563" width="3.625" style="2" customWidth="1"/>
    <col min="1564" max="1564" width="8.625" style="2" customWidth="1"/>
    <col min="1565" max="1574" width="3.625" style="2"/>
    <col min="1575" max="1576" width="0" style="2" hidden="1" customWidth="1"/>
    <col min="1577" max="1792" width="3.625" style="2"/>
    <col min="1793" max="1793" width="4.375" style="2" customWidth="1"/>
    <col min="1794" max="1814" width="3.625" style="2" customWidth="1"/>
    <col min="1815" max="1815" width="4.625" style="2" customWidth="1"/>
    <col min="1816" max="1816" width="3.625" style="2" customWidth="1"/>
    <col min="1817" max="1817" width="4.625" style="2" customWidth="1"/>
    <col min="1818" max="1819" width="3.625" style="2" customWidth="1"/>
    <col min="1820" max="1820" width="8.625" style="2" customWidth="1"/>
    <col min="1821" max="1830" width="3.625" style="2"/>
    <col min="1831" max="1832" width="0" style="2" hidden="1" customWidth="1"/>
    <col min="1833" max="2048" width="3.625" style="2"/>
    <col min="2049" max="2049" width="4.375" style="2" customWidth="1"/>
    <col min="2050" max="2070" width="3.625" style="2" customWidth="1"/>
    <col min="2071" max="2071" width="4.625" style="2" customWidth="1"/>
    <col min="2072" max="2072" width="3.625" style="2" customWidth="1"/>
    <col min="2073" max="2073" width="4.625" style="2" customWidth="1"/>
    <col min="2074" max="2075" width="3.625" style="2" customWidth="1"/>
    <col min="2076" max="2076" width="8.625" style="2" customWidth="1"/>
    <col min="2077" max="2086" width="3.625" style="2"/>
    <col min="2087" max="2088" width="0" style="2" hidden="1" customWidth="1"/>
    <col min="2089" max="2304" width="3.625" style="2"/>
    <col min="2305" max="2305" width="4.375" style="2" customWidth="1"/>
    <col min="2306" max="2326" width="3.625" style="2" customWidth="1"/>
    <col min="2327" max="2327" width="4.625" style="2" customWidth="1"/>
    <col min="2328" max="2328" width="3.625" style="2" customWidth="1"/>
    <col min="2329" max="2329" width="4.625" style="2" customWidth="1"/>
    <col min="2330" max="2331" width="3.625" style="2" customWidth="1"/>
    <col min="2332" max="2332" width="8.625" style="2" customWidth="1"/>
    <col min="2333" max="2342" width="3.625" style="2"/>
    <col min="2343" max="2344" width="0" style="2" hidden="1" customWidth="1"/>
    <col min="2345" max="2560" width="3.625" style="2"/>
    <col min="2561" max="2561" width="4.375" style="2" customWidth="1"/>
    <col min="2562" max="2582" width="3.625" style="2" customWidth="1"/>
    <col min="2583" max="2583" width="4.625" style="2" customWidth="1"/>
    <col min="2584" max="2584" width="3.625" style="2" customWidth="1"/>
    <col min="2585" max="2585" width="4.625" style="2" customWidth="1"/>
    <col min="2586" max="2587" width="3.625" style="2" customWidth="1"/>
    <col min="2588" max="2588" width="8.625" style="2" customWidth="1"/>
    <col min="2589" max="2598" width="3.625" style="2"/>
    <col min="2599" max="2600" width="0" style="2" hidden="1" customWidth="1"/>
    <col min="2601" max="2816" width="3.625" style="2"/>
    <col min="2817" max="2817" width="4.375" style="2" customWidth="1"/>
    <col min="2818" max="2838" width="3.625" style="2" customWidth="1"/>
    <col min="2839" max="2839" width="4.625" style="2" customWidth="1"/>
    <col min="2840" max="2840" width="3.625" style="2" customWidth="1"/>
    <col min="2841" max="2841" width="4.625" style="2" customWidth="1"/>
    <col min="2842" max="2843" width="3.625" style="2" customWidth="1"/>
    <col min="2844" max="2844" width="8.625" style="2" customWidth="1"/>
    <col min="2845" max="2854" width="3.625" style="2"/>
    <col min="2855" max="2856" width="0" style="2" hidden="1" customWidth="1"/>
    <col min="2857" max="3072" width="3.625" style="2"/>
    <col min="3073" max="3073" width="4.375" style="2" customWidth="1"/>
    <col min="3074" max="3094" width="3.625" style="2" customWidth="1"/>
    <col min="3095" max="3095" width="4.625" style="2" customWidth="1"/>
    <col min="3096" max="3096" width="3.625" style="2" customWidth="1"/>
    <col min="3097" max="3097" width="4.625" style="2" customWidth="1"/>
    <col min="3098" max="3099" width="3.625" style="2" customWidth="1"/>
    <col min="3100" max="3100" width="8.625" style="2" customWidth="1"/>
    <col min="3101" max="3110" width="3.625" style="2"/>
    <col min="3111" max="3112" width="0" style="2" hidden="1" customWidth="1"/>
    <col min="3113" max="3328" width="3.625" style="2"/>
    <col min="3329" max="3329" width="4.375" style="2" customWidth="1"/>
    <col min="3330" max="3350" width="3.625" style="2" customWidth="1"/>
    <col min="3351" max="3351" width="4.625" style="2" customWidth="1"/>
    <col min="3352" max="3352" width="3.625" style="2" customWidth="1"/>
    <col min="3353" max="3353" width="4.625" style="2" customWidth="1"/>
    <col min="3354" max="3355" width="3.625" style="2" customWidth="1"/>
    <col min="3356" max="3356" width="8.625" style="2" customWidth="1"/>
    <col min="3357" max="3366" width="3.625" style="2"/>
    <col min="3367" max="3368" width="0" style="2" hidden="1" customWidth="1"/>
    <col min="3369" max="3584" width="3.625" style="2"/>
    <col min="3585" max="3585" width="4.375" style="2" customWidth="1"/>
    <col min="3586" max="3606" width="3.625" style="2" customWidth="1"/>
    <col min="3607" max="3607" width="4.625" style="2" customWidth="1"/>
    <col min="3608" max="3608" width="3.625" style="2" customWidth="1"/>
    <col min="3609" max="3609" width="4.625" style="2" customWidth="1"/>
    <col min="3610" max="3611" width="3.625" style="2" customWidth="1"/>
    <col min="3612" max="3612" width="8.625" style="2" customWidth="1"/>
    <col min="3613" max="3622" width="3.625" style="2"/>
    <col min="3623" max="3624" width="0" style="2" hidden="1" customWidth="1"/>
    <col min="3625" max="3840" width="3.625" style="2"/>
    <col min="3841" max="3841" width="4.375" style="2" customWidth="1"/>
    <col min="3842" max="3862" width="3.625" style="2" customWidth="1"/>
    <col min="3863" max="3863" width="4.625" style="2" customWidth="1"/>
    <col min="3864" max="3864" width="3.625" style="2" customWidth="1"/>
    <col min="3865" max="3865" width="4.625" style="2" customWidth="1"/>
    <col min="3866" max="3867" width="3.625" style="2" customWidth="1"/>
    <col min="3868" max="3868" width="8.625" style="2" customWidth="1"/>
    <col min="3869" max="3878" width="3.625" style="2"/>
    <col min="3879" max="3880" width="0" style="2" hidden="1" customWidth="1"/>
    <col min="3881" max="4096" width="3.625" style="2"/>
    <col min="4097" max="4097" width="4.375" style="2" customWidth="1"/>
    <col min="4098" max="4118" width="3.625" style="2" customWidth="1"/>
    <col min="4119" max="4119" width="4.625" style="2" customWidth="1"/>
    <col min="4120" max="4120" width="3.625" style="2" customWidth="1"/>
    <col min="4121" max="4121" width="4.625" style="2" customWidth="1"/>
    <col min="4122" max="4123" width="3.625" style="2" customWidth="1"/>
    <col min="4124" max="4124" width="8.625" style="2" customWidth="1"/>
    <col min="4125" max="4134" width="3.625" style="2"/>
    <col min="4135" max="4136" width="0" style="2" hidden="1" customWidth="1"/>
    <col min="4137" max="4352" width="3.625" style="2"/>
    <col min="4353" max="4353" width="4.375" style="2" customWidth="1"/>
    <col min="4354" max="4374" width="3.625" style="2" customWidth="1"/>
    <col min="4375" max="4375" width="4.625" style="2" customWidth="1"/>
    <col min="4376" max="4376" width="3.625" style="2" customWidth="1"/>
    <col min="4377" max="4377" width="4.625" style="2" customWidth="1"/>
    <col min="4378" max="4379" width="3.625" style="2" customWidth="1"/>
    <col min="4380" max="4380" width="8.625" style="2" customWidth="1"/>
    <col min="4381" max="4390" width="3.625" style="2"/>
    <col min="4391" max="4392" width="0" style="2" hidden="1" customWidth="1"/>
    <col min="4393" max="4608" width="3.625" style="2"/>
    <col min="4609" max="4609" width="4.375" style="2" customWidth="1"/>
    <col min="4610" max="4630" width="3.625" style="2" customWidth="1"/>
    <col min="4631" max="4631" width="4.625" style="2" customWidth="1"/>
    <col min="4632" max="4632" width="3.625" style="2" customWidth="1"/>
    <col min="4633" max="4633" width="4.625" style="2" customWidth="1"/>
    <col min="4634" max="4635" width="3.625" style="2" customWidth="1"/>
    <col min="4636" max="4636" width="8.625" style="2" customWidth="1"/>
    <col min="4637" max="4646" width="3.625" style="2"/>
    <col min="4647" max="4648" width="0" style="2" hidden="1" customWidth="1"/>
    <col min="4649" max="4864" width="3.625" style="2"/>
    <col min="4865" max="4865" width="4.375" style="2" customWidth="1"/>
    <col min="4866" max="4886" width="3.625" style="2" customWidth="1"/>
    <col min="4887" max="4887" width="4.625" style="2" customWidth="1"/>
    <col min="4888" max="4888" width="3.625" style="2" customWidth="1"/>
    <col min="4889" max="4889" width="4.625" style="2" customWidth="1"/>
    <col min="4890" max="4891" width="3.625" style="2" customWidth="1"/>
    <col min="4892" max="4892" width="8.625" style="2" customWidth="1"/>
    <col min="4893" max="4902" width="3.625" style="2"/>
    <col min="4903" max="4904" width="0" style="2" hidden="1" customWidth="1"/>
    <col min="4905" max="5120" width="3.625" style="2"/>
    <col min="5121" max="5121" width="4.375" style="2" customWidth="1"/>
    <col min="5122" max="5142" width="3.625" style="2" customWidth="1"/>
    <col min="5143" max="5143" width="4.625" style="2" customWidth="1"/>
    <col min="5144" max="5144" width="3.625" style="2" customWidth="1"/>
    <col min="5145" max="5145" width="4.625" style="2" customWidth="1"/>
    <col min="5146" max="5147" width="3.625" style="2" customWidth="1"/>
    <col min="5148" max="5148" width="8.625" style="2" customWidth="1"/>
    <col min="5149" max="5158" width="3.625" style="2"/>
    <col min="5159" max="5160" width="0" style="2" hidden="1" customWidth="1"/>
    <col min="5161" max="5376" width="3.625" style="2"/>
    <col min="5377" max="5377" width="4.375" style="2" customWidth="1"/>
    <col min="5378" max="5398" width="3.625" style="2" customWidth="1"/>
    <col min="5399" max="5399" width="4.625" style="2" customWidth="1"/>
    <col min="5400" max="5400" width="3.625" style="2" customWidth="1"/>
    <col min="5401" max="5401" width="4.625" style="2" customWidth="1"/>
    <col min="5402" max="5403" width="3.625" style="2" customWidth="1"/>
    <col min="5404" max="5404" width="8.625" style="2" customWidth="1"/>
    <col min="5405" max="5414" width="3.625" style="2"/>
    <col min="5415" max="5416" width="0" style="2" hidden="1" customWidth="1"/>
    <col min="5417" max="5632" width="3.625" style="2"/>
    <col min="5633" max="5633" width="4.375" style="2" customWidth="1"/>
    <col min="5634" max="5654" width="3.625" style="2" customWidth="1"/>
    <col min="5655" max="5655" width="4.625" style="2" customWidth="1"/>
    <col min="5656" max="5656" width="3.625" style="2" customWidth="1"/>
    <col min="5657" max="5657" width="4.625" style="2" customWidth="1"/>
    <col min="5658" max="5659" width="3.625" style="2" customWidth="1"/>
    <col min="5660" max="5660" width="8.625" style="2" customWidth="1"/>
    <col min="5661" max="5670" width="3.625" style="2"/>
    <col min="5671" max="5672" width="0" style="2" hidden="1" customWidth="1"/>
    <col min="5673" max="5888" width="3.625" style="2"/>
    <col min="5889" max="5889" width="4.375" style="2" customWidth="1"/>
    <col min="5890" max="5910" width="3.625" style="2" customWidth="1"/>
    <col min="5911" max="5911" width="4.625" style="2" customWidth="1"/>
    <col min="5912" max="5912" width="3.625" style="2" customWidth="1"/>
    <col min="5913" max="5913" width="4.625" style="2" customWidth="1"/>
    <col min="5914" max="5915" width="3.625" style="2" customWidth="1"/>
    <col min="5916" max="5916" width="8.625" style="2" customWidth="1"/>
    <col min="5917" max="5926" width="3.625" style="2"/>
    <col min="5927" max="5928" width="0" style="2" hidden="1" customWidth="1"/>
    <col min="5929" max="6144" width="3.625" style="2"/>
    <col min="6145" max="6145" width="4.375" style="2" customWidth="1"/>
    <col min="6146" max="6166" width="3.625" style="2" customWidth="1"/>
    <col min="6167" max="6167" width="4.625" style="2" customWidth="1"/>
    <col min="6168" max="6168" width="3.625" style="2" customWidth="1"/>
    <col min="6169" max="6169" width="4.625" style="2" customWidth="1"/>
    <col min="6170" max="6171" width="3.625" style="2" customWidth="1"/>
    <col min="6172" max="6172" width="8.625" style="2" customWidth="1"/>
    <col min="6173" max="6182" width="3.625" style="2"/>
    <col min="6183" max="6184" width="0" style="2" hidden="1" customWidth="1"/>
    <col min="6185" max="6400" width="3.625" style="2"/>
    <col min="6401" max="6401" width="4.375" style="2" customWidth="1"/>
    <col min="6402" max="6422" width="3.625" style="2" customWidth="1"/>
    <col min="6423" max="6423" width="4.625" style="2" customWidth="1"/>
    <col min="6424" max="6424" width="3.625" style="2" customWidth="1"/>
    <col min="6425" max="6425" width="4.625" style="2" customWidth="1"/>
    <col min="6426" max="6427" width="3.625" style="2" customWidth="1"/>
    <col min="6428" max="6428" width="8.625" style="2" customWidth="1"/>
    <col min="6429" max="6438" width="3.625" style="2"/>
    <col min="6439" max="6440" width="0" style="2" hidden="1" customWidth="1"/>
    <col min="6441" max="6656" width="3.625" style="2"/>
    <col min="6657" max="6657" width="4.375" style="2" customWidth="1"/>
    <col min="6658" max="6678" width="3.625" style="2" customWidth="1"/>
    <col min="6679" max="6679" width="4.625" style="2" customWidth="1"/>
    <col min="6680" max="6680" width="3.625" style="2" customWidth="1"/>
    <col min="6681" max="6681" width="4.625" style="2" customWidth="1"/>
    <col min="6682" max="6683" width="3.625" style="2" customWidth="1"/>
    <col min="6684" max="6684" width="8.625" style="2" customWidth="1"/>
    <col min="6685" max="6694" width="3.625" style="2"/>
    <col min="6695" max="6696" width="0" style="2" hidden="1" customWidth="1"/>
    <col min="6697" max="6912" width="3.625" style="2"/>
    <col min="6913" max="6913" width="4.375" style="2" customWidth="1"/>
    <col min="6914" max="6934" width="3.625" style="2" customWidth="1"/>
    <col min="6935" max="6935" width="4.625" style="2" customWidth="1"/>
    <col min="6936" max="6936" width="3.625" style="2" customWidth="1"/>
    <col min="6937" max="6937" width="4.625" style="2" customWidth="1"/>
    <col min="6938" max="6939" width="3.625" style="2" customWidth="1"/>
    <col min="6940" max="6940" width="8.625" style="2" customWidth="1"/>
    <col min="6941" max="6950" width="3.625" style="2"/>
    <col min="6951" max="6952" width="0" style="2" hidden="1" customWidth="1"/>
    <col min="6953" max="7168" width="3.625" style="2"/>
    <col min="7169" max="7169" width="4.375" style="2" customWidth="1"/>
    <col min="7170" max="7190" width="3.625" style="2" customWidth="1"/>
    <col min="7191" max="7191" width="4.625" style="2" customWidth="1"/>
    <col min="7192" max="7192" width="3.625" style="2" customWidth="1"/>
    <col min="7193" max="7193" width="4.625" style="2" customWidth="1"/>
    <col min="7194" max="7195" width="3.625" style="2" customWidth="1"/>
    <col min="7196" max="7196" width="8.625" style="2" customWidth="1"/>
    <col min="7197" max="7206" width="3.625" style="2"/>
    <col min="7207" max="7208" width="0" style="2" hidden="1" customWidth="1"/>
    <col min="7209" max="7424" width="3.625" style="2"/>
    <col min="7425" max="7425" width="4.375" style="2" customWidth="1"/>
    <col min="7426" max="7446" width="3.625" style="2" customWidth="1"/>
    <col min="7447" max="7447" width="4.625" style="2" customWidth="1"/>
    <col min="7448" max="7448" width="3.625" style="2" customWidth="1"/>
    <col min="7449" max="7449" width="4.625" style="2" customWidth="1"/>
    <col min="7450" max="7451" width="3.625" style="2" customWidth="1"/>
    <col min="7452" max="7452" width="8.625" style="2" customWidth="1"/>
    <col min="7453" max="7462" width="3.625" style="2"/>
    <col min="7463" max="7464" width="0" style="2" hidden="1" customWidth="1"/>
    <col min="7465" max="7680" width="3.625" style="2"/>
    <col min="7681" max="7681" width="4.375" style="2" customWidth="1"/>
    <col min="7682" max="7702" width="3.625" style="2" customWidth="1"/>
    <col min="7703" max="7703" width="4.625" style="2" customWidth="1"/>
    <col min="7704" max="7704" width="3.625" style="2" customWidth="1"/>
    <col min="7705" max="7705" width="4.625" style="2" customWidth="1"/>
    <col min="7706" max="7707" width="3.625" style="2" customWidth="1"/>
    <col min="7708" max="7708" width="8.625" style="2" customWidth="1"/>
    <col min="7709" max="7718" width="3.625" style="2"/>
    <col min="7719" max="7720" width="0" style="2" hidden="1" customWidth="1"/>
    <col min="7721" max="7936" width="3.625" style="2"/>
    <col min="7937" max="7937" width="4.375" style="2" customWidth="1"/>
    <col min="7938" max="7958" width="3.625" style="2" customWidth="1"/>
    <col min="7959" max="7959" width="4.625" style="2" customWidth="1"/>
    <col min="7960" max="7960" width="3.625" style="2" customWidth="1"/>
    <col min="7961" max="7961" width="4.625" style="2" customWidth="1"/>
    <col min="7962" max="7963" width="3.625" style="2" customWidth="1"/>
    <col min="7964" max="7964" width="8.625" style="2" customWidth="1"/>
    <col min="7965" max="7974" width="3.625" style="2"/>
    <col min="7975" max="7976" width="0" style="2" hidden="1" customWidth="1"/>
    <col min="7977" max="8192" width="3.625" style="2"/>
    <col min="8193" max="8193" width="4.375" style="2" customWidth="1"/>
    <col min="8194" max="8214" width="3.625" style="2" customWidth="1"/>
    <col min="8215" max="8215" width="4.625" style="2" customWidth="1"/>
    <col min="8216" max="8216" width="3.625" style="2" customWidth="1"/>
    <col min="8217" max="8217" width="4.625" style="2" customWidth="1"/>
    <col min="8218" max="8219" width="3.625" style="2" customWidth="1"/>
    <col min="8220" max="8220" width="8.625" style="2" customWidth="1"/>
    <col min="8221" max="8230" width="3.625" style="2"/>
    <col min="8231" max="8232" width="0" style="2" hidden="1" customWidth="1"/>
    <col min="8233" max="8448" width="3.625" style="2"/>
    <col min="8449" max="8449" width="4.375" style="2" customWidth="1"/>
    <col min="8450" max="8470" width="3.625" style="2" customWidth="1"/>
    <col min="8471" max="8471" width="4.625" style="2" customWidth="1"/>
    <col min="8472" max="8472" width="3.625" style="2" customWidth="1"/>
    <col min="8473" max="8473" width="4.625" style="2" customWidth="1"/>
    <col min="8474" max="8475" width="3.625" style="2" customWidth="1"/>
    <col min="8476" max="8476" width="8.625" style="2" customWidth="1"/>
    <col min="8477" max="8486" width="3.625" style="2"/>
    <col min="8487" max="8488" width="0" style="2" hidden="1" customWidth="1"/>
    <col min="8489" max="8704" width="3.625" style="2"/>
    <col min="8705" max="8705" width="4.375" style="2" customWidth="1"/>
    <col min="8706" max="8726" width="3.625" style="2" customWidth="1"/>
    <col min="8727" max="8727" width="4.625" style="2" customWidth="1"/>
    <col min="8728" max="8728" width="3.625" style="2" customWidth="1"/>
    <col min="8729" max="8729" width="4.625" style="2" customWidth="1"/>
    <col min="8730" max="8731" width="3.625" style="2" customWidth="1"/>
    <col min="8732" max="8732" width="8.625" style="2" customWidth="1"/>
    <col min="8733" max="8742" width="3.625" style="2"/>
    <col min="8743" max="8744" width="0" style="2" hidden="1" customWidth="1"/>
    <col min="8745" max="8960" width="3.625" style="2"/>
    <col min="8961" max="8961" width="4.375" style="2" customWidth="1"/>
    <col min="8962" max="8982" width="3.625" style="2" customWidth="1"/>
    <col min="8983" max="8983" width="4.625" style="2" customWidth="1"/>
    <col min="8984" max="8984" width="3.625" style="2" customWidth="1"/>
    <col min="8985" max="8985" width="4.625" style="2" customWidth="1"/>
    <col min="8986" max="8987" width="3.625" style="2" customWidth="1"/>
    <col min="8988" max="8988" width="8.625" style="2" customWidth="1"/>
    <col min="8989" max="8998" width="3.625" style="2"/>
    <col min="8999" max="9000" width="0" style="2" hidden="1" customWidth="1"/>
    <col min="9001" max="9216" width="3.625" style="2"/>
    <col min="9217" max="9217" width="4.375" style="2" customWidth="1"/>
    <col min="9218" max="9238" width="3.625" style="2" customWidth="1"/>
    <col min="9239" max="9239" width="4.625" style="2" customWidth="1"/>
    <col min="9240" max="9240" width="3.625" style="2" customWidth="1"/>
    <col min="9241" max="9241" width="4.625" style="2" customWidth="1"/>
    <col min="9242" max="9243" width="3.625" style="2" customWidth="1"/>
    <col min="9244" max="9244" width="8.625" style="2" customWidth="1"/>
    <col min="9245" max="9254" width="3.625" style="2"/>
    <col min="9255" max="9256" width="0" style="2" hidden="1" customWidth="1"/>
    <col min="9257" max="9472" width="3.625" style="2"/>
    <col min="9473" max="9473" width="4.375" style="2" customWidth="1"/>
    <col min="9474" max="9494" width="3.625" style="2" customWidth="1"/>
    <col min="9495" max="9495" width="4.625" style="2" customWidth="1"/>
    <col min="9496" max="9496" width="3.625" style="2" customWidth="1"/>
    <col min="9497" max="9497" width="4.625" style="2" customWidth="1"/>
    <col min="9498" max="9499" width="3.625" style="2" customWidth="1"/>
    <col min="9500" max="9500" width="8.625" style="2" customWidth="1"/>
    <col min="9501" max="9510" width="3.625" style="2"/>
    <col min="9511" max="9512" width="0" style="2" hidden="1" customWidth="1"/>
    <col min="9513" max="9728" width="3.625" style="2"/>
    <col min="9729" max="9729" width="4.375" style="2" customWidth="1"/>
    <col min="9730" max="9750" width="3.625" style="2" customWidth="1"/>
    <col min="9751" max="9751" width="4.625" style="2" customWidth="1"/>
    <col min="9752" max="9752" width="3.625" style="2" customWidth="1"/>
    <col min="9753" max="9753" width="4.625" style="2" customWidth="1"/>
    <col min="9754" max="9755" width="3.625" style="2" customWidth="1"/>
    <col min="9756" max="9756" width="8.625" style="2" customWidth="1"/>
    <col min="9757" max="9766" width="3.625" style="2"/>
    <col min="9767" max="9768" width="0" style="2" hidden="1" customWidth="1"/>
    <col min="9769" max="9984" width="3.625" style="2"/>
    <col min="9985" max="9985" width="4.375" style="2" customWidth="1"/>
    <col min="9986" max="10006" width="3.625" style="2" customWidth="1"/>
    <col min="10007" max="10007" width="4.625" style="2" customWidth="1"/>
    <col min="10008" max="10008" width="3.625" style="2" customWidth="1"/>
    <col min="10009" max="10009" width="4.625" style="2" customWidth="1"/>
    <col min="10010" max="10011" width="3.625" style="2" customWidth="1"/>
    <col min="10012" max="10012" width="8.625" style="2" customWidth="1"/>
    <col min="10013" max="10022" width="3.625" style="2"/>
    <col min="10023" max="10024" width="0" style="2" hidden="1" customWidth="1"/>
    <col min="10025" max="10240" width="3.625" style="2"/>
    <col min="10241" max="10241" width="4.375" style="2" customWidth="1"/>
    <col min="10242" max="10262" width="3.625" style="2" customWidth="1"/>
    <col min="10263" max="10263" width="4.625" style="2" customWidth="1"/>
    <col min="10264" max="10264" width="3.625" style="2" customWidth="1"/>
    <col min="10265" max="10265" width="4.625" style="2" customWidth="1"/>
    <col min="10266" max="10267" width="3.625" style="2" customWidth="1"/>
    <col min="10268" max="10268" width="8.625" style="2" customWidth="1"/>
    <col min="10269" max="10278" width="3.625" style="2"/>
    <col min="10279" max="10280" width="0" style="2" hidden="1" customWidth="1"/>
    <col min="10281" max="10496" width="3.625" style="2"/>
    <col min="10497" max="10497" width="4.375" style="2" customWidth="1"/>
    <col min="10498" max="10518" width="3.625" style="2" customWidth="1"/>
    <col min="10519" max="10519" width="4.625" style="2" customWidth="1"/>
    <col min="10520" max="10520" width="3.625" style="2" customWidth="1"/>
    <col min="10521" max="10521" width="4.625" style="2" customWidth="1"/>
    <col min="10522" max="10523" width="3.625" style="2" customWidth="1"/>
    <col min="10524" max="10524" width="8.625" style="2" customWidth="1"/>
    <col min="10525" max="10534" width="3.625" style="2"/>
    <col min="10535" max="10536" width="0" style="2" hidden="1" customWidth="1"/>
    <col min="10537" max="10752" width="3.625" style="2"/>
    <col min="10753" max="10753" width="4.375" style="2" customWidth="1"/>
    <col min="10754" max="10774" width="3.625" style="2" customWidth="1"/>
    <col min="10775" max="10775" width="4.625" style="2" customWidth="1"/>
    <col min="10776" max="10776" width="3.625" style="2" customWidth="1"/>
    <col min="10777" max="10777" width="4.625" style="2" customWidth="1"/>
    <col min="10778" max="10779" width="3.625" style="2" customWidth="1"/>
    <col min="10780" max="10780" width="8.625" style="2" customWidth="1"/>
    <col min="10781" max="10790" width="3.625" style="2"/>
    <col min="10791" max="10792" width="0" style="2" hidden="1" customWidth="1"/>
    <col min="10793" max="11008" width="3.625" style="2"/>
    <col min="11009" max="11009" width="4.375" style="2" customWidth="1"/>
    <col min="11010" max="11030" width="3.625" style="2" customWidth="1"/>
    <col min="11031" max="11031" width="4.625" style="2" customWidth="1"/>
    <col min="11032" max="11032" width="3.625" style="2" customWidth="1"/>
    <col min="11033" max="11033" width="4.625" style="2" customWidth="1"/>
    <col min="11034" max="11035" width="3.625" style="2" customWidth="1"/>
    <col min="11036" max="11036" width="8.625" style="2" customWidth="1"/>
    <col min="11037" max="11046" width="3.625" style="2"/>
    <col min="11047" max="11048" width="0" style="2" hidden="1" customWidth="1"/>
    <col min="11049" max="11264" width="3.625" style="2"/>
    <col min="11265" max="11265" width="4.375" style="2" customWidth="1"/>
    <col min="11266" max="11286" width="3.625" style="2" customWidth="1"/>
    <col min="11287" max="11287" width="4.625" style="2" customWidth="1"/>
    <col min="11288" max="11288" width="3.625" style="2" customWidth="1"/>
    <col min="11289" max="11289" width="4.625" style="2" customWidth="1"/>
    <col min="11290" max="11291" width="3.625" style="2" customWidth="1"/>
    <col min="11292" max="11292" width="8.625" style="2" customWidth="1"/>
    <col min="11293" max="11302" width="3.625" style="2"/>
    <col min="11303" max="11304" width="0" style="2" hidden="1" customWidth="1"/>
    <col min="11305" max="11520" width="3.625" style="2"/>
    <col min="11521" max="11521" width="4.375" style="2" customWidth="1"/>
    <col min="11522" max="11542" width="3.625" style="2" customWidth="1"/>
    <col min="11543" max="11543" width="4.625" style="2" customWidth="1"/>
    <col min="11544" max="11544" width="3.625" style="2" customWidth="1"/>
    <col min="11545" max="11545" width="4.625" style="2" customWidth="1"/>
    <col min="11546" max="11547" width="3.625" style="2" customWidth="1"/>
    <col min="11548" max="11548" width="8.625" style="2" customWidth="1"/>
    <col min="11549" max="11558" width="3.625" style="2"/>
    <col min="11559" max="11560" width="0" style="2" hidden="1" customWidth="1"/>
    <col min="11561" max="11776" width="3.625" style="2"/>
    <col min="11777" max="11777" width="4.375" style="2" customWidth="1"/>
    <col min="11778" max="11798" width="3.625" style="2" customWidth="1"/>
    <col min="11799" max="11799" width="4.625" style="2" customWidth="1"/>
    <col min="11800" max="11800" width="3.625" style="2" customWidth="1"/>
    <col min="11801" max="11801" width="4.625" style="2" customWidth="1"/>
    <col min="11802" max="11803" width="3.625" style="2" customWidth="1"/>
    <col min="11804" max="11804" width="8.625" style="2" customWidth="1"/>
    <col min="11805" max="11814" width="3.625" style="2"/>
    <col min="11815" max="11816" width="0" style="2" hidden="1" customWidth="1"/>
    <col min="11817" max="12032" width="3.625" style="2"/>
    <col min="12033" max="12033" width="4.375" style="2" customWidth="1"/>
    <col min="12034" max="12054" width="3.625" style="2" customWidth="1"/>
    <col min="12055" max="12055" width="4.625" style="2" customWidth="1"/>
    <col min="12056" max="12056" width="3.625" style="2" customWidth="1"/>
    <col min="12057" max="12057" width="4.625" style="2" customWidth="1"/>
    <col min="12058" max="12059" width="3.625" style="2" customWidth="1"/>
    <col min="12060" max="12060" width="8.625" style="2" customWidth="1"/>
    <col min="12061" max="12070" width="3.625" style="2"/>
    <col min="12071" max="12072" width="0" style="2" hidden="1" customWidth="1"/>
    <col min="12073" max="12288" width="3.625" style="2"/>
    <col min="12289" max="12289" width="4.375" style="2" customWidth="1"/>
    <col min="12290" max="12310" width="3.625" style="2" customWidth="1"/>
    <col min="12311" max="12311" width="4.625" style="2" customWidth="1"/>
    <col min="12312" max="12312" width="3.625" style="2" customWidth="1"/>
    <col min="12313" max="12313" width="4.625" style="2" customWidth="1"/>
    <col min="12314" max="12315" width="3.625" style="2" customWidth="1"/>
    <col min="12316" max="12316" width="8.625" style="2" customWidth="1"/>
    <col min="12317" max="12326" width="3.625" style="2"/>
    <col min="12327" max="12328" width="0" style="2" hidden="1" customWidth="1"/>
    <col min="12329" max="12544" width="3.625" style="2"/>
    <col min="12545" max="12545" width="4.375" style="2" customWidth="1"/>
    <col min="12546" max="12566" width="3.625" style="2" customWidth="1"/>
    <col min="12567" max="12567" width="4.625" style="2" customWidth="1"/>
    <col min="12568" max="12568" width="3.625" style="2" customWidth="1"/>
    <col min="12569" max="12569" width="4.625" style="2" customWidth="1"/>
    <col min="12570" max="12571" width="3.625" style="2" customWidth="1"/>
    <col min="12572" max="12572" width="8.625" style="2" customWidth="1"/>
    <col min="12573" max="12582" width="3.625" style="2"/>
    <col min="12583" max="12584" width="0" style="2" hidden="1" customWidth="1"/>
    <col min="12585" max="12800" width="3.625" style="2"/>
    <col min="12801" max="12801" width="4.375" style="2" customWidth="1"/>
    <col min="12802" max="12822" width="3.625" style="2" customWidth="1"/>
    <col min="12823" max="12823" width="4.625" style="2" customWidth="1"/>
    <col min="12824" max="12824" width="3.625" style="2" customWidth="1"/>
    <col min="12825" max="12825" width="4.625" style="2" customWidth="1"/>
    <col min="12826" max="12827" width="3.625" style="2" customWidth="1"/>
    <col min="12828" max="12828" width="8.625" style="2" customWidth="1"/>
    <col min="12829" max="12838" width="3.625" style="2"/>
    <col min="12839" max="12840" width="0" style="2" hidden="1" customWidth="1"/>
    <col min="12841" max="13056" width="3.625" style="2"/>
    <col min="13057" max="13057" width="4.375" style="2" customWidth="1"/>
    <col min="13058" max="13078" width="3.625" style="2" customWidth="1"/>
    <col min="13079" max="13079" width="4.625" style="2" customWidth="1"/>
    <col min="13080" max="13080" width="3.625" style="2" customWidth="1"/>
    <col min="13081" max="13081" width="4.625" style="2" customWidth="1"/>
    <col min="13082" max="13083" width="3.625" style="2" customWidth="1"/>
    <col min="13084" max="13084" width="8.625" style="2" customWidth="1"/>
    <col min="13085" max="13094" width="3.625" style="2"/>
    <col min="13095" max="13096" width="0" style="2" hidden="1" customWidth="1"/>
    <col min="13097" max="13312" width="3.625" style="2"/>
    <col min="13313" max="13313" width="4.375" style="2" customWidth="1"/>
    <col min="13314" max="13334" width="3.625" style="2" customWidth="1"/>
    <col min="13335" max="13335" width="4.625" style="2" customWidth="1"/>
    <col min="13336" max="13336" width="3.625" style="2" customWidth="1"/>
    <col min="13337" max="13337" width="4.625" style="2" customWidth="1"/>
    <col min="13338" max="13339" width="3.625" style="2" customWidth="1"/>
    <col min="13340" max="13340" width="8.625" style="2" customWidth="1"/>
    <col min="13341" max="13350" width="3.625" style="2"/>
    <col min="13351" max="13352" width="0" style="2" hidden="1" customWidth="1"/>
    <col min="13353" max="13568" width="3.625" style="2"/>
    <col min="13569" max="13569" width="4.375" style="2" customWidth="1"/>
    <col min="13570" max="13590" width="3.625" style="2" customWidth="1"/>
    <col min="13591" max="13591" width="4.625" style="2" customWidth="1"/>
    <col min="13592" max="13592" width="3.625" style="2" customWidth="1"/>
    <col min="13593" max="13593" width="4.625" style="2" customWidth="1"/>
    <col min="13594" max="13595" width="3.625" style="2" customWidth="1"/>
    <col min="13596" max="13596" width="8.625" style="2" customWidth="1"/>
    <col min="13597" max="13606" width="3.625" style="2"/>
    <col min="13607" max="13608" width="0" style="2" hidden="1" customWidth="1"/>
    <col min="13609" max="13824" width="3.625" style="2"/>
    <col min="13825" max="13825" width="4.375" style="2" customWidth="1"/>
    <col min="13826" max="13846" width="3.625" style="2" customWidth="1"/>
    <col min="13847" max="13847" width="4.625" style="2" customWidth="1"/>
    <col min="13848" max="13848" width="3.625" style="2" customWidth="1"/>
    <col min="13849" max="13849" width="4.625" style="2" customWidth="1"/>
    <col min="13850" max="13851" width="3.625" style="2" customWidth="1"/>
    <col min="13852" max="13852" width="8.625" style="2" customWidth="1"/>
    <col min="13853" max="13862" width="3.625" style="2"/>
    <col min="13863" max="13864" width="0" style="2" hidden="1" customWidth="1"/>
    <col min="13865" max="14080" width="3.625" style="2"/>
    <col min="14081" max="14081" width="4.375" style="2" customWidth="1"/>
    <col min="14082" max="14102" width="3.625" style="2" customWidth="1"/>
    <col min="14103" max="14103" width="4.625" style="2" customWidth="1"/>
    <col min="14104" max="14104" width="3.625" style="2" customWidth="1"/>
    <col min="14105" max="14105" width="4.625" style="2" customWidth="1"/>
    <col min="14106" max="14107" width="3.625" style="2" customWidth="1"/>
    <col min="14108" max="14108" width="8.625" style="2" customWidth="1"/>
    <col min="14109" max="14118" width="3.625" style="2"/>
    <col min="14119" max="14120" width="0" style="2" hidden="1" customWidth="1"/>
    <col min="14121" max="14336" width="3.625" style="2"/>
    <col min="14337" max="14337" width="4.375" style="2" customWidth="1"/>
    <col min="14338" max="14358" width="3.625" style="2" customWidth="1"/>
    <col min="14359" max="14359" width="4.625" style="2" customWidth="1"/>
    <col min="14360" max="14360" width="3.625" style="2" customWidth="1"/>
    <col min="14361" max="14361" width="4.625" style="2" customWidth="1"/>
    <col min="14362" max="14363" width="3.625" style="2" customWidth="1"/>
    <col min="14364" max="14364" width="8.625" style="2" customWidth="1"/>
    <col min="14365" max="14374" width="3.625" style="2"/>
    <col min="14375" max="14376" width="0" style="2" hidden="1" customWidth="1"/>
    <col min="14377" max="14592" width="3.625" style="2"/>
    <col min="14593" max="14593" width="4.375" style="2" customWidth="1"/>
    <col min="14594" max="14614" width="3.625" style="2" customWidth="1"/>
    <col min="14615" max="14615" width="4.625" style="2" customWidth="1"/>
    <col min="14616" max="14616" width="3.625" style="2" customWidth="1"/>
    <col min="14617" max="14617" width="4.625" style="2" customWidth="1"/>
    <col min="14618" max="14619" width="3.625" style="2" customWidth="1"/>
    <col min="14620" max="14620" width="8.625" style="2" customWidth="1"/>
    <col min="14621" max="14630" width="3.625" style="2"/>
    <col min="14631" max="14632" width="0" style="2" hidden="1" customWidth="1"/>
    <col min="14633" max="14848" width="3.625" style="2"/>
    <col min="14849" max="14849" width="4.375" style="2" customWidth="1"/>
    <col min="14850" max="14870" width="3.625" style="2" customWidth="1"/>
    <col min="14871" max="14871" width="4.625" style="2" customWidth="1"/>
    <col min="14872" max="14872" width="3.625" style="2" customWidth="1"/>
    <col min="14873" max="14873" width="4.625" style="2" customWidth="1"/>
    <col min="14874" max="14875" width="3.625" style="2" customWidth="1"/>
    <col min="14876" max="14876" width="8.625" style="2" customWidth="1"/>
    <col min="14877" max="14886" width="3.625" style="2"/>
    <col min="14887" max="14888" width="0" style="2" hidden="1" customWidth="1"/>
    <col min="14889" max="15104" width="3.625" style="2"/>
    <col min="15105" max="15105" width="4.375" style="2" customWidth="1"/>
    <col min="15106" max="15126" width="3.625" style="2" customWidth="1"/>
    <col min="15127" max="15127" width="4.625" style="2" customWidth="1"/>
    <col min="15128" max="15128" width="3.625" style="2" customWidth="1"/>
    <col min="15129" max="15129" width="4.625" style="2" customWidth="1"/>
    <col min="15130" max="15131" width="3.625" style="2" customWidth="1"/>
    <col min="15132" max="15132" width="8.625" style="2" customWidth="1"/>
    <col min="15133" max="15142" width="3.625" style="2"/>
    <col min="15143" max="15144" width="0" style="2" hidden="1" customWidth="1"/>
    <col min="15145" max="15360" width="3.625" style="2"/>
    <col min="15361" max="15361" width="4.375" style="2" customWidth="1"/>
    <col min="15362" max="15382" width="3.625" style="2" customWidth="1"/>
    <col min="15383" max="15383" width="4.625" style="2" customWidth="1"/>
    <col min="15384" max="15384" width="3.625" style="2" customWidth="1"/>
    <col min="15385" max="15385" width="4.625" style="2" customWidth="1"/>
    <col min="15386" max="15387" width="3.625" style="2" customWidth="1"/>
    <col min="15388" max="15388" width="8.625" style="2" customWidth="1"/>
    <col min="15389" max="15398" width="3.625" style="2"/>
    <col min="15399" max="15400" width="0" style="2" hidden="1" customWidth="1"/>
    <col min="15401" max="15616" width="3.625" style="2"/>
    <col min="15617" max="15617" width="4.375" style="2" customWidth="1"/>
    <col min="15618" max="15638" width="3.625" style="2" customWidth="1"/>
    <col min="15639" max="15639" width="4.625" style="2" customWidth="1"/>
    <col min="15640" max="15640" width="3.625" style="2" customWidth="1"/>
    <col min="15641" max="15641" width="4.625" style="2" customWidth="1"/>
    <col min="15642" max="15643" width="3.625" style="2" customWidth="1"/>
    <col min="15644" max="15644" width="8.625" style="2" customWidth="1"/>
    <col min="15645" max="15654" width="3.625" style="2"/>
    <col min="15655" max="15656" width="0" style="2" hidden="1" customWidth="1"/>
    <col min="15657" max="15872" width="3.625" style="2"/>
    <col min="15873" max="15873" width="4.375" style="2" customWidth="1"/>
    <col min="15874" max="15894" width="3.625" style="2" customWidth="1"/>
    <col min="15895" max="15895" width="4.625" style="2" customWidth="1"/>
    <col min="15896" max="15896" width="3.625" style="2" customWidth="1"/>
    <col min="15897" max="15897" width="4.625" style="2" customWidth="1"/>
    <col min="15898" max="15899" width="3.625" style="2" customWidth="1"/>
    <col min="15900" max="15900" width="8.625" style="2" customWidth="1"/>
    <col min="15901" max="15910" width="3.625" style="2"/>
    <col min="15911" max="15912" width="0" style="2" hidden="1" customWidth="1"/>
    <col min="15913" max="16128" width="3.625" style="2"/>
    <col min="16129" max="16129" width="4.375" style="2" customWidth="1"/>
    <col min="16130" max="16150" width="3.625" style="2" customWidth="1"/>
    <col min="16151" max="16151" width="4.625" style="2" customWidth="1"/>
    <col min="16152" max="16152" width="3.625" style="2" customWidth="1"/>
    <col min="16153" max="16153" width="4.625" style="2" customWidth="1"/>
    <col min="16154" max="16155" width="3.625" style="2" customWidth="1"/>
    <col min="16156" max="16156" width="8.625" style="2" customWidth="1"/>
    <col min="16157" max="16166" width="3.625" style="2"/>
    <col min="16167" max="16168" width="0" style="2" hidden="1" customWidth="1"/>
    <col min="16169" max="16384" width="3.625" style="2"/>
  </cols>
  <sheetData>
    <row r="1" spans="1:29" ht="18.75" customHeight="1">
      <c r="A1" s="30" t="s">
        <v>353</v>
      </c>
      <c r="B1" s="278"/>
      <c r="C1" s="30"/>
      <c r="D1" s="30"/>
      <c r="E1" s="30"/>
      <c r="F1" s="30"/>
      <c r="G1" s="30"/>
      <c r="H1" s="30"/>
      <c r="I1" s="30"/>
      <c r="J1" s="30"/>
      <c r="K1" s="30"/>
      <c r="L1" s="30"/>
      <c r="M1" s="30"/>
      <c r="N1" s="30"/>
      <c r="O1" s="30"/>
      <c r="P1" s="30"/>
      <c r="Q1" s="30"/>
      <c r="R1" s="30"/>
      <c r="S1" s="30"/>
      <c r="T1" s="30"/>
      <c r="U1" s="30"/>
      <c r="V1" s="30"/>
      <c r="W1" s="30"/>
      <c r="X1" s="30"/>
      <c r="Y1" s="30"/>
      <c r="AA1" s="2" t="s">
        <v>140</v>
      </c>
    </row>
    <row r="2" spans="1:29" ht="9" customHeight="1">
      <c r="A2" s="30"/>
      <c r="B2" s="30"/>
      <c r="C2" s="30"/>
      <c r="D2" s="30"/>
      <c r="E2" s="30"/>
      <c r="F2" s="30"/>
      <c r="G2" s="30"/>
      <c r="H2" s="30"/>
      <c r="I2" s="30"/>
      <c r="J2" s="30"/>
      <c r="K2" s="30"/>
      <c r="L2" s="30"/>
      <c r="M2" s="30"/>
      <c r="N2" s="30"/>
      <c r="O2" s="30"/>
      <c r="P2" s="30"/>
      <c r="Q2" s="30"/>
      <c r="R2" s="30"/>
      <c r="S2" s="30"/>
      <c r="T2" s="30"/>
      <c r="U2" s="30"/>
      <c r="V2" s="30"/>
      <c r="W2" s="30"/>
      <c r="X2" s="30"/>
      <c r="Y2" s="30"/>
    </row>
    <row r="3" spans="1:29" ht="18.75" customHeight="1">
      <c r="A3" s="611" t="s">
        <v>385</v>
      </c>
      <c r="B3" s="611"/>
      <c r="C3" s="611"/>
      <c r="D3" s="611"/>
      <c r="E3" s="611"/>
      <c r="F3" s="611"/>
      <c r="G3" s="611"/>
      <c r="H3" s="611"/>
      <c r="I3" s="611"/>
      <c r="J3" s="611"/>
      <c r="K3" s="611"/>
      <c r="L3" s="611"/>
      <c r="M3" s="611"/>
      <c r="N3" s="611"/>
      <c r="O3" s="611"/>
      <c r="P3" s="611"/>
      <c r="Q3" s="611"/>
      <c r="R3" s="611"/>
      <c r="S3" s="611"/>
      <c r="T3" s="611"/>
      <c r="U3" s="611"/>
      <c r="V3" s="611"/>
      <c r="W3" s="611"/>
      <c r="X3" s="611"/>
      <c r="Y3" s="611"/>
      <c r="AA3" s="2" t="s">
        <v>124</v>
      </c>
    </row>
    <row r="4" spans="1:29" ht="9" customHeight="1">
      <c r="A4" s="30"/>
      <c r="B4" s="30"/>
      <c r="C4" s="30"/>
      <c r="D4" s="30"/>
      <c r="E4" s="30"/>
      <c r="F4" s="30"/>
      <c r="G4" s="30"/>
      <c r="H4" s="30"/>
      <c r="I4" s="30"/>
      <c r="J4" s="30"/>
      <c r="K4" s="30"/>
      <c r="L4" s="30"/>
      <c r="M4" s="30"/>
      <c r="N4" s="30"/>
      <c r="O4" s="30"/>
      <c r="P4" s="30"/>
      <c r="Q4" s="30"/>
      <c r="R4" s="30"/>
      <c r="S4" s="30"/>
      <c r="T4" s="30"/>
      <c r="U4" s="30"/>
      <c r="V4" s="30"/>
      <c r="W4" s="30"/>
      <c r="X4" s="30"/>
      <c r="Y4" s="30"/>
    </row>
    <row r="5" spans="1:29" ht="18.75" customHeight="1">
      <c r="A5" s="30"/>
      <c r="B5" s="30"/>
      <c r="C5" s="30"/>
      <c r="D5" s="30"/>
      <c r="E5" s="30"/>
      <c r="F5" s="30"/>
      <c r="G5" s="30"/>
      <c r="H5" s="30"/>
      <c r="I5" s="30"/>
      <c r="J5" s="30"/>
      <c r="K5" s="30"/>
      <c r="L5" s="384"/>
      <c r="M5" s="30"/>
      <c r="N5" s="64" t="s">
        <v>30</v>
      </c>
      <c r="O5" s="30"/>
      <c r="P5" s="30"/>
      <c r="Q5" s="30"/>
      <c r="R5" s="30"/>
      <c r="S5" s="30"/>
      <c r="T5" s="30"/>
      <c r="U5" s="30"/>
      <c r="V5" s="30"/>
      <c r="W5" s="30"/>
      <c r="X5" s="30"/>
      <c r="Y5" s="30"/>
    </row>
    <row r="6" spans="1:29" ht="18.75" customHeight="1">
      <c r="A6" s="30"/>
      <c r="B6" s="30"/>
      <c r="C6" s="30"/>
      <c r="D6" s="30"/>
      <c r="E6" s="30"/>
      <c r="F6" s="30"/>
      <c r="G6" s="30"/>
      <c r="H6" s="30"/>
      <c r="I6" s="30"/>
      <c r="J6" s="30"/>
      <c r="K6" s="30"/>
      <c r="L6" s="30"/>
      <c r="M6" s="30"/>
      <c r="N6" s="612"/>
      <c r="O6" s="612"/>
      <c r="P6" s="612"/>
      <c r="Q6" s="612"/>
      <c r="R6" s="612"/>
      <c r="S6" s="612"/>
      <c r="T6" s="612"/>
      <c r="U6" s="612"/>
      <c r="V6" s="612"/>
      <c r="W6" s="612"/>
      <c r="X6" s="612"/>
      <c r="Y6" s="612"/>
    </row>
    <row r="7" spans="1:29" ht="18.75" customHeight="1">
      <c r="A7" s="30" t="s">
        <v>31</v>
      </c>
      <c r="B7" s="30"/>
      <c r="C7" s="30"/>
      <c r="D7" s="30"/>
      <c r="E7" s="30"/>
      <c r="F7" s="30"/>
      <c r="G7" s="30"/>
      <c r="H7" s="30"/>
      <c r="I7" s="103"/>
      <c r="J7" s="30" t="s">
        <v>32</v>
      </c>
      <c r="K7" s="30"/>
      <c r="L7" s="30"/>
      <c r="M7" s="30"/>
      <c r="N7" s="31"/>
      <c r="O7" s="31"/>
      <c r="P7" s="31"/>
      <c r="Q7" s="31"/>
      <c r="R7" s="31"/>
      <c r="S7" s="31"/>
      <c r="T7" s="31"/>
      <c r="U7" s="31"/>
      <c r="V7" s="31"/>
      <c r="W7" s="31"/>
      <c r="X7" s="31"/>
      <c r="Y7" s="31"/>
    </row>
    <row r="8" spans="1:29" ht="18.75" customHeight="1">
      <c r="A8" s="30" t="s">
        <v>123</v>
      </c>
      <c r="B8" s="539" t="s">
        <v>33</v>
      </c>
      <c r="C8" s="539"/>
      <c r="D8" s="539"/>
      <c r="E8" s="539"/>
      <c r="F8" s="539"/>
      <c r="G8" s="539"/>
      <c r="H8" s="539"/>
      <c r="I8" s="539"/>
      <c r="J8" s="539"/>
      <c r="K8" s="539"/>
      <c r="L8" s="539"/>
      <c r="M8" s="539"/>
      <c r="N8" s="539"/>
      <c r="O8" s="539"/>
      <c r="P8" s="539"/>
      <c r="Q8" s="539"/>
      <c r="R8" s="539"/>
      <c r="S8" s="539"/>
      <c r="T8" s="539"/>
      <c r="U8" s="539"/>
      <c r="V8" s="539"/>
      <c r="W8" s="539"/>
      <c r="X8" s="539"/>
      <c r="Y8" s="539"/>
    </row>
    <row r="9" spans="1:29" ht="18.75" customHeight="1">
      <c r="A9" s="30"/>
      <c r="B9" s="539"/>
      <c r="C9" s="539"/>
      <c r="D9" s="539"/>
      <c r="E9" s="539"/>
      <c r="F9" s="539"/>
      <c r="G9" s="539"/>
      <c r="H9" s="539"/>
      <c r="I9" s="539"/>
      <c r="J9" s="539"/>
      <c r="K9" s="539"/>
      <c r="L9" s="539"/>
      <c r="M9" s="539"/>
      <c r="N9" s="539"/>
      <c r="O9" s="539"/>
      <c r="P9" s="539"/>
      <c r="Q9" s="539"/>
      <c r="R9" s="539"/>
      <c r="S9" s="539"/>
      <c r="T9" s="539"/>
      <c r="U9" s="539"/>
      <c r="V9" s="539"/>
      <c r="W9" s="539"/>
      <c r="X9" s="539"/>
      <c r="Y9" s="539"/>
    </row>
    <row r="10" spans="1:29" ht="18.75" customHeight="1">
      <c r="A10" s="30"/>
      <c r="B10" s="30"/>
      <c r="C10" s="30"/>
      <c r="D10" s="30"/>
      <c r="E10" s="30"/>
      <c r="F10" s="30"/>
      <c r="G10" s="30"/>
      <c r="H10" s="30"/>
      <c r="I10" s="30"/>
      <c r="J10" s="30"/>
      <c r="K10" s="30"/>
      <c r="L10" s="30"/>
      <c r="M10" s="30"/>
      <c r="N10" s="31"/>
      <c r="O10" s="31"/>
      <c r="P10" s="31"/>
      <c r="Q10" s="31"/>
      <c r="R10" s="31"/>
      <c r="S10" s="31"/>
      <c r="T10" s="31"/>
      <c r="U10" s="31"/>
      <c r="V10" s="31"/>
      <c r="W10" s="31"/>
      <c r="X10" s="31"/>
      <c r="Y10" s="31"/>
    </row>
    <row r="11" spans="1:29" ht="15" customHeight="1">
      <c r="A11" s="30" t="s">
        <v>34</v>
      </c>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29" ht="15" customHeight="1">
      <c r="A12" s="30" t="s">
        <v>354</v>
      </c>
      <c r="B12" s="30"/>
      <c r="C12" s="30"/>
      <c r="D12" s="30"/>
      <c r="E12" s="30"/>
      <c r="F12" s="30"/>
      <c r="G12" s="30"/>
      <c r="H12" s="30"/>
      <c r="I12" s="30"/>
      <c r="J12" s="30"/>
      <c r="K12" s="30"/>
      <c r="L12" s="30"/>
      <c r="M12" s="30"/>
      <c r="N12" s="30"/>
      <c r="O12" s="30"/>
      <c r="P12" s="30"/>
      <c r="Q12" s="30"/>
      <c r="R12" s="30"/>
      <c r="S12" s="30"/>
      <c r="T12" s="30"/>
      <c r="U12" s="30"/>
      <c r="V12" s="30"/>
      <c r="W12" s="30"/>
      <c r="X12" s="30"/>
      <c r="Y12" s="30"/>
      <c r="AC12" s="2" t="s">
        <v>256</v>
      </c>
    </row>
    <row r="13" spans="1:29" ht="15" customHeight="1">
      <c r="A13" s="30"/>
      <c r="B13" s="613" t="s">
        <v>0</v>
      </c>
      <c r="C13" s="614"/>
      <c r="D13" s="614"/>
      <c r="E13" s="614"/>
      <c r="F13" s="614"/>
      <c r="G13" s="614"/>
      <c r="H13" s="614"/>
      <c r="I13" s="614"/>
      <c r="J13" s="614"/>
      <c r="K13" s="614"/>
      <c r="L13" s="615"/>
      <c r="M13" s="619" t="s">
        <v>35</v>
      </c>
      <c r="N13" s="620"/>
      <c r="O13" s="620"/>
      <c r="P13" s="620"/>
      <c r="Q13" s="620"/>
      <c r="R13" s="620"/>
      <c r="S13" s="620"/>
      <c r="T13" s="620"/>
      <c r="U13" s="620"/>
      <c r="V13" s="620"/>
      <c r="W13" s="620"/>
      <c r="X13" s="620"/>
      <c r="Y13" s="621"/>
    </row>
    <row r="14" spans="1:29" ht="15" customHeight="1">
      <c r="A14" s="30"/>
      <c r="B14" s="616"/>
      <c r="C14" s="617"/>
      <c r="D14" s="617"/>
      <c r="E14" s="617"/>
      <c r="F14" s="617"/>
      <c r="G14" s="617"/>
      <c r="H14" s="617"/>
      <c r="I14" s="617"/>
      <c r="J14" s="617"/>
      <c r="K14" s="617"/>
      <c r="L14" s="618"/>
      <c r="M14" s="622" t="s">
        <v>36</v>
      </c>
      <c r="N14" s="623"/>
      <c r="O14" s="623"/>
      <c r="P14" s="624"/>
      <c r="Q14" s="622" t="s">
        <v>37</v>
      </c>
      <c r="R14" s="623"/>
      <c r="S14" s="623"/>
      <c r="T14" s="624"/>
      <c r="U14" s="622" t="s">
        <v>25</v>
      </c>
      <c r="V14" s="623"/>
      <c r="W14" s="623"/>
      <c r="X14" s="623"/>
      <c r="Y14" s="624"/>
    </row>
    <row r="15" spans="1:29" ht="15" customHeight="1">
      <c r="A15" s="30"/>
      <c r="B15" s="104" t="s">
        <v>38</v>
      </c>
      <c r="C15" s="105"/>
      <c r="D15" s="105"/>
      <c r="E15" s="105"/>
      <c r="F15" s="105"/>
      <c r="G15" s="105"/>
      <c r="H15" s="105"/>
      <c r="I15" s="105"/>
      <c r="J15" s="105"/>
      <c r="K15" s="105"/>
      <c r="L15" s="105"/>
      <c r="M15" s="608"/>
      <c r="N15" s="609"/>
      <c r="O15" s="609"/>
      <c r="P15" s="346" t="s">
        <v>23</v>
      </c>
      <c r="Q15" s="608"/>
      <c r="R15" s="609"/>
      <c r="S15" s="609"/>
      <c r="T15" s="106" t="s">
        <v>23</v>
      </c>
      <c r="U15" s="107" t="s">
        <v>5</v>
      </c>
      <c r="V15" s="610">
        <f>SUM(M15+Q15)</f>
        <v>0</v>
      </c>
      <c r="W15" s="610"/>
      <c r="X15" s="610"/>
      <c r="Y15" s="106" t="s">
        <v>8</v>
      </c>
    </row>
    <row r="16" spans="1:29" ht="15" customHeight="1">
      <c r="A16" s="30"/>
      <c r="B16" s="104" t="s">
        <v>1</v>
      </c>
      <c r="C16" s="105"/>
      <c r="D16" s="105"/>
      <c r="E16" s="105"/>
      <c r="F16" s="105"/>
      <c r="G16" s="105"/>
      <c r="H16" s="105"/>
      <c r="I16" s="105"/>
      <c r="J16" s="105"/>
      <c r="K16" s="105"/>
      <c r="L16" s="105"/>
      <c r="M16" s="608"/>
      <c r="N16" s="609"/>
      <c r="O16" s="609"/>
      <c r="P16" s="346" t="s">
        <v>23</v>
      </c>
      <c r="Q16" s="608"/>
      <c r="R16" s="609"/>
      <c r="S16" s="609"/>
      <c r="T16" s="106" t="s">
        <v>23</v>
      </c>
      <c r="U16" s="372"/>
      <c r="V16" s="610">
        <f>SUM(M16+Q16)</f>
        <v>0</v>
      </c>
      <c r="W16" s="610"/>
      <c r="X16" s="610"/>
      <c r="Y16" s="106" t="s">
        <v>8</v>
      </c>
    </row>
    <row r="17" spans="1:54" ht="15" customHeight="1">
      <c r="A17" s="30"/>
      <c r="B17" s="104" t="s">
        <v>2</v>
      </c>
      <c r="C17" s="105"/>
      <c r="D17" s="105"/>
      <c r="E17" s="105"/>
      <c r="F17" s="105"/>
      <c r="G17" s="105"/>
      <c r="H17" s="105"/>
      <c r="I17" s="105"/>
      <c r="J17" s="105"/>
      <c r="K17" s="105"/>
      <c r="L17" s="105"/>
      <c r="M17" s="625">
        <f>SUM(M15:O16)</f>
        <v>0</v>
      </c>
      <c r="N17" s="610"/>
      <c r="O17" s="610"/>
      <c r="P17" s="346" t="s">
        <v>23</v>
      </c>
      <c r="Q17" s="762">
        <f>SUM(Q15:S16)</f>
        <v>0</v>
      </c>
      <c r="R17" s="763"/>
      <c r="S17" s="763"/>
      <c r="T17" s="347" t="s">
        <v>23</v>
      </c>
      <c r="U17" s="348" t="s">
        <v>141</v>
      </c>
      <c r="V17" s="763">
        <f>SUM(V15:X16)</f>
        <v>0</v>
      </c>
      <c r="W17" s="763"/>
      <c r="X17" s="763"/>
      <c r="Y17" s="106" t="s">
        <v>8</v>
      </c>
    </row>
    <row r="18" spans="1:54" ht="12" customHeight="1">
      <c r="A18" s="30"/>
      <c r="B18" s="371" t="s">
        <v>142</v>
      </c>
      <c r="C18" s="108"/>
      <c r="D18" s="108"/>
      <c r="E18" s="108"/>
      <c r="F18" s="108"/>
      <c r="G18" s="108"/>
      <c r="H18" s="108"/>
      <c r="I18" s="108"/>
      <c r="J18" s="108"/>
      <c r="K18" s="108"/>
      <c r="L18" s="108"/>
      <c r="M18" s="108"/>
      <c r="N18" s="109"/>
      <c r="O18" s="109"/>
      <c r="P18" s="109"/>
      <c r="Q18" s="109"/>
      <c r="R18" s="109"/>
      <c r="S18" s="109"/>
      <c r="T18" s="109"/>
      <c r="U18" s="109"/>
      <c r="V18" s="109"/>
      <c r="W18" s="109"/>
      <c r="X18" s="109"/>
      <c r="Y18" s="109"/>
    </row>
    <row r="19" spans="1:54" ht="12" customHeight="1">
      <c r="A19" s="30"/>
      <c r="B19" s="760" t="s">
        <v>390</v>
      </c>
      <c r="C19" s="761"/>
      <c r="D19" s="761"/>
      <c r="E19" s="761"/>
      <c r="F19" s="761"/>
      <c r="G19" s="761"/>
      <c r="H19" s="761"/>
      <c r="I19" s="761"/>
      <c r="J19" s="761"/>
      <c r="K19" s="761"/>
      <c r="L19" s="761"/>
      <c r="M19" s="761"/>
      <c r="N19" s="761"/>
      <c r="O19" s="761"/>
      <c r="P19" s="761"/>
      <c r="Q19" s="761"/>
      <c r="R19" s="761"/>
      <c r="S19" s="761"/>
      <c r="T19" s="761"/>
      <c r="U19" s="761"/>
      <c r="V19" s="761"/>
      <c r="W19" s="761"/>
      <c r="X19" s="761"/>
      <c r="Y19" s="761"/>
    </row>
    <row r="20" spans="1:54" ht="12" customHeight="1">
      <c r="A20" s="30"/>
      <c r="B20" s="407"/>
      <c r="C20" s="462" t="s">
        <v>143</v>
      </c>
      <c r="D20" s="407"/>
      <c r="E20" s="407"/>
      <c r="F20" s="407"/>
      <c r="G20" s="407"/>
      <c r="H20" s="407"/>
      <c r="I20" s="407"/>
      <c r="J20" s="407"/>
      <c r="K20" s="407"/>
      <c r="L20" s="407"/>
      <c r="M20" s="407"/>
      <c r="N20" s="407"/>
      <c r="O20" s="407"/>
      <c r="P20" s="407"/>
      <c r="Q20" s="407"/>
      <c r="R20" s="407"/>
      <c r="S20" s="407"/>
      <c r="T20" s="407"/>
      <c r="U20" s="407"/>
      <c r="V20" s="407"/>
      <c r="W20" s="407"/>
      <c r="X20" s="407"/>
      <c r="Y20" s="407"/>
    </row>
    <row r="21" spans="1:54" ht="12" customHeight="1">
      <c r="A21" s="30"/>
      <c r="B21" s="462" t="s">
        <v>387</v>
      </c>
      <c r="C21" s="462"/>
      <c r="D21" s="407"/>
      <c r="E21" s="407"/>
      <c r="F21" s="407"/>
      <c r="G21" s="407"/>
      <c r="H21" s="407"/>
      <c r="I21" s="407"/>
      <c r="J21" s="407"/>
      <c r="K21" s="407"/>
      <c r="L21" s="407"/>
      <c r="M21" s="407"/>
      <c r="N21" s="407"/>
      <c r="O21" s="407"/>
      <c r="P21" s="407"/>
      <c r="Q21" s="407"/>
      <c r="R21" s="407"/>
      <c r="S21" s="407"/>
      <c r="T21" s="407"/>
      <c r="U21" s="407"/>
      <c r="V21" s="407"/>
      <c r="W21" s="407"/>
      <c r="X21" s="407"/>
      <c r="Y21" s="407"/>
    </row>
    <row r="22" spans="1:54" ht="12" customHeight="1">
      <c r="A22" s="30"/>
      <c r="B22" s="407"/>
      <c r="C22" s="462" t="s">
        <v>386</v>
      </c>
      <c r="D22" s="407"/>
      <c r="E22" s="407"/>
      <c r="F22" s="407"/>
      <c r="G22" s="407"/>
      <c r="H22" s="407"/>
      <c r="I22" s="407"/>
      <c r="J22" s="407"/>
      <c r="K22" s="407"/>
      <c r="L22" s="407"/>
      <c r="M22" s="407"/>
      <c r="N22" s="407"/>
      <c r="O22" s="407"/>
      <c r="P22" s="407"/>
      <c r="Q22" s="407"/>
      <c r="R22" s="407"/>
      <c r="S22" s="407"/>
      <c r="T22" s="407"/>
      <c r="U22" s="407"/>
      <c r="V22" s="407"/>
      <c r="W22" s="407"/>
      <c r="X22" s="407"/>
      <c r="Y22" s="407"/>
    </row>
    <row r="23" spans="1:54" ht="9" customHeight="1">
      <c r="A23" s="30"/>
      <c r="B23" s="364"/>
      <c r="C23" s="461"/>
      <c r="D23" s="364"/>
      <c r="E23" s="364"/>
      <c r="F23" s="364"/>
      <c r="G23" s="364"/>
      <c r="H23" s="364"/>
      <c r="I23" s="364"/>
      <c r="J23" s="364"/>
      <c r="K23" s="364"/>
      <c r="L23" s="364"/>
      <c r="M23" s="364"/>
      <c r="N23" s="364"/>
      <c r="O23" s="364"/>
      <c r="P23" s="364"/>
      <c r="Q23" s="364"/>
      <c r="R23" s="364"/>
      <c r="S23" s="364"/>
      <c r="T23" s="364"/>
      <c r="U23" s="364"/>
      <c r="V23" s="364"/>
      <c r="W23" s="364"/>
      <c r="X23" s="364"/>
      <c r="Y23" s="364"/>
    </row>
    <row r="24" spans="1:54" ht="15" customHeight="1">
      <c r="A24" s="30" t="s">
        <v>144</v>
      </c>
      <c r="B24" s="30"/>
      <c r="C24" s="30"/>
      <c r="D24" s="30"/>
      <c r="E24" s="30"/>
      <c r="F24" s="30"/>
      <c r="G24" s="30"/>
      <c r="H24" s="30"/>
      <c r="I24" s="30"/>
      <c r="J24" s="30"/>
      <c r="K24" s="30"/>
      <c r="L24" s="30"/>
      <c r="M24" s="30"/>
      <c r="N24" s="30"/>
      <c r="O24" s="30"/>
      <c r="P24" s="30"/>
      <c r="Q24" s="30"/>
      <c r="R24" s="30"/>
      <c r="S24" s="30"/>
      <c r="T24" s="30"/>
      <c r="U24" s="30"/>
      <c r="V24" s="30"/>
      <c r="W24" s="30"/>
      <c r="X24" s="30"/>
      <c r="Y24" s="30"/>
      <c r="AG24" s="767"/>
      <c r="AH24" s="768"/>
      <c r="AI24" s="768"/>
      <c r="AJ24" s="768"/>
      <c r="AK24" s="768"/>
      <c r="AL24" s="768"/>
      <c r="AM24" s="768"/>
      <c r="AN24" s="768"/>
      <c r="AO24" s="768"/>
      <c r="AP24" s="768"/>
      <c r="AQ24" s="768"/>
      <c r="AR24" s="768"/>
      <c r="AS24" s="768"/>
      <c r="AT24" s="768"/>
      <c r="AU24" s="768"/>
      <c r="AV24" s="768"/>
      <c r="AW24" s="768"/>
      <c r="AX24" s="768"/>
      <c r="AY24" s="768"/>
      <c r="AZ24" s="768"/>
      <c r="BA24" s="768"/>
      <c r="BB24" s="768"/>
    </row>
    <row r="25" spans="1:54" ht="15" customHeight="1">
      <c r="A25" s="30"/>
      <c r="B25" s="30" t="s">
        <v>39</v>
      </c>
      <c r="C25" s="30"/>
      <c r="D25" s="30"/>
      <c r="E25" s="30"/>
      <c r="F25" s="30"/>
      <c r="G25" s="30"/>
      <c r="H25" s="30"/>
      <c r="I25" s="30"/>
      <c r="J25" s="30"/>
      <c r="K25" s="30"/>
      <c r="L25" s="30"/>
      <c r="M25" s="30"/>
      <c r="N25" s="30"/>
      <c r="O25" s="30"/>
      <c r="P25" s="30"/>
      <c r="Q25" s="30"/>
      <c r="R25" s="30"/>
      <c r="S25" s="30"/>
      <c r="T25" s="30"/>
      <c r="U25" s="30"/>
      <c r="V25" s="30"/>
      <c r="W25" s="30"/>
      <c r="X25" s="30"/>
      <c r="Y25" s="30"/>
      <c r="AG25" s="364"/>
      <c r="AH25" s="461"/>
      <c r="AI25" s="364"/>
      <c r="AJ25" s="364"/>
      <c r="AK25" s="364"/>
      <c r="AL25" s="364"/>
      <c r="AM25" s="364"/>
      <c r="AN25" s="364"/>
      <c r="AO25" s="364"/>
      <c r="AP25" s="364"/>
      <c r="AQ25" s="364"/>
      <c r="AR25" s="364"/>
      <c r="AS25" s="364"/>
      <c r="AT25" s="364"/>
      <c r="AU25" s="364"/>
      <c r="AV25" s="364"/>
      <c r="AW25" s="364"/>
      <c r="AX25" s="364"/>
      <c r="AY25" s="364"/>
      <c r="AZ25" s="364"/>
      <c r="BA25" s="364"/>
      <c r="BB25" s="364"/>
    </row>
    <row r="26" spans="1:54" ht="15" customHeight="1">
      <c r="A26" s="30"/>
      <c r="B26" s="110" t="s">
        <v>40</v>
      </c>
      <c r="C26" s="111"/>
      <c r="D26" s="111"/>
      <c r="E26" s="111"/>
      <c r="F26" s="111"/>
      <c r="G26" s="111"/>
      <c r="H26" s="111"/>
      <c r="I26" s="112"/>
      <c r="J26" s="605">
        <f>M17</f>
        <v>0</v>
      </c>
      <c r="K26" s="606"/>
      <c r="L26" s="606"/>
      <c r="M26" s="606"/>
      <c r="N26" s="113" t="s">
        <v>8</v>
      </c>
      <c r="O26" s="110" t="s">
        <v>41</v>
      </c>
      <c r="P26" s="377"/>
      <c r="Q26" s="377"/>
      <c r="R26" s="114"/>
      <c r="S26" s="369" t="s">
        <v>125</v>
      </c>
      <c r="T26" s="764">
        <f>ROUND(J26/12,3)</f>
        <v>0</v>
      </c>
      <c r="U26" s="764"/>
      <c r="V26" s="764"/>
      <c r="W26" s="764"/>
      <c r="X26" s="764"/>
      <c r="Y26" s="113" t="s">
        <v>8</v>
      </c>
      <c r="AG26" s="461"/>
      <c r="AH26" s="461"/>
      <c r="AI26" s="364"/>
      <c r="AJ26" s="364"/>
      <c r="AK26" s="364"/>
      <c r="AL26" s="364"/>
      <c r="AM26" s="364"/>
      <c r="AN26" s="364"/>
      <c r="AO26" s="364"/>
      <c r="AP26" s="364"/>
      <c r="AQ26" s="364"/>
      <c r="AR26" s="364"/>
      <c r="AS26" s="364"/>
      <c r="AT26" s="364"/>
      <c r="AU26" s="364"/>
      <c r="AV26" s="364"/>
      <c r="AW26" s="364"/>
      <c r="AX26" s="364"/>
      <c r="AY26" s="364"/>
      <c r="AZ26" s="364"/>
      <c r="BA26" s="364"/>
      <c r="BB26" s="364"/>
    </row>
    <row r="27" spans="1:54" ht="15" customHeight="1">
      <c r="A27" s="30"/>
      <c r="B27" s="110" t="s">
        <v>42</v>
      </c>
      <c r="C27" s="111"/>
      <c r="D27" s="111"/>
      <c r="E27" s="111"/>
      <c r="F27" s="111"/>
      <c r="G27" s="111"/>
      <c r="H27" s="111"/>
      <c r="I27" s="112"/>
      <c r="J27" s="605">
        <f>Q17</f>
        <v>0</v>
      </c>
      <c r="K27" s="606"/>
      <c r="L27" s="606"/>
      <c r="M27" s="606"/>
      <c r="N27" s="113" t="s">
        <v>8</v>
      </c>
      <c r="O27" s="110" t="s">
        <v>41</v>
      </c>
      <c r="P27" s="377"/>
      <c r="Q27" s="377"/>
      <c r="R27" s="114"/>
      <c r="S27" s="369" t="s">
        <v>126</v>
      </c>
      <c r="T27" s="764">
        <f>ROUND(J27/12,3)</f>
        <v>0</v>
      </c>
      <c r="U27" s="764"/>
      <c r="V27" s="764"/>
      <c r="W27" s="764"/>
      <c r="X27" s="764"/>
      <c r="Y27" s="113" t="s">
        <v>8</v>
      </c>
      <c r="AG27" s="364"/>
      <c r="AH27" s="461"/>
      <c r="AI27" s="364"/>
      <c r="AJ27" s="364"/>
      <c r="AK27" s="364"/>
      <c r="AL27" s="364"/>
      <c r="AM27" s="364"/>
      <c r="AN27" s="364"/>
      <c r="AO27" s="364"/>
      <c r="AP27" s="364"/>
      <c r="AQ27" s="364"/>
      <c r="AR27" s="364"/>
      <c r="AS27" s="364"/>
      <c r="AT27" s="364"/>
      <c r="AU27" s="364"/>
      <c r="AV27" s="364"/>
      <c r="AW27" s="364"/>
      <c r="AX27" s="364"/>
      <c r="AY27" s="364"/>
      <c r="AZ27" s="364"/>
      <c r="BA27" s="364"/>
      <c r="BB27" s="364"/>
    </row>
    <row r="28" spans="1:54" ht="15" customHeight="1">
      <c r="A28" s="30"/>
      <c r="B28" s="115"/>
      <c r="C28" s="115"/>
      <c r="D28" s="115"/>
      <c r="E28" s="115"/>
      <c r="F28" s="116"/>
      <c r="G28" s="116"/>
      <c r="H28" s="117"/>
      <c r="I28" s="115"/>
      <c r="J28" s="115"/>
      <c r="K28" s="115"/>
      <c r="L28" s="115"/>
      <c r="M28" s="110"/>
      <c r="N28" s="377"/>
      <c r="O28" s="377"/>
      <c r="P28" s="118" t="s">
        <v>25</v>
      </c>
      <c r="Q28" s="370"/>
      <c r="R28" s="107"/>
      <c r="S28" s="370"/>
      <c r="T28" s="119"/>
      <c r="U28" s="765">
        <f>SUM(T26:X27)</f>
        <v>0</v>
      </c>
      <c r="V28" s="607"/>
      <c r="W28" s="607"/>
      <c r="X28" s="607"/>
      <c r="Y28" s="113" t="s">
        <v>8</v>
      </c>
    </row>
    <row r="29" spans="1:54" ht="15" customHeight="1">
      <c r="A29" s="30"/>
      <c r="B29" s="390"/>
      <c r="C29" s="390"/>
      <c r="D29" s="390"/>
      <c r="E29" s="390"/>
      <c r="F29" s="120"/>
      <c r="G29" s="120"/>
      <c r="H29" s="38"/>
      <c r="I29" s="390"/>
      <c r="J29" s="390"/>
      <c r="K29" s="390"/>
      <c r="L29" s="390"/>
      <c r="M29" s="110" t="s">
        <v>43</v>
      </c>
      <c r="N29" s="377"/>
      <c r="O29" s="377"/>
      <c r="P29" s="118"/>
      <c r="Q29" s="370"/>
      <c r="R29" s="107"/>
      <c r="S29" s="370"/>
      <c r="T29" s="369" t="s">
        <v>127</v>
      </c>
      <c r="U29" s="766">
        <f>ROUND(IF(T26=0,IF(J27=0,0,T27),IF(J27=0,T26,(T26+T27)/2)),0)</f>
        <v>0</v>
      </c>
      <c r="V29" s="601"/>
      <c r="W29" s="601"/>
      <c r="X29" s="601"/>
      <c r="Y29" s="113" t="s">
        <v>23</v>
      </c>
    </row>
    <row r="30" spans="1:54" ht="9" customHeight="1">
      <c r="A30" s="3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row>
    <row r="31" spans="1:54" ht="15" customHeight="1">
      <c r="A31" s="30"/>
      <c r="B31" s="38" t="s">
        <v>44</v>
      </c>
      <c r="C31" s="38"/>
      <c r="D31" s="38"/>
      <c r="E31" s="38"/>
      <c r="F31" s="38"/>
      <c r="G31" s="38"/>
      <c r="H31" s="38"/>
      <c r="I31" s="38"/>
      <c r="J31" s="38"/>
      <c r="K31" s="38"/>
      <c r="L31" s="38"/>
      <c r="M31" s="38"/>
      <c r="N31" s="38"/>
      <c r="O31" s="38"/>
      <c r="P31" s="38"/>
      <c r="Q31" s="38"/>
      <c r="R31" s="38"/>
      <c r="S31" s="38"/>
      <c r="T31" s="390"/>
      <c r="U31" s="38"/>
      <c r="V31" s="38"/>
      <c r="W31" s="38"/>
      <c r="X31" s="38"/>
      <c r="Y31" s="38"/>
    </row>
    <row r="32" spans="1:54" ht="15" customHeight="1">
      <c r="A32" s="30"/>
      <c r="B32" s="110" t="s">
        <v>40</v>
      </c>
      <c r="C32" s="111"/>
      <c r="D32" s="111"/>
      <c r="E32" s="111"/>
      <c r="F32" s="111"/>
      <c r="G32" s="111"/>
      <c r="H32" s="111"/>
      <c r="I32" s="112"/>
      <c r="J32" s="600">
        <f>M15</f>
        <v>0</v>
      </c>
      <c r="K32" s="601"/>
      <c r="L32" s="601"/>
      <c r="M32" s="601"/>
      <c r="N32" s="113" t="s">
        <v>8</v>
      </c>
      <c r="O32" s="110" t="s">
        <v>41</v>
      </c>
      <c r="P32" s="377"/>
      <c r="Q32" s="377"/>
      <c r="R32" s="114"/>
      <c r="S32" s="369" t="s">
        <v>128</v>
      </c>
      <c r="T32" s="764">
        <f>ROUND(J32/12,3)</f>
        <v>0</v>
      </c>
      <c r="U32" s="764"/>
      <c r="V32" s="764"/>
      <c r="W32" s="764"/>
      <c r="X32" s="764"/>
      <c r="Y32" s="113" t="s">
        <v>8</v>
      </c>
    </row>
    <row r="33" spans="1:25" ht="15" customHeight="1">
      <c r="A33" s="30"/>
      <c r="B33" s="110" t="s">
        <v>42</v>
      </c>
      <c r="C33" s="111"/>
      <c r="D33" s="111"/>
      <c r="E33" s="111"/>
      <c r="F33" s="111"/>
      <c r="G33" s="111"/>
      <c r="H33" s="111"/>
      <c r="I33" s="112"/>
      <c r="J33" s="600">
        <f>Q15</f>
        <v>0</v>
      </c>
      <c r="K33" s="601"/>
      <c r="L33" s="601"/>
      <c r="M33" s="601"/>
      <c r="N33" s="113" t="s">
        <v>8</v>
      </c>
      <c r="O33" s="110" t="s">
        <v>41</v>
      </c>
      <c r="P33" s="377"/>
      <c r="Q33" s="377"/>
      <c r="R33" s="114"/>
      <c r="S33" s="369" t="s">
        <v>145</v>
      </c>
      <c r="T33" s="764">
        <f>ROUND(J33/12,3)</f>
        <v>0</v>
      </c>
      <c r="U33" s="764"/>
      <c r="V33" s="764"/>
      <c r="W33" s="764"/>
      <c r="X33" s="764"/>
      <c r="Y33" s="113" t="s">
        <v>8</v>
      </c>
    </row>
    <row r="34" spans="1:25" ht="12" customHeight="1">
      <c r="A34" s="30"/>
      <c r="B34" s="602" t="s">
        <v>45</v>
      </c>
      <c r="C34" s="602"/>
      <c r="D34" s="602"/>
      <c r="E34" s="602"/>
      <c r="F34" s="602"/>
      <c r="G34" s="602"/>
      <c r="H34" s="602"/>
      <c r="I34" s="602"/>
      <c r="J34" s="602"/>
      <c r="K34" s="602"/>
      <c r="L34" s="602"/>
      <c r="M34" s="602"/>
      <c r="N34" s="602"/>
      <c r="O34" s="602"/>
      <c r="P34" s="602"/>
      <c r="Q34" s="602"/>
      <c r="R34" s="602"/>
      <c r="S34" s="602"/>
      <c r="T34" s="602"/>
      <c r="U34" s="602"/>
      <c r="V34" s="602"/>
      <c r="W34" s="602"/>
      <c r="X34" s="602"/>
      <c r="Y34" s="602"/>
    </row>
    <row r="35" spans="1:25" ht="12" customHeight="1">
      <c r="A35" s="30"/>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row>
    <row r="36" spans="1:25" ht="12" customHeight="1">
      <c r="A36" s="30"/>
      <c r="B36" s="603" t="s">
        <v>46</v>
      </c>
      <c r="C36" s="603"/>
      <c r="D36" s="603"/>
      <c r="E36" s="603"/>
      <c r="F36" s="603"/>
      <c r="G36" s="603"/>
      <c r="H36" s="603"/>
      <c r="I36" s="603"/>
      <c r="J36" s="603"/>
      <c r="K36" s="603"/>
      <c r="L36" s="603"/>
      <c r="M36" s="603"/>
      <c r="N36" s="603"/>
      <c r="O36" s="603"/>
      <c r="P36" s="603"/>
      <c r="Q36" s="603"/>
      <c r="R36" s="603"/>
      <c r="S36" s="603"/>
      <c r="T36" s="603"/>
      <c r="U36" s="603"/>
      <c r="V36" s="603"/>
      <c r="W36" s="603"/>
      <c r="X36" s="603"/>
      <c r="Y36" s="603"/>
    </row>
    <row r="37" spans="1:25" ht="12" customHeight="1">
      <c r="A37" s="30"/>
      <c r="B37" s="604"/>
      <c r="C37" s="604"/>
      <c r="D37" s="604"/>
      <c r="E37" s="604"/>
      <c r="F37" s="604"/>
      <c r="G37" s="604"/>
      <c r="H37" s="604"/>
      <c r="I37" s="604"/>
      <c r="J37" s="604"/>
      <c r="K37" s="604"/>
      <c r="L37" s="604"/>
      <c r="M37" s="604"/>
      <c r="N37" s="604"/>
      <c r="O37" s="604"/>
      <c r="P37" s="604"/>
      <c r="Q37" s="604"/>
      <c r="R37" s="604"/>
      <c r="S37" s="604"/>
      <c r="T37" s="604"/>
      <c r="U37" s="604"/>
      <c r="V37" s="604"/>
      <c r="W37" s="604"/>
      <c r="X37" s="604"/>
      <c r="Y37" s="604"/>
    </row>
    <row r="38" spans="1:25" ht="9" customHeight="1">
      <c r="A38" s="371"/>
      <c r="B38" s="30"/>
      <c r="C38" s="30"/>
      <c r="D38" s="30"/>
      <c r="E38" s="30"/>
      <c r="F38" s="30"/>
      <c r="G38" s="30"/>
      <c r="H38" s="30"/>
      <c r="I38" s="30"/>
      <c r="J38" s="30"/>
      <c r="K38" s="30"/>
      <c r="L38" s="30"/>
      <c r="M38" s="30"/>
      <c r="N38" s="30"/>
      <c r="O38" s="30"/>
      <c r="P38" s="30"/>
      <c r="Q38" s="30"/>
      <c r="R38" s="30"/>
      <c r="S38" s="30"/>
      <c r="T38" s="30"/>
      <c r="U38" s="30"/>
      <c r="V38" s="30"/>
      <c r="W38" s="30"/>
      <c r="X38" s="30"/>
      <c r="Y38" s="30"/>
    </row>
    <row r="39" spans="1:25" ht="15" customHeight="1">
      <c r="A39" s="1" t="s">
        <v>146</v>
      </c>
      <c r="B39" s="1"/>
      <c r="C39" s="1"/>
      <c r="D39" s="1"/>
      <c r="E39" s="1"/>
      <c r="F39" s="1"/>
      <c r="G39" s="1"/>
      <c r="H39" s="1"/>
      <c r="I39" s="1"/>
      <c r="J39" s="1"/>
      <c r="K39" s="1"/>
      <c r="L39" s="1"/>
      <c r="M39" s="1"/>
      <c r="N39" s="1"/>
      <c r="O39" s="1"/>
      <c r="P39" s="1"/>
      <c r="Q39" s="1"/>
      <c r="R39" s="1"/>
      <c r="S39" s="1"/>
      <c r="T39" s="1"/>
      <c r="U39" s="1"/>
      <c r="V39" s="1"/>
      <c r="W39" s="1"/>
      <c r="X39" s="1"/>
      <c r="Y39" s="1"/>
    </row>
    <row r="40" spans="1:25" ht="15" customHeight="1">
      <c r="A40" s="1"/>
      <c r="B40" s="65" t="s">
        <v>147</v>
      </c>
      <c r="C40" s="66"/>
      <c r="D40" s="66"/>
      <c r="E40" s="66"/>
      <c r="F40" s="66"/>
      <c r="G40" s="66"/>
      <c r="H40" s="66"/>
      <c r="I40" s="67"/>
      <c r="J40" s="592"/>
      <c r="K40" s="593"/>
      <c r="L40" s="593"/>
      <c r="M40" s="593"/>
      <c r="N40" s="68" t="s">
        <v>8</v>
      </c>
      <c r="O40" s="69" t="s">
        <v>148</v>
      </c>
      <c r="P40" s="57"/>
      <c r="Q40" s="57"/>
      <c r="R40" s="57"/>
      <c r="S40" s="376"/>
      <c r="T40" s="349"/>
      <c r="U40" s="776"/>
      <c r="V40" s="777"/>
      <c r="W40" s="777"/>
      <c r="X40" s="777"/>
      <c r="Y40" s="68" t="s">
        <v>8</v>
      </c>
    </row>
    <row r="41" spans="1:25" ht="15" customHeight="1">
      <c r="A41" s="1"/>
      <c r="B41" s="65" t="s">
        <v>149</v>
      </c>
      <c r="C41" s="66"/>
      <c r="D41" s="66"/>
      <c r="E41" s="66"/>
      <c r="F41" s="66"/>
      <c r="G41" s="66"/>
      <c r="H41" s="66"/>
      <c r="I41" s="67"/>
      <c r="J41" s="592"/>
      <c r="K41" s="593"/>
      <c r="L41" s="593"/>
      <c r="M41" s="593"/>
      <c r="N41" s="68" t="s">
        <v>8</v>
      </c>
      <c r="O41" s="69" t="s">
        <v>150</v>
      </c>
      <c r="P41" s="57"/>
      <c r="Q41" s="57"/>
      <c r="R41" s="57"/>
      <c r="S41" s="376"/>
      <c r="T41" s="349"/>
      <c r="U41" s="776"/>
      <c r="V41" s="777"/>
      <c r="W41" s="777"/>
      <c r="X41" s="777"/>
      <c r="Y41" s="68" t="s">
        <v>8</v>
      </c>
    </row>
    <row r="42" spans="1:25" ht="15" customHeight="1">
      <c r="A42" s="1"/>
      <c r="B42" s="70"/>
      <c r="C42" s="70"/>
      <c r="D42" s="70"/>
      <c r="E42" s="70"/>
      <c r="F42" s="71"/>
      <c r="G42" s="71"/>
      <c r="H42" s="72"/>
      <c r="I42" s="70"/>
      <c r="J42" s="70"/>
      <c r="K42" s="70"/>
      <c r="L42" s="70"/>
      <c r="M42" s="65"/>
      <c r="N42" s="57"/>
      <c r="O42" s="57"/>
      <c r="P42" s="73" t="s">
        <v>25</v>
      </c>
      <c r="Q42" s="375"/>
      <c r="R42" s="56"/>
      <c r="S42" s="375"/>
      <c r="T42" s="74"/>
      <c r="U42" s="778">
        <f>SUM(U40:X41)</f>
        <v>0</v>
      </c>
      <c r="V42" s="594"/>
      <c r="W42" s="594"/>
      <c r="X42" s="594"/>
      <c r="Y42" s="68" t="s">
        <v>8</v>
      </c>
    </row>
    <row r="43" spans="1:25" ht="15" customHeight="1">
      <c r="A43" s="1"/>
      <c r="B43" s="27"/>
      <c r="C43" s="27"/>
      <c r="D43" s="27"/>
      <c r="E43" s="27"/>
      <c r="F43" s="75"/>
      <c r="G43" s="75"/>
      <c r="H43" s="6"/>
      <c r="I43" s="27"/>
      <c r="J43" s="27"/>
      <c r="K43" s="27"/>
      <c r="L43" s="27"/>
      <c r="M43" s="76" t="s">
        <v>151</v>
      </c>
      <c r="N43" s="57"/>
      <c r="O43" s="57"/>
      <c r="P43" s="73"/>
      <c r="Q43" s="375"/>
      <c r="R43" s="56"/>
      <c r="S43" s="375"/>
      <c r="T43" s="376"/>
      <c r="U43" s="779" t="e">
        <f>ROUNDDOWN(U42/(J40+J41),3)</f>
        <v>#DIV/0!</v>
      </c>
      <c r="V43" s="595"/>
      <c r="W43" s="595"/>
      <c r="X43" s="595"/>
      <c r="Y43" s="68"/>
    </row>
    <row r="44" spans="1:25" ht="6" customHeight="1">
      <c r="A44" s="1"/>
      <c r="B44" s="27"/>
      <c r="C44" s="27"/>
      <c r="D44" s="27"/>
      <c r="E44" s="27"/>
      <c r="F44" s="75"/>
      <c r="G44" s="75"/>
      <c r="H44" s="6"/>
      <c r="I44" s="27"/>
      <c r="J44" s="27"/>
      <c r="K44" s="27"/>
      <c r="L44" s="27"/>
      <c r="M44" s="77"/>
      <c r="N44" s="403"/>
      <c r="O44" s="403"/>
      <c r="P44" s="6"/>
      <c r="Q44" s="27"/>
      <c r="R44" s="366"/>
      <c r="S44" s="27"/>
      <c r="T44" s="27"/>
      <c r="U44" s="350"/>
      <c r="V44" s="78"/>
      <c r="W44" s="78"/>
      <c r="X44" s="78"/>
      <c r="Y44" s="6"/>
    </row>
    <row r="45" spans="1:25" ht="12" customHeight="1">
      <c r="A45" s="1"/>
      <c r="B45" s="596" t="s">
        <v>152</v>
      </c>
      <c r="C45" s="596"/>
      <c r="D45" s="596"/>
      <c r="E45" s="596"/>
      <c r="F45" s="596"/>
      <c r="G45" s="596"/>
      <c r="H45" s="596"/>
      <c r="I45" s="596"/>
      <c r="J45" s="596"/>
      <c r="K45" s="596"/>
      <c r="L45" s="596"/>
      <c r="M45" s="596"/>
      <c r="N45" s="596"/>
      <c r="O45" s="596"/>
      <c r="P45" s="596"/>
      <c r="Q45" s="596"/>
      <c r="R45" s="596"/>
      <c r="S45" s="596"/>
      <c r="T45" s="596"/>
      <c r="U45" s="596"/>
      <c r="V45" s="596"/>
      <c r="W45" s="596"/>
      <c r="X45" s="596"/>
      <c r="Y45" s="596"/>
    </row>
    <row r="46" spans="1:25" ht="12" customHeight="1">
      <c r="A46" s="1"/>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row>
    <row r="47" spans="1:25" ht="15" customHeight="1">
      <c r="A47" s="1" t="s">
        <v>153</v>
      </c>
      <c r="B47" s="1"/>
      <c r="C47" s="1"/>
      <c r="D47" s="1"/>
      <c r="E47" s="1"/>
      <c r="F47" s="1"/>
      <c r="G47" s="1"/>
      <c r="H47" s="1"/>
      <c r="I47" s="1"/>
      <c r="J47" s="1"/>
      <c r="K47" s="1"/>
      <c r="L47" s="1"/>
      <c r="M47" s="1"/>
      <c r="N47" s="1"/>
      <c r="O47" s="1"/>
      <c r="P47" s="1"/>
      <c r="Q47" s="1"/>
      <c r="R47" s="1"/>
      <c r="S47" s="1"/>
      <c r="T47" s="1"/>
      <c r="U47" s="1"/>
      <c r="V47" s="1"/>
      <c r="W47" s="1"/>
      <c r="X47" s="1"/>
      <c r="Y47" s="1"/>
    </row>
    <row r="48" spans="1:25" ht="15" customHeight="1">
      <c r="A48" s="1"/>
      <c r="B48" s="770" t="s">
        <v>36</v>
      </c>
      <c r="C48" s="771"/>
      <c r="D48" s="771"/>
      <c r="E48" s="772"/>
      <c r="F48" s="770" t="s">
        <v>37</v>
      </c>
      <c r="G48" s="771"/>
      <c r="H48" s="771"/>
      <c r="I48" s="772"/>
      <c r="J48" s="770" t="s">
        <v>25</v>
      </c>
      <c r="K48" s="771"/>
      <c r="L48" s="771"/>
      <c r="M48" s="771"/>
      <c r="N48" s="772"/>
      <c r="O48" s="463"/>
      <c r="P48" s="464"/>
      <c r="Q48" s="464"/>
      <c r="R48" s="464"/>
      <c r="S48" s="464"/>
      <c r="T48" s="464"/>
      <c r="U48" s="464"/>
      <c r="V48" s="464"/>
      <c r="W48" s="464"/>
      <c r="X48" s="464"/>
      <c r="Y48" s="464"/>
    </row>
    <row r="49" spans="1:25" ht="15" customHeight="1">
      <c r="A49" s="1"/>
      <c r="B49" s="773"/>
      <c r="C49" s="774"/>
      <c r="D49" s="774"/>
      <c r="E49" s="468" t="s">
        <v>23</v>
      </c>
      <c r="F49" s="773"/>
      <c r="G49" s="774"/>
      <c r="H49" s="774"/>
      <c r="I49" s="469" t="s">
        <v>23</v>
      </c>
      <c r="J49" s="470" t="s">
        <v>154</v>
      </c>
      <c r="K49" s="775">
        <f>B49+F49</f>
        <v>0</v>
      </c>
      <c r="L49" s="775"/>
      <c r="M49" s="775"/>
      <c r="N49" s="469" t="s">
        <v>23</v>
      </c>
      <c r="O49" s="463"/>
      <c r="P49" s="464"/>
      <c r="Q49" s="464"/>
      <c r="R49" s="464"/>
      <c r="S49" s="464"/>
      <c r="T49" s="464"/>
      <c r="U49" s="464"/>
      <c r="V49" s="464"/>
      <c r="W49" s="464"/>
      <c r="X49" s="464"/>
      <c r="Y49" s="464"/>
    </row>
    <row r="50" spans="1:25" ht="15" customHeight="1">
      <c r="A50" s="1"/>
      <c r="B50" s="465" t="s">
        <v>378</v>
      </c>
      <c r="C50" s="466"/>
      <c r="D50" s="466"/>
      <c r="E50" s="466"/>
      <c r="F50" s="466"/>
      <c r="G50" s="466"/>
      <c r="H50" s="466"/>
      <c r="I50" s="466"/>
      <c r="J50" s="466"/>
      <c r="K50" s="466"/>
      <c r="L50" s="466"/>
      <c r="M50" s="466"/>
      <c r="N50" s="467"/>
      <c r="O50" s="409"/>
      <c r="P50" s="409"/>
      <c r="Q50" s="409"/>
      <c r="R50" s="409"/>
      <c r="S50" s="409"/>
      <c r="T50" s="409"/>
      <c r="U50" s="409"/>
      <c r="V50" s="409"/>
      <c r="W50" s="409"/>
      <c r="X50" s="409"/>
      <c r="Y50" s="409"/>
    </row>
    <row r="51" spans="1:25" ht="15" customHeight="1">
      <c r="A51" s="1"/>
      <c r="B51" s="465" t="s">
        <v>376</v>
      </c>
      <c r="C51" s="465"/>
      <c r="D51" s="465"/>
      <c r="E51" s="465"/>
      <c r="F51" s="465"/>
      <c r="G51" s="465"/>
      <c r="H51" s="465"/>
      <c r="I51" s="465"/>
      <c r="J51" s="465"/>
      <c r="K51" s="465"/>
      <c r="L51" s="465"/>
      <c r="M51" s="465"/>
      <c r="N51" s="409"/>
      <c r="O51" s="409"/>
      <c r="P51" s="409"/>
      <c r="Q51" s="409"/>
      <c r="R51" s="409"/>
      <c r="S51" s="409"/>
      <c r="T51" s="409"/>
      <c r="U51" s="409"/>
      <c r="V51" s="409"/>
      <c r="W51" s="409"/>
      <c r="X51" s="409"/>
      <c r="Y51" s="409"/>
    </row>
    <row r="52" spans="1:25" ht="12" customHeight="1">
      <c r="A52" s="1"/>
      <c r="B52" s="760" t="s">
        <v>377</v>
      </c>
      <c r="C52" s="761"/>
      <c r="D52" s="761"/>
      <c r="E52" s="761"/>
      <c r="F52" s="761"/>
      <c r="G52" s="761"/>
      <c r="H52" s="761"/>
      <c r="I52" s="761"/>
      <c r="J52" s="761"/>
      <c r="K52" s="761"/>
      <c r="L52" s="761"/>
      <c r="M52" s="761"/>
      <c r="N52" s="761"/>
      <c r="O52" s="761"/>
      <c r="P52" s="761"/>
      <c r="Q52" s="761"/>
      <c r="R52" s="761"/>
      <c r="S52" s="761"/>
      <c r="T52" s="761"/>
      <c r="U52" s="761"/>
      <c r="V52" s="761"/>
      <c r="W52" s="761"/>
      <c r="X52" s="761"/>
      <c r="Y52" s="761"/>
    </row>
    <row r="53" spans="1:25" ht="12" customHeight="1">
      <c r="A53" s="1"/>
      <c r="B53" s="407"/>
      <c r="C53" s="462" t="s">
        <v>143</v>
      </c>
      <c r="D53" s="407"/>
      <c r="E53" s="407"/>
      <c r="F53" s="407"/>
      <c r="G53" s="407"/>
      <c r="H53" s="407"/>
      <c r="I53" s="407"/>
      <c r="J53" s="407"/>
      <c r="K53" s="407"/>
      <c r="L53" s="407"/>
      <c r="M53" s="407"/>
      <c r="N53" s="407"/>
      <c r="O53" s="407"/>
      <c r="P53" s="407"/>
      <c r="Q53" s="407"/>
      <c r="R53" s="407"/>
      <c r="S53" s="407"/>
      <c r="T53" s="407"/>
      <c r="U53" s="407"/>
      <c r="V53" s="407"/>
      <c r="W53" s="407"/>
      <c r="X53" s="407"/>
      <c r="Y53" s="407"/>
    </row>
    <row r="54" spans="1:25" ht="12" customHeight="1">
      <c r="A54" s="1"/>
      <c r="B54" s="1"/>
      <c r="C54" s="81"/>
      <c r="D54" s="1"/>
      <c r="E54" s="1"/>
      <c r="F54" s="1"/>
      <c r="G54" s="1"/>
      <c r="H54" s="1"/>
      <c r="I54" s="1"/>
      <c r="J54" s="1"/>
      <c r="K54" s="1"/>
      <c r="L54" s="1"/>
      <c r="M54" s="1"/>
      <c r="N54" s="1"/>
      <c r="O54" s="1"/>
      <c r="P54" s="1"/>
      <c r="Q54" s="1"/>
      <c r="R54" s="1"/>
      <c r="S54" s="1"/>
      <c r="T54" s="1"/>
      <c r="U54" s="1"/>
      <c r="V54" s="1"/>
      <c r="W54" s="1"/>
      <c r="X54" s="1"/>
      <c r="Y54" s="1"/>
    </row>
    <row r="55" spans="1:25" ht="15" customHeight="1">
      <c r="A55" s="381" t="s">
        <v>355</v>
      </c>
      <c r="B55" s="30"/>
      <c r="C55" s="30"/>
      <c r="D55" s="30"/>
      <c r="E55" s="30"/>
      <c r="F55" s="30"/>
      <c r="G55" s="30"/>
      <c r="H55" s="30"/>
      <c r="I55" s="30"/>
      <c r="J55" s="30"/>
      <c r="K55" s="30"/>
      <c r="L55" s="30"/>
      <c r="M55" s="30"/>
      <c r="N55" s="30"/>
      <c r="O55" s="30"/>
      <c r="P55" s="30"/>
      <c r="Q55" s="30"/>
      <c r="R55" s="30"/>
      <c r="S55" s="30"/>
      <c r="T55" s="30"/>
      <c r="U55" s="30"/>
      <c r="V55" s="30"/>
      <c r="W55" s="30"/>
      <c r="X55" s="30"/>
      <c r="Y55" s="30"/>
    </row>
    <row r="56" spans="1:25" ht="15" customHeight="1">
      <c r="A56" s="30"/>
      <c r="B56" s="30"/>
      <c r="C56" s="30"/>
      <c r="D56" s="30"/>
      <c r="E56" s="30"/>
      <c r="F56" s="30"/>
      <c r="G56" s="30"/>
      <c r="H56" s="30"/>
      <c r="I56" s="30"/>
      <c r="J56" s="30"/>
      <c r="K56" s="30"/>
      <c r="L56" s="30"/>
      <c r="M56" s="30"/>
      <c r="N56" s="30"/>
      <c r="O56" s="30"/>
      <c r="P56" s="82"/>
      <c r="Q56" s="586" t="s">
        <v>155</v>
      </c>
      <c r="R56" s="587"/>
      <c r="S56" s="588"/>
      <c r="T56" s="368" t="s">
        <v>156</v>
      </c>
      <c r="U56" s="589">
        <v>0</v>
      </c>
      <c r="V56" s="589"/>
      <c r="W56" s="589"/>
      <c r="X56" s="589"/>
      <c r="Y56" s="83" t="s">
        <v>47</v>
      </c>
    </row>
    <row r="57" spans="1:25" ht="15" customHeight="1">
      <c r="A57" s="30"/>
      <c r="B57" s="30"/>
      <c r="C57" s="30"/>
      <c r="D57" s="30"/>
      <c r="E57" s="30"/>
      <c r="F57" s="30"/>
      <c r="G57" s="30"/>
      <c r="H57" s="30"/>
      <c r="I57" s="30"/>
      <c r="J57" s="30"/>
      <c r="K57" s="30"/>
      <c r="L57" s="30"/>
      <c r="M57" s="30"/>
      <c r="N57" s="30"/>
      <c r="O57" s="30"/>
      <c r="P57" s="30"/>
      <c r="Q57" s="31"/>
      <c r="R57" s="31"/>
      <c r="S57" s="31"/>
      <c r="T57" s="31"/>
      <c r="U57" s="381"/>
      <c r="V57" s="381"/>
      <c r="W57" s="381"/>
      <c r="X57" s="381"/>
      <c r="Y57" s="30"/>
    </row>
    <row r="58" spans="1:25" ht="15" customHeight="1">
      <c r="A58" s="30" t="s">
        <v>157</v>
      </c>
      <c r="B58" s="121"/>
      <c r="C58" s="121"/>
      <c r="D58" s="121"/>
      <c r="E58" s="121"/>
      <c r="F58" s="121"/>
      <c r="G58" s="121"/>
      <c r="H58" s="121"/>
      <c r="I58" s="121"/>
      <c r="J58" s="121"/>
      <c r="K58" s="121"/>
      <c r="L58" s="121"/>
      <c r="M58" s="121"/>
      <c r="N58" s="121"/>
      <c r="O58" s="121"/>
      <c r="P58" s="121"/>
      <c r="Q58" s="121"/>
      <c r="R58" s="121"/>
      <c r="S58" s="121"/>
      <c r="T58" s="121"/>
      <c r="U58" s="121"/>
      <c r="V58" s="590" t="s">
        <v>48</v>
      </c>
      <c r="W58" s="590"/>
      <c r="X58" s="590" t="s">
        <v>49</v>
      </c>
      <c r="Y58" s="590"/>
    </row>
    <row r="59" spans="1:25" ht="15" customHeight="1">
      <c r="A59" s="30"/>
      <c r="B59" s="30"/>
      <c r="C59" s="30"/>
      <c r="D59" s="30"/>
      <c r="E59" s="30"/>
      <c r="F59" s="30"/>
      <c r="G59" s="30"/>
      <c r="H59" s="30"/>
      <c r="I59" s="30"/>
      <c r="J59" s="30"/>
      <c r="K59" s="30"/>
      <c r="L59" s="30"/>
      <c r="M59" s="30"/>
      <c r="N59" s="30"/>
      <c r="O59" s="30"/>
      <c r="P59" s="30"/>
      <c r="Q59" s="30"/>
      <c r="R59" s="30"/>
      <c r="S59" s="30"/>
      <c r="T59" s="30"/>
      <c r="U59" s="30"/>
      <c r="V59" s="590"/>
      <c r="W59" s="590"/>
      <c r="X59" s="590"/>
      <c r="Y59" s="590"/>
    </row>
    <row r="60" spans="1:25" ht="12" customHeight="1">
      <c r="A60" s="121"/>
      <c r="B60" s="574" t="s">
        <v>131</v>
      </c>
      <c r="C60" s="591" t="s">
        <v>50</v>
      </c>
      <c r="D60" s="591"/>
      <c r="E60" s="591"/>
      <c r="F60" s="591"/>
      <c r="G60" s="591"/>
      <c r="H60" s="591"/>
      <c r="I60" s="591"/>
      <c r="J60" s="591"/>
      <c r="K60" s="591"/>
      <c r="L60" s="591"/>
      <c r="M60" s="591"/>
      <c r="N60" s="591"/>
      <c r="O60" s="591"/>
      <c r="P60" s="591"/>
      <c r="Q60" s="591"/>
      <c r="R60" s="591"/>
      <c r="S60" s="591"/>
      <c r="T60" s="591"/>
      <c r="U60" s="591"/>
      <c r="V60" s="577"/>
      <c r="W60" s="578"/>
      <c r="X60" s="577"/>
      <c r="Y60" s="578"/>
    </row>
    <row r="61" spans="1:25" ht="12" customHeight="1">
      <c r="A61" s="30"/>
      <c r="B61" s="574"/>
      <c r="C61" s="591"/>
      <c r="D61" s="591"/>
      <c r="E61" s="591"/>
      <c r="F61" s="591"/>
      <c r="G61" s="591"/>
      <c r="H61" s="591"/>
      <c r="I61" s="591"/>
      <c r="J61" s="591"/>
      <c r="K61" s="591"/>
      <c r="L61" s="591"/>
      <c r="M61" s="591"/>
      <c r="N61" s="591"/>
      <c r="O61" s="591"/>
      <c r="P61" s="591"/>
      <c r="Q61" s="591"/>
      <c r="R61" s="591"/>
      <c r="S61" s="591"/>
      <c r="T61" s="591"/>
      <c r="U61" s="591"/>
      <c r="V61" s="579"/>
      <c r="W61" s="580"/>
      <c r="X61" s="579"/>
      <c r="Y61" s="580"/>
    </row>
    <row r="62" spans="1:25" ht="12" customHeight="1">
      <c r="A62" s="30"/>
      <c r="B62" s="574" t="s">
        <v>132</v>
      </c>
      <c r="C62" s="575" t="s">
        <v>51</v>
      </c>
      <c r="D62" s="575"/>
      <c r="E62" s="575"/>
      <c r="F62" s="575"/>
      <c r="G62" s="575"/>
      <c r="H62" s="575"/>
      <c r="I62" s="575"/>
      <c r="J62" s="575"/>
      <c r="K62" s="575"/>
      <c r="L62" s="575"/>
      <c r="M62" s="575"/>
      <c r="N62" s="575"/>
      <c r="O62" s="575"/>
      <c r="P62" s="575"/>
      <c r="Q62" s="575"/>
      <c r="R62" s="575"/>
      <c r="S62" s="575"/>
      <c r="T62" s="575"/>
      <c r="U62" s="576"/>
      <c r="V62" s="577"/>
      <c r="W62" s="578"/>
      <c r="X62" s="577"/>
      <c r="Y62" s="578"/>
    </row>
    <row r="63" spans="1:25" ht="12" customHeight="1">
      <c r="A63" s="30"/>
      <c r="B63" s="574"/>
      <c r="C63" s="575"/>
      <c r="D63" s="575"/>
      <c r="E63" s="575"/>
      <c r="F63" s="575"/>
      <c r="G63" s="575"/>
      <c r="H63" s="575"/>
      <c r="I63" s="575"/>
      <c r="J63" s="575"/>
      <c r="K63" s="575"/>
      <c r="L63" s="575"/>
      <c r="M63" s="575"/>
      <c r="N63" s="575"/>
      <c r="O63" s="575"/>
      <c r="P63" s="575"/>
      <c r="Q63" s="575"/>
      <c r="R63" s="575"/>
      <c r="S63" s="575"/>
      <c r="T63" s="575"/>
      <c r="U63" s="576"/>
      <c r="V63" s="579"/>
      <c r="W63" s="580"/>
      <c r="X63" s="579"/>
      <c r="Y63" s="580"/>
    </row>
    <row r="64" spans="1:25" ht="15" customHeight="1">
      <c r="A64" s="30"/>
      <c r="B64" s="30"/>
      <c r="C64" s="30"/>
      <c r="D64" s="30"/>
      <c r="E64" s="30"/>
      <c r="F64" s="30"/>
      <c r="G64" s="30"/>
      <c r="H64" s="30"/>
      <c r="I64" s="30"/>
      <c r="J64" s="30"/>
      <c r="K64" s="30"/>
      <c r="L64" s="30"/>
      <c r="M64" s="30"/>
      <c r="N64" s="30"/>
      <c r="O64" s="30"/>
      <c r="P64" s="30"/>
      <c r="Q64" s="31"/>
      <c r="R64" s="31"/>
      <c r="S64" s="31"/>
      <c r="T64" s="31"/>
      <c r="U64" s="381"/>
      <c r="V64" s="381"/>
      <c r="W64" s="381"/>
      <c r="X64" s="381"/>
      <c r="Y64" s="30"/>
    </row>
    <row r="65" spans="1:26" ht="12" customHeight="1">
      <c r="A65" s="30"/>
      <c r="B65" s="122"/>
      <c r="C65" s="38"/>
      <c r="D65" s="38"/>
      <c r="E65" s="38"/>
      <c r="F65" s="38"/>
      <c r="G65" s="38"/>
      <c r="H65" s="38"/>
      <c r="I65" s="38"/>
      <c r="J65" s="38"/>
      <c r="K65" s="38"/>
      <c r="L65" s="38"/>
      <c r="M65" s="38"/>
      <c r="N65" s="123"/>
      <c r="O65" s="123"/>
      <c r="P65" s="123"/>
      <c r="Q65" s="124"/>
      <c r="R65" s="390"/>
      <c r="S65" s="390"/>
      <c r="T65" s="389"/>
      <c r="U65" s="125"/>
      <c r="V65" s="125"/>
      <c r="W65" s="125"/>
      <c r="X65" s="125"/>
      <c r="Y65" s="38"/>
    </row>
    <row r="66" spans="1:26" ht="24.95" customHeight="1">
      <c r="A66" s="502" t="s">
        <v>356</v>
      </c>
      <c r="B66" s="502"/>
      <c r="C66" s="502"/>
      <c r="D66" s="502"/>
      <c r="E66" s="502"/>
      <c r="F66" s="502"/>
      <c r="G66" s="502"/>
      <c r="H66" s="502"/>
      <c r="I66" s="502"/>
      <c r="J66" s="502"/>
      <c r="K66" s="502"/>
      <c r="L66" s="502"/>
      <c r="M66" s="502"/>
      <c r="N66" s="581" t="s">
        <v>53</v>
      </c>
      <c r="O66" s="582"/>
      <c r="P66" s="549" t="s">
        <v>280</v>
      </c>
      <c r="Q66" s="550"/>
      <c r="R66" s="550"/>
      <c r="S66" s="551"/>
      <c r="T66" s="372" t="s">
        <v>158</v>
      </c>
      <c r="U66" s="552"/>
      <c r="V66" s="553"/>
      <c r="W66" s="553"/>
      <c r="X66" s="554"/>
      <c r="Y66" s="113" t="s">
        <v>52</v>
      </c>
    </row>
    <row r="67" spans="1:26" ht="24.95" customHeight="1">
      <c r="A67" s="502"/>
      <c r="B67" s="502"/>
      <c r="C67" s="502"/>
      <c r="D67" s="502"/>
      <c r="E67" s="502"/>
      <c r="F67" s="502"/>
      <c r="G67" s="502"/>
      <c r="H67" s="502"/>
      <c r="I67" s="502"/>
      <c r="J67" s="502"/>
      <c r="K67" s="502"/>
      <c r="L67" s="502"/>
      <c r="M67" s="502"/>
      <c r="N67" s="583"/>
      <c r="O67" s="584"/>
      <c r="P67" s="549" t="s">
        <v>281</v>
      </c>
      <c r="Q67" s="550"/>
      <c r="R67" s="550"/>
      <c r="S67" s="551"/>
      <c r="T67" s="372" t="s">
        <v>159</v>
      </c>
      <c r="U67" s="552"/>
      <c r="V67" s="553"/>
      <c r="W67" s="553"/>
      <c r="X67" s="554"/>
      <c r="Y67" s="113" t="s">
        <v>47</v>
      </c>
    </row>
    <row r="68" spans="1:26" ht="24.95" customHeight="1">
      <c r="A68" s="502" t="s">
        <v>133</v>
      </c>
      <c r="B68" s="502"/>
      <c r="C68" s="502"/>
      <c r="D68" s="502"/>
      <c r="E68" s="502"/>
      <c r="F68" s="502"/>
      <c r="G68" s="502"/>
      <c r="H68" s="502"/>
      <c r="I68" s="502"/>
      <c r="J68" s="502"/>
      <c r="K68" s="502"/>
      <c r="L68" s="502"/>
      <c r="M68" s="502"/>
      <c r="N68" s="571" t="s">
        <v>54</v>
      </c>
      <c r="O68" s="546"/>
      <c r="P68" s="549" t="s">
        <v>280</v>
      </c>
      <c r="Q68" s="550"/>
      <c r="R68" s="550"/>
      <c r="S68" s="551"/>
      <c r="T68" s="372" t="s">
        <v>160</v>
      </c>
      <c r="U68" s="552"/>
      <c r="V68" s="553"/>
      <c r="W68" s="553"/>
      <c r="X68" s="554"/>
      <c r="Y68" s="113" t="s">
        <v>52</v>
      </c>
    </row>
    <row r="69" spans="1:26" ht="24.95" customHeight="1">
      <c r="A69" s="502"/>
      <c r="B69" s="502"/>
      <c r="C69" s="502"/>
      <c r="D69" s="502"/>
      <c r="E69" s="502"/>
      <c r="F69" s="502"/>
      <c r="G69" s="502"/>
      <c r="H69" s="502"/>
      <c r="I69" s="502"/>
      <c r="J69" s="502"/>
      <c r="K69" s="502"/>
      <c r="L69" s="502"/>
      <c r="M69" s="502"/>
      <c r="N69" s="572"/>
      <c r="O69" s="573"/>
      <c r="P69" s="549" t="s">
        <v>281</v>
      </c>
      <c r="Q69" s="550"/>
      <c r="R69" s="550"/>
      <c r="S69" s="551"/>
      <c r="T69" s="372" t="s">
        <v>161</v>
      </c>
      <c r="U69" s="552"/>
      <c r="V69" s="553"/>
      <c r="W69" s="553"/>
      <c r="X69" s="554"/>
      <c r="Y69" s="113" t="s">
        <v>47</v>
      </c>
    </row>
    <row r="70" spans="1:26" ht="13.5" customHeight="1">
      <c r="A70" s="379"/>
      <c r="B70" s="379"/>
      <c r="C70" s="379"/>
      <c r="D70" s="379"/>
      <c r="E70" s="379"/>
      <c r="F70" s="379"/>
      <c r="G70" s="379"/>
      <c r="H70" s="379"/>
      <c r="I70" s="379"/>
      <c r="J70" s="379"/>
      <c r="K70" s="379"/>
      <c r="L70" s="379"/>
      <c r="M70" s="379"/>
      <c r="N70" s="124"/>
      <c r="O70" s="124"/>
      <c r="P70" s="124"/>
      <c r="Q70" s="124"/>
      <c r="R70" s="124"/>
      <c r="S70" s="124"/>
      <c r="T70" s="389"/>
      <c r="U70" s="125"/>
      <c r="V70" s="125"/>
      <c r="W70" s="125"/>
      <c r="X70" s="125"/>
      <c r="Y70" s="38"/>
    </row>
    <row r="71" spans="1:26" ht="24.95" customHeight="1">
      <c r="A71" s="502" t="s">
        <v>357</v>
      </c>
      <c r="B71" s="502"/>
      <c r="C71" s="502"/>
      <c r="D71" s="502"/>
      <c r="E71" s="502"/>
      <c r="F71" s="502"/>
      <c r="G71" s="502"/>
      <c r="H71" s="502"/>
      <c r="I71" s="502"/>
      <c r="J71" s="502"/>
      <c r="K71" s="502"/>
      <c r="L71" s="502"/>
      <c r="M71" s="502"/>
      <c r="N71" s="561" t="s">
        <v>53</v>
      </c>
      <c r="O71" s="562"/>
      <c r="P71" s="565" t="s">
        <v>280</v>
      </c>
      <c r="Q71" s="566"/>
      <c r="R71" s="566"/>
      <c r="S71" s="567"/>
      <c r="T71" s="126" t="s">
        <v>162</v>
      </c>
      <c r="U71" s="568"/>
      <c r="V71" s="569"/>
      <c r="W71" s="569"/>
      <c r="X71" s="570"/>
      <c r="Y71" s="127" t="s">
        <v>52</v>
      </c>
    </row>
    <row r="72" spans="1:26" ht="24.95" customHeight="1">
      <c r="A72" s="502"/>
      <c r="B72" s="502"/>
      <c r="C72" s="502"/>
      <c r="D72" s="502"/>
      <c r="E72" s="502"/>
      <c r="F72" s="502"/>
      <c r="G72" s="502"/>
      <c r="H72" s="502"/>
      <c r="I72" s="502"/>
      <c r="J72" s="502"/>
      <c r="K72" s="502"/>
      <c r="L72" s="502"/>
      <c r="M72" s="502"/>
      <c r="N72" s="563"/>
      <c r="O72" s="564"/>
      <c r="P72" s="549" t="s">
        <v>281</v>
      </c>
      <c r="Q72" s="550"/>
      <c r="R72" s="550"/>
      <c r="S72" s="551"/>
      <c r="T72" s="372" t="s">
        <v>163</v>
      </c>
      <c r="U72" s="552"/>
      <c r="V72" s="553"/>
      <c r="W72" s="553"/>
      <c r="X72" s="554"/>
      <c r="Y72" s="128" t="s">
        <v>47</v>
      </c>
    </row>
    <row r="73" spans="1:26" ht="24.95" customHeight="1">
      <c r="A73" s="502" t="s">
        <v>134</v>
      </c>
      <c r="B73" s="502"/>
      <c r="C73" s="502"/>
      <c r="D73" s="502"/>
      <c r="E73" s="502"/>
      <c r="F73" s="502"/>
      <c r="G73" s="502"/>
      <c r="H73" s="502"/>
      <c r="I73" s="502"/>
      <c r="J73" s="502"/>
      <c r="K73" s="502"/>
      <c r="L73" s="502"/>
      <c r="M73" s="502"/>
      <c r="N73" s="545" t="s">
        <v>54</v>
      </c>
      <c r="O73" s="546"/>
      <c r="P73" s="549" t="s">
        <v>280</v>
      </c>
      <c r="Q73" s="550"/>
      <c r="R73" s="550"/>
      <c r="S73" s="551"/>
      <c r="T73" s="372" t="s">
        <v>164</v>
      </c>
      <c r="U73" s="552"/>
      <c r="V73" s="553"/>
      <c r="W73" s="553"/>
      <c r="X73" s="554"/>
      <c r="Y73" s="128" t="s">
        <v>52</v>
      </c>
    </row>
    <row r="74" spans="1:26" ht="24.95" customHeight="1">
      <c r="A74" s="502"/>
      <c r="B74" s="502"/>
      <c r="C74" s="502"/>
      <c r="D74" s="502"/>
      <c r="E74" s="502"/>
      <c r="F74" s="502"/>
      <c r="G74" s="502"/>
      <c r="H74" s="502"/>
      <c r="I74" s="502"/>
      <c r="J74" s="502"/>
      <c r="K74" s="502"/>
      <c r="L74" s="502"/>
      <c r="M74" s="502"/>
      <c r="N74" s="547"/>
      <c r="O74" s="548"/>
      <c r="P74" s="555" t="s">
        <v>281</v>
      </c>
      <c r="Q74" s="556"/>
      <c r="R74" s="556"/>
      <c r="S74" s="557"/>
      <c r="T74" s="129" t="s">
        <v>165</v>
      </c>
      <c r="U74" s="558"/>
      <c r="V74" s="559"/>
      <c r="W74" s="559"/>
      <c r="X74" s="560"/>
      <c r="Y74" s="130" t="s">
        <v>47</v>
      </c>
    </row>
    <row r="75" spans="1:26" s="58" customFormat="1" ht="15" customHeight="1">
      <c r="A75" s="30" t="s">
        <v>166</v>
      </c>
      <c r="B75" s="30"/>
      <c r="C75" s="30"/>
      <c r="D75" s="30"/>
      <c r="E75" s="30"/>
      <c r="F75" s="30"/>
      <c r="G75" s="30"/>
      <c r="H75" s="30"/>
      <c r="I75" s="30"/>
      <c r="J75" s="30"/>
      <c r="K75" s="30"/>
      <c r="L75" s="30"/>
      <c r="M75" s="30"/>
      <c r="N75" s="30"/>
      <c r="O75" s="30"/>
      <c r="P75" s="30"/>
      <c r="Q75" s="30"/>
      <c r="R75" s="30"/>
      <c r="S75" s="30"/>
      <c r="T75" s="30"/>
      <c r="U75" s="30"/>
      <c r="V75" s="30"/>
      <c r="W75" s="30"/>
      <c r="X75" s="30"/>
      <c r="Y75" s="30"/>
    </row>
    <row r="76" spans="1:26" s="58" customFormat="1" ht="9"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row>
    <row r="77" spans="1:26" s="58" customFormat="1" ht="8.25" customHeight="1">
      <c r="A77" s="121"/>
      <c r="B77" s="131"/>
      <c r="C77" s="132"/>
      <c r="D77" s="132"/>
      <c r="E77" s="132"/>
      <c r="F77" s="132"/>
      <c r="G77" s="132"/>
      <c r="H77" s="132"/>
      <c r="I77" s="132"/>
      <c r="J77" s="132"/>
      <c r="K77" s="132"/>
      <c r="L77" s="132"/>
      <c r="M77" s="132"/>
      <c r="N77" s="132"/>
      <c r="O77" s="132"/>
      <c r="P77" s="132"/>
      <c r="Q77" s="132"/>
      <c r="R77" s="132"/>
      <c r="S77" s="133"/>
      <c r="T77" s="131"/>
      <c r="U77" s="132"/>
      <c r="V77" s="132"/>
      <c r="W77" s="132"/>
      <c r="X77" s="132"/>
      <c r="Y77" s="133"/>
    </row>
    <row r="78" spans="1:26" s="58" customFormat="1" ht="15" customHeight="1">
      <c r="A78" s="121"/>
      <c r="B78" s="134"/>
      <c r="C78" s="30" t="s">
        <v>55</v>
      </c>
      <c r="D78" s="30"/>
      <c r="E78" s="30"/>
      <c r="F78" s="30"/>
      <c r="G78" s="30"/>
      <c r="H78" s="541" t="s">
        <v>56</v>
      </c>
      <c r="I78" s="541"/>
      <c r="J78" s="541"/>
      <c r="K78" s="541"/>
      <c r="L78" s="541"/>
      <c r="M78" s="541"/>
      <c r="N78" s="541"/>
      <c r="O78" s="541"/>
      <c r="P78" s="541"/>
      <c r="Q78" s="541"/>
      <c r="R78" s="541"/>
      <c r="S78" s="541"/>
      <c r="T78" s="541"/>
      <c r="U78" s="541"/>
      <c r="V78" s="541"/>
      <c r="W78" s="541"/>
      <c r="X78" s="541"/>
      <c r="Y78" s="542"/>
    </row>
    <row r="79" spans="1:26" s="58" customFormat="1" ht="15" customHeight="1">
      <c r="A79" s="121"/>
      <c r="B79" s="134"/>
      <c r="C79" s="30" t="s">
        <v>57</v>
      </c>
      <c r="D79" s="30"/>
      <c r="E79" s="30"/>
      <c r="F79" s="30"/>
      <c r="G79" s="30"/>
      <c r="H79" s="38"/>
      <c r="I79" s="543" t="s">
        <v>58</v>
      </c>
      <c r="J79" s="544"/>
      <c r="K79" s="135"/>
      <c r="L79" s="30" t="s">
        <v>59</v>
      </c>
      <c r="M79" s="30"/>
      <c r="N79" s="135"/>
      <c r="O79" s="30" t="s">
        <v>60</v>
      </c>
      <c r="P79" s="30"/>
      <c r="Q79" s="30"/>
      <c r="R79" s="30"/>
      <c r="S79" s="30"/>
      <c r="T79" s="136" t="s">
        <v>167</v>
      </c>
      <c r="U79" s="741" t="e">
        <f>U80+U104</f>
        <v>#VALUE!</v>
      </c>
      <c r="V79" s="741"/>
      <c r="W79" s="741"/>
      <c r="X79" s="741"/>
      <c r="Y79" s="137" t="s">
        <v>61</v>
      </c>
      <c r="Z79" s="138" t="str">
        <f>IF(AB81="未入力","※先に161行目の当該年度４月１日現在の１年次研修医受入数を入力してください","")</f>
        <v>※先に161行目の当該年度４月１日現在の１年次研修医受入数を入力してください</v>
      </c>
    </row>
    <row r="80" spans="1:26" s="58" customFormat="1" ht="15" customHeight="1">
      <c r="A80" s="121"/>
      <c r="B80" s="134" t="s">
        <v>116</v>
      </c>
      <c r="C80" s="30"/>
      <c r="D80" s="30"/>
      <c r="E80" s="30"/>
      <c r="F80" s="30"/>
      <c r="G80" s="30"/>
      <c r="H80" s="30"/>
      <c r="I80" s="31"/>
      <c r="J80" s="31"/>
      <c r="K80" s="30"/>
      <c r="L80" s="30"/>
      <c r="M80" s="30"/>
      <c r="N80" s="30"/>
      <c r="O80" s="30"/>
      <c r="P80" s="30"/>
      <c r="Q80" s="30"/>
      <c r="R80" s="30"/>
      <c r="S80" s="30"/>
      <c r="T80" s="136" t="s">
        <v>168</v>
      </c>
      <c r="U80" s="741" t="e">
        <f>IF(OR(AB81="20人未満",$C$121=1),(E82*Q82)+(E84*Q84)+(E86*Q86)+(E88*Q88)+(E90*Q90),(E94*Q94)+(E96*Q96)+(E98*Q98)+(E100*Q100)+(E102*Q102))</f>
        <v>#VALUE!</v>
      </c>
      <c r="V80" s="741"/>
      <c r="W80" s="741"/>
      <c r="X80" s="741"/>
      <c r="Y80" s="137" t="s">
        <v>62</v>
      </c>
    </row>
    <row r="81" spans="1:28" s="58" customFormat="1" ht="30" customHeight="1">
      <c r="A81" s="121"/>
      <c r="B81" s="538" t="s">
        <v>117</v>
      </c>
      <c r="C81" s="539"/>
      <c r="D81" s="539"/>
      <c r="E81" s="539"/>
      <c r="F81" s="539"/>
      <c r="G81" s="539"/>
      <c r="H81" s="539"/>
      <c r="I81" s="539"/>
      <c r="J81" s="539"/>
      <c r="K81" s="539"/>
      <c r="L81" s="539"/>
      <c r="M81" s="539"/>
      <c r="N81" s="539"/>
      <c r="O81" s="539"/>
      <c r="P81" s="539"/>
      <c r="Q81" s="539"/>
      <c r="R81" s="539"/>
      <c r="S81" s="540"/>
      <c r="T81" s="136"/>
      <c r="U81" s="352"/>
      <c r="V81" s="352"/>
      <c r="W81" s="352"/>
      <c r="X81" s="352"/>
      <c r="Y81" s="137"/>
      <c r="AB81" s="139" t="str">
        <f>IF(N161="","未入力",IF(N161&gt;=20,"20人以上","20人未満"))</f>
        <v>未入力</v>
      </c>
    </row>
    <row r="82" spans="1:28" s="58" customFormat="1" ht="32.25" customHeight="1">
      <c r="A82" s="121"/>
      <c r="B82" s="537" t="s">
        <v>63</v>
      </c>
      <c r="C82" s="535"/>
      <c r="D82" s="29" t="s">
        <v>129</v>
      </c>
      <c r="E82" s="758"/>
      <c r="F82" s="744"/>
      <c r="G82" s="744"/>
      <c r="H82" s="30" t="s">
        <v>9</v>
      </c>
      <c r="I82" s="30"/>
      <c r="J82" s="30"/>
      <c r="K82" s="31" t="s">
        <v>7</v>
      </c>
      <c r="L82" s="30"/>
      <c r="M82" s="536" t="s">
        <v>169</v>
      </c>
      <c r="N82" s="536"/>
      <c r="O82" s="536"/>
      <c r="P82" s="536"/>
      <c r="Q82" s="747" t="str">
        <f>IF(OR($AB$81="20人未満",$C$121=1),IF($K$79=1,$V$15,0)+IF($K$79=2,$V$15,0),"")</f>
        <v/>
      </c>
      <c r="R82" s="747"/>
      <c r="S82" s="30" t="s">
        <v>8</v>
      </c>
      <c r="T82" s="136"/>
      <c r="U82" s="352"/>
      <c r="V82" s="352"/>
      <c r="W82" s="352"/>
      <c r="X82" s="352"/>
      <c r="Y82" s="137"/>
    </row>
    <row r="83" spans="1:28" s="58" customFormat="1" ht="9" customHeight="1">
      <c r="A83" s="121"/>
      <c r="B83" s="32"/>
      <c r="C83" s="33"/>
      <c r="D83" s="29"/>
      <c r="E83" s="397"/>
      <c r="F83" s="397"/>
      <c r="G83" s="397"/>
      <c r="H83" s="30"/>
      <c r="I83" s="30"/>
      <c r="J83" s="30"/>
      <c r="K83" s="31"/>
      <c r="L83" s="30"/>
      <c r="M83" s="391"/>
      <c r="N83" s="391"/>
      <c r="O83" s="391"/>
      <c r="P83" s="391"/>
      <c r="Q83" s="398"/>
      <c r="R83" s="398"/>
      <c r="S83" s="30"/>
      <c r="T83" s="136"/>
      <c r="U83" s="352"/>
      <c r="V83" s="352"/>
      <c r="W83" s="352"/>
      <c r="X83" s="352"/>
      <c r="Y83" s="137"/>
    </row>
    <row r="84" spans="1:28" s="58" customFormat="1" ht="27.75" customHeight="1">
      <c r="A84" s="121"/>
      <c r="B84" s="534" t="s">
        <v>64</v>
      </c>
      <c r="C84" s="535"/>
      <c r="D84" s="29" t="s">
        <v>129</v>
      </c>
      <c r="E84" s="758"/>
      <c r="F84" s="744"/>
      <c r="G84" s="744"/>
      <c r="H84" s="30" t="s">
        <v>9</v>
      </c>
      <c r="I84" s="30"/>
      <c r="J84" s="30"/>
      <c r="K84" s="31" t="s">
        <v>7</v>
      </c>
      <c r="L84" s="30"/>
      <c r="M84" s="536" t="s">
        <v>169</v>
      </c>
      <c r="N84" s="536"/>
      <c r="O84" s="536"/>
      <c r="P84" s="536"/>
      <c r="Q84" s="747" t="str">
        <f>IF(OR($AB$81="20人未満",$C$121=1),IF($K$79=3,$V$15,0),"")</f>
        <v/>
      </c>
      <c r="R84" s="747"/>
      <c r="S84" s="30" t="s">
        <v>8</v>
      </c>
      <c r="T84" s="136"/>
      <c r="U84" s="352"/>
      <c r="V84" s="352"/>
      <c r="W84" s="352"/>
      <c r="X84" s="352"/>
      <c r="Y84" s="137"/>
    </row>
    <row r="85" spans="1:28" s="58" customFormat="1" ht="18" customHeight="1">
      <c r="A85" s="121"/>
      <c r="B85" s="34"/>
      <c r="C85" s="35"/>
      <c r="D85" s="29"/>
      <c r="E85" s="402"/>
      <c r="F85" s="397"/>
      <c r="G85" s="397"/>
      <c r="H85" s="30"/>
      <c r="I85" s="30"/>
      <c r="J85" s="30"/>
      <c r="K85" s="31"/>
      <c r="L85" s="30"/>
      <c r="M85" s="381"/>
      <c r="N85" s="381"/>
      <c r="O85" s="381"/>
      <c r="P85" s="381"/>
      <c r="Q85" s="399"/>
      <c r="R85" s="399"/>
      <c r="S85" s="30"/>
      <c r="T85" s="136"/>
      <c r="U85" s="352"/>
      <c r="V85" s="352"/>
      <c r="W85" s="352"/>
      <c r="X85" s="352"/>
      <c r="Y85" s="137"/>
    </row>
    <row r="86" spans="1:28" s="58" customFormat="1" ht="18" customHeight="1">
      <c r="A86" s="121"/>
      <c r="B86" s="534" t="s">
        <v>65</v>
      </c>
      <c r="C86" s="535"/>
      <c r="D86" s="29" t="s">
        <v>129</v>
      </c>
      <c r="E86" s="744"/>
      <c r="F86" s="744"/>
      <c r="G86" s="744"/>
      <c r="H86" s="30" t="s">
        <v>9</v>
      </c>
      <c r="I86" s="30"/>
      <c r="J86" s="30"/>
      <c r="K86" s="31" t="s">
        <v>7</v>
      </c>
      <c r="L86" s="30"/>
      <c r="M86" s="536" t="s">
        <v>169</v>
      </c>
      <c r="N86" s="536"/>
      <c r="O86" s="536"/>
      <c r="P86" s="536"/>
      <c r="Q86" s="747" t="str">
        <f>IF(OR($AB$81="20人未満",$C$121=1),IF($K$79=4,$V$15,0),"")</f>
        <v/>
      </c>
      <c r="R86" s="747"/>
      <c r="S86" s="30" t="s">
        <v>8</v>
      </c>
      <c r="T86" s="136"/>
      <c r="U86" s="352"/>
      <c r="V86" s="352"/>
      <c r="W86" s="352"/>
      <c r="X86" s="352"/>
      <c r="Y86" s="137"/>
    </row>
    <row r="87" spans="1:28" s="58" customFormat="1" ht="18" customHeight="1">
      <c r="A87" s="121"/>
      <c r="B87" s="34"/>
      <c r="C87" s="35"/>
      <c r="D87" s="29"/>
      <c r="E87" s="744"/>
      <c r="F87" s="744"/>
      <c r="G87" s="744"/>
      <c r="H87" s="30"/>
      <c r="I87" s="30"/>
      <c r="J87" s="30"/>
      <c r="K87" s="31"/>
      <c r="L87" s="30"/>
      <c r="M87" s="381"/>
      <c r="N87" s="381"/>
      <c r="O87" s="381"/>
      <c r="P87" s="381"/>
      <c r="Q87" s="399"/>
      <c r="R87" s="399"/>
      <c r="S87" s="30"/>
      <c r="T87" s="136"/>
      <c r="U87" s="352"/>
      <c r="V87" s="352"/>
      <c r="W87" s="352"/>
      <c r="X87" s="352"/>
      <c r="Y87" s="137"/>
    </row>
    <row r="88" spans="1:28" s="58" customFormat="1" ht="18" customHeight="1">
      <c r="A88" s="121"/>
      <c r="B88" s="534" t="s">
        <v>66</v>
      </c>
      <c r="C88" s="535"/>
      <c r="D88" s="29" t="s">
        <v>129</v>
      </c>
      <c r="E88" s="744"/>
      <c r="F88" s="744"/>
      <c r="G88" s="744"/>
      <c r="H88" s="30" t="s">
        <v>9</v>
      </c>
      <c r="I88" s="30"/>
      <c r="J88" s="30"/>
      <c r="K88" s="31" t="s">
        <v>7</v>
      </c>
      <c r="L88" s="30"/>
      <c r="M88" s="536" t="s">
        <v>169</v>
      </c>
      <c r="N88" s="536"/>
      <c r="O88" s="536"/>
      <c r="P88" s="536"/>
      <c r="Q88" s="747" t="str">
        <f>IF(OR($AB$81="20人未満",$C121=1),IF($K$79=5,$V$15,0),"")</f>
        <v/>
      </c>
      <c r="R88" s="747"/>
      <c r="S88" s="30" t="s">
        <v>8</v>
      </c>
      <c r="T88" s="136"/>
      <c r="U88" s="352"/>
      <c r="V88" s="352"/>
      <c r="W88" s="352"/>
      <c r="X88" s="352"/>
      <c r="Y88" s="137"/>
    </row>
    <row r="89" spans="1:28" s="58" customFormat="1" ht="18" customHeight="1">
      <c r="A89" s="121"/>
      <c r="B89" s="34"/>
      <c r="C89" s="35"/>
      <c r="D89" s="29"/>
      <c r="E89" s="744"/>
      <c r="F89" s="744"/>
      <c r="G89" s="744"/>
      <c r="H89" s="30"/>
      <c r="I89" s="30"/>
      <c r="J89" s="30"/>
      <c r="K89" s="31"/>
      <c r="L89" s="30"/>
      <c r="M89" s="381"/>
      <c r="N89" s="381"/>
      <c r="O89" s="381"/>
      <c r="P89" s="381"/>
      <c r="Q89" s="399"/>
      <c r="R89" s="399"/>
      <c r="S89" s="30"/>
      <c r="T89" s="136"/>
      <c r="U89" s="352"/>
      <c r="V89" s="352"/>
      <c r="W89" s="352"/>
      <c r="X89" s="352"/>
      <c r="Y89" s="137"/>
    </row>
    <row r="90" spans="1:28" s="58" customFormat="1" ht="33.75" customHeight="1">
      <c r="A90" s="121"/>
      <c r="B90" s="532" t="s">
        <v>67</v>
      </c>
      <c r="C90" s="533"/>
      <c r="D90" s="380" t="s">
        <v>129</v>
      </c>
      <c r="E90" s="748"/>
      <c r="F90" s="748"/>
      <c r="G90" s="748"/>
      <c r="H90" s="384" t="s">
        <v>9</v>
      </c>
      <c r="I90" s="384"/>
      <c r="J90" s="384"/>
      <c r="K90" s="378" t="s">
        <v>7</v>
      </c>
      <c r="L90" s="384"/>
      <c r="M90" s="530" t="s">
        <v>169</v>
      </c>
      <c r="N90" s="530"/>
      <c r="O90" s="530"/>
      <c r="P90" s="530"/>
      <c r="Q90" s="759" t="str">
        <f>IF(OR($AB$81="20人未満",$C121=1),IF($N$79=2,$V$15,0)+IF($N$79=3,$V$15,0),"")</f>
        <v/>
      </c>
      <c r="R90" s="759"/>
      <c r="S90" s="384" t="s">
        <v>8</v>
      </c>
      <c r="T90" s="136"/>
      <c r="U90" s="352"/>
      <c r="V90" s="352"/>
      <c r="W90" s="352"/>
      <c r="X90" s="352"/>
      <c r="Y90" s="137"/>
    </row>
    <row r="91" spans="1:28" s="58" customFormat="1" ht="9" customHeight="1">
      <c r="A91" s="121"/>
      <c r="B91" s="382"/>
      <c r="C91" s="383"/>
      <c r="D91" s="380"/>
      <c r="E91" s="400"/>
      <c r="F91" s="400"/>
      <c r="G91" s="400"/>
      <c r="H91" s="384"/>
      <c r="I91" s="384"/>
      <c r="J91" s="384"/>
      <c r="K91" s="378"/>
      <c r="L91" s="384"/>
      <c r="M91" s="384"/>
      <c r="N91" s="384"/>
      <c r="O91" s="384"/>
      <c r="P91" s="384"/>
      <c r="Q91" s="353"/>
      <c r="R91" s="353"/>
      <c r="S91" s="384"/>
      <c r="T91" s="136"/>
      <c r="U91" s="352"/>
      <c r="V91" s="352"/>
      <c r="W91" s="352"/>
      <c r="X91" s="352"/>
      <c r="Y91" s="137"/>
    </row>
    <row r="92" spans="1:28" s="58" customFormat="1" ht="9" customHeight="1">
      <c r="A92" s="2"/>
      <c r="B92" s="385"/>
      <c r="C92" s="386"/>
      <c r="D92" s="84"/>
      <c r="E92" s="360"/>
      <c r="F92" s="360"/>
      <c r="G92" s="360"/>
      <c r="H92" s="85"/>
      <c r="I92" s="63"/>
      <c r="J92" s="63"/>
      <c r="K92" s="61"/>
      <c r="L92" s="63"/>
      <c r="M92" s="387"/>
      <c r="N92" s="387"/>
      <c r="O92" s="387"/>
      <c r="P92" s="387"/>
      <c r="Q92" s="354"/>
      <c r="R92" s="354"/>
      <c r="S92" s="63"/>
      <c r="T92" s="4"/>
      <c r="U92" s="361"/>
      <c r="V92" s="361"/>
      <c r="W92" s="361"/>
      <c r="X92" s="361"/>
      <c r="Y92" s="5"/>
    </row>
    <row r="93" spans="1:28" s="58" customFormat="1" ht="30" customHeight="1">
      <c r="A93" s="121"/>
      <c r="B93" s="538" t="s">
        <v>118</v>
      </c>
      <c r="C93" s="539"/>
      <c r="D93" s="539"/>
      <c r="E93" s="539"/>
      <c r="F93" s="539"/>
      <c r="G93" s="539"/>
      <c r="H93" s="539"/>
      <c r="I93" s="539"/>
      <c r="J93" s="539"/>
      <c r="K93" s="539"/>
      <c r="L93" s="539"/>
      <c r="M93" s="539"/>
      <c r="N93" s="539"/>
      <c r="O93" s="539"/>
      <c r="P93" s="539"/>
      <c r="Q93" s="539"/>
      <c r="R93" s="539"/>
      <c r="S93" s="540"/>
      <c r="T93" s="136"/>
      <c r="U93" s="352"/>
      <c r="V93" s="352"/>
      <c r="W93" s="352"/>
      <c r="X93" s="352"/>
      <c r="Y93" s="137"/>
    </row>
    <row r="94" spans="1:28" s="58" customFormat="1" ht="32.25" customHeight="1">
      <c r="A94" s="121"/>
      <c r="B94" s="537" t="s">
        <v>63</v>
      </c>
      <c r="C94" s="535"/>
      <c r="D94" s="29" t="s">
        <v>129</v>
      </c>
      <c r="E94" s="758"/>
      <c r="F94" s="744"/>
      <c r="G94" s="744"/>
      <c r="H94" s="30" t="s">
        <v>9</v>
      </c>
      <c r="I94" s="30"/>
      <c r="J94" s="30"/>
      <c r="K94" s="31" t="s">
        <v>7</v>
      </c>
      <c r="L94" s="30"/>
      <c r="M94" s="536" t="s">
        <v>169</v>
      </c>
      <c r="N94" s="536"/>
      <c r="O94" s="536"/>
      <c r="P94" s="536"/>
      <c r="Q94" s="757" t="str">
        <f>IF(AND($AB$81="20人以上",$C$121=""),IF($K$79=1,$V$15,0)+IF($K$79=2,$V$15,0),"")</f>
        <v/>
      </c>
      <c r="R94" s="757"/>
      <c r="S94" s="30" t="s">
        <v>8</v>
      </c>
      <c r="T94" s="136"/>
      <c r="U94" s="352"/>
      <c r="V94" s="352"/>
      <c r="W94" s="352"/>
      <c r="X94" s="352"/>
      <c r="Y94" s="137"/>
    </row>
    <row r="95" spans="1:28" s="58" customFormat="1" ht="9" customHeight="1">
      <c r="A95" s="121"/>
      <c r="B95" s="32"/>
      <c r="C95" s="33"/>
      <c r="D95" s="29"/>
      <c r="E95" s="397"/>
      <c r="F95" s="397"/>
      <c r="G95" s="397"/>
      <c r="H95" s="30"/>
      <c r="I95" s="30"/>
      <c r="J95" s="30"/>
      <c r="K95" s="31"/>
      <c r="L95" s="30"/>
      <c r="M95" s="391"/>
      <c r="N95" s="391"/>
      <c r="O95" s="391"/>
      <c r="P95" s="391"/>
      <c r="Q95" s="398"/>
      <c r="R95" s="398"/>
      <c r="S95" s="30"/>
      <c r="T95" s="136"/>
      <c r="U95" s="352"/>
      <c r="V95" s="352"/>
      <c r="W95" s="352"/>
      <c r="X95" s="352"/>
      <c r="Y95" s="137"/>
    </row>
    <row r="96" spans="1:28" s="58" customFormat="1" ht="27.75" customHeight="1">
      <c r="A96" s="121"/>
      <c r="B96" s="534" t="s">
        <v>64</v>
      </c>
      <c r="C96" s="535"/>
      <c r="D96" s="29" t="s">
        <v>129</v>
      </c>
      <c r="E96" s="758"/>
      <c r="F96" s="744"/>
      <c r="G96" s="744"/>
      <c r="H96" s="30" t="s">
        <v>9</v>
      </c>
      <c r="I96" s="30"/>
      <c r="J96" s="30"/>
      <c r="K96" s="31" t="s">
        <v>7</v>
      </c>
      <c r="L96" s="30"/>
      <c r="M96" s="536" t="s">
        <v>169</v>
      </c>
      <c r="N96" s="536"/>
      <c r="O96" s="536"/>
      <c r="P96" s="536"/>
      <c r="Q96" s="757" t="str">
        <f>IF(AND($AB$81="20人以上",$C$121=""),IF($K$79=3,$V$15,0),"")</f>
        <v/>
      </c>
      <c r="R96" s="757"/>
      <c r="S96" s="30" t="s">
        <v>8</v>
      </c>
      <c r="T96" s="136"/>
      <c r="U96" s="352"/>
      <c r="V96" s="352"/>
      <c r="W96" s="352"/>
      <c r="X96" s="352"/>
      <c r="Y96" s="137"/>
    </row>
    <row r="97" spans="1:31" s="58" customFormat="1" ht="18" customHeight="1">
      <c r="A97" s="121"/>
      <c r="B97" s="34"/>
      <c r="C97" s="35"/>
      <c r="D97" s="29"/>
      <c r="E97" s="402"/>
      <c r="F97" s="397"/>
      <c r="G97" s="397"/>
      <c r="H97" s="30"/>
      <c r="I97" s="30"/>
      <c r="J97" s="30"/>
      <c r="K97" s="31"/>
      <c r="L97" s="30"/>
      <c r="M97" s="381"/>
      <c r="N97" s="381"/>
      <c r="O97" s="381"/>
      <c r="P97" s="381"/>
      <c r="Q97" s="399"/>
      <c r="R97" s="399"/>
      <c r="S97" s="30"/>
      <c r="T97" s="136"/>
      <c r="U97" s="352"/>
      <c r="V97" s="352"/>
      <c r="W97" s="352"/>
      <c r="X97" s="352"/>
      <c r="Y97" s="137"/>
    </row>
    <row r="98" spans="1:31" s="58" customFormat="1" ht="18" customHeight="1">
      <c r="A98" s="121"/>
      <c r="B98" s="534" t="s">
        <v>65</v>
      </c>
      <c r="C98" s="535"/>
      <c r="D98" s="29" t="s">
        <v>129</v>
      </c>
      <c r="E98" s="744"/>
      <c r="F98" s="744"/>
      <c r="G98" s="744"/>
      <c r="H98" s="30" t="s">
        <v>9</v>
      </c>
      <c r="I98" s="30"/>
      <c r="J98" s="30"/>
      <c r="K98" s="31" t="s">
        <v>7</v>
      </c>
      <c r="L98" s="30"/>
      <c r="M98" s="536" t="s">
        <v>169</v>
      </c>
      <c r="N98" s="536"/>
      <c r="O98" s="536"/>
      <c r="P98" s="536"/>
      <c r="Q98" s="757" t="str">
        <f>IF(AND($AB$81="20人以上",$C$121=""),IF($K$79=4,$V$15,0),"")</f>
        <v/>
      </c>
      <c r="R98" s="757"/>
      <c r="S98" s="30" t="s">
        <v>8</v>
      </c>
      <c r="T98" s="136"/>
      <c r="U98" s="352"/>
      <c r="V98" s="352"/>
      <c r="W98" s="352"/>
      <c r="X98" s="352"/>
      <c r="Y98" s="137"/>
    </row>
    <row r="99" spans="1:31" s="58" customFormat="1" ht="18" customHeight="1">
      <c r="A99" s="121"/>
      <c r="B99" s="34"/>
      <c r="C99" s="35"/>
      <c r="D99" s="29"/>
      <c r="E99" s="744"/>
      <c r="F99" s="744"/>
      <c r="G99" s="744"/>
      <c r="H99" s="30"/>
      <c r="I99" s="30"/>
      <c r="J99" s="30"/>
      <c r="K99" s="31"/>
      <c r="L99" s="30"/>
      <c r="M99" s="381"/>
      <c r="N99" s="381"/>
      <c r="O99" s="381"/>
      <c r="P99" s="381"/>
      <c r="Q99" s="399"/>
      <c r="R99" s="399"/>
      <c r="S99" s="30"/>
      <c r="T99" s="136"/>
      <c r="U99" s="352"/>
      <c r="V99" s="352"/>
      <c r="W99" s="352"/>
      <c r="X99" s="352"/>
      <c r="Y99" s="137"/>
    </row>
    <row r="100" spans="1:31" s="58" customFormat="1" ht="18" customHeight="1">
      <c r="A100" s="121"/>
      <c r="B100" s="534" t="s">
        <v>66</v>
      </c>
      <c r="C100" s="535"/>
      <c r="D100" s="29" t="s">
        <v>129</v>
      </c>
      <c r="E100" s="744"/>
      <c r="F100" s="744"/>
      <c r="G100" s="744"/>
      <c r="H100" s="30" t="s">
        <v>9</v>
      </c>
      <c r="I100" s="30"/>
      <c r="J100" s="30"/>
      <c r="K100" s="31" t="s">
        <v>7</v>
      </c>
      <c r="L100" s="30"/>
      <c r="M100" s="536" t="s">
        <v>169</v>
      </c>
      <c r="N100" s="536"/>
      <c r="O100" s="536"/>
      <c r="P100" s="536"/>
      <c r="Q100" s="757" t="str">
        <f>IF(AND($AB$81="20人以上",$C$121=""),IF($K$79=5,$V$15,0),"")</f>
        <v/>
      </c>
      <c r="R100" s="757"/>
      <c r="S100" s="30" t="s">
        <v>8</v>
      </c>
      <c r="T100" s="136"/>
      <c r="U100" s="352"/>
      <c r="V100" s="352"/>
      <c r="W100" s="352"/>
      <c r="X100" s="352"/>
      <c r="Y100" s="137"/>
    </row>
    <row r="101" spans="1:31" s="58" customFormat="1" ht="18" customHeight="1">
      <c r="A101" s="121"/>
      <c r="B101" s="34"/>
      <c r="C101" s="35"/>
      <c r="D101" s="29"/>
      <c r="E101" s="744"/>
      <c r="F101" s="744"/>
      <c r="G101" s="744"/>
      <c r="H101" s="30"/>
      <c r="I101" s="30"/>
      <c r="J101" s="30"/>
      <c r="K101" s="31"/>
      <c r="L101" s="30"/>
      <c r="M101" s="381"/>
      <c r="N101" s="381"/>
      <c r="O101" s="381"/>
      <c r="P101" s="381"/>
      <c r="Q101" s="399"/>
      <c r="R101" s="399"/>
      <c r="S101" s="30"/>
      <c r="T101" s="136"/>
      <c r="U101" s="352"/>
      <c r="V101" s="352"/>
      <c r="W101" s="352"/>
      <c r="X101" s="352"/>
      <c r="Y101" s="137"/>
    </row>
    <row r="102" spans="1:31" s="58" customFormat="1" ht="33.75" customHeight="1">
      <c r="A102" s="121"/>
      <c r="B102" s="532" t="s">
        <v>67</v>
      </c>
      <c r="C102" s="533"/>
      <c r="D102" s="380" t="s">
        <v>129</v>
      </c>
      <c r="E102" s="748"/>
      <c r="F102" s="748"/>
      <c r="G102" s="748"/>
      <c r="H102" s="384" t="s">
        <v>9</v>
      </c>
      <c r="I102" s="384"/>
      <c r="J102" s="384"/>
      <c r="K102" s="378" t="s">
        <v>7</v>
      </c>
      <c r="L102" s="384"/>
      <c r="M102" s="530" t="s">
        <v>169</v>
      </c>
      <c r="N102" s="530"/>
      <c r="O102" s="530"/>
      <c r="P102" s="530"/>
      <c r="Q102" s="750" t="str">
        <f>IF(AND($AB$81="20人以上",$C$121=""),IF($N$79=2,$V$15,0)+IF($N$79=3,$V$15,0),"")</f>
        <v/>
      </c>
      <c r="R102" s="750"/>
      <c r="S102" s="384" t="s">
        <v>8</v>
      </c>
      <c r="T102" s="136"/>
      <c r="U102" s="396"/>
      <c r="V102" s="396"/>
      <c r="W102" s="396"/>
      <c r="X102" s="396"/>
      <c r="Y102" s="137"/>
    </row>
    <row r="103" spans="1:31" s="58" customFormat="1" ht="9" customHeight="1">
      <c r="A103" s="2"/>
      <c r="B103" s="385"/>
      <c r="C103" s="386"/>
      <c r="D103" s="84"/>
      <c r="E103" s="360"/>
      <c r="F103" s="360"/>
      <c r="G103" s="360"/>
      <c r="H103" s="85"/>
      <c r="I103" s="63"/>
      <c r="J103" s="63"/>
      <c r="K103" s="61"/>
      <c r="L103" s="63"/>
      <c r="M103" s="387"/>
      <c r="N103" s="387"/>
      <c r="O103" s="387"/>
      <c r="P103" s="387"/>
      <c r="Q103" s="354"/>
      <c r="R103" s="354"/>
      <c r="S103" s="63"/>
      <c r="T103" s="4"/>
      <c r="U103" s="361"/>
      <c r="V103" s="361"/>
      <c r="W103" s="361"/>
      <c r="X103" s="361"/>
      <c r="Y103" s="5"/>
    </row>
    <row r="104" spans="1:31" s="143" customFormat="1" ht="19.5" customHeight="1">
      <c r="A104" s="140"/>
      <c r="B104" s="36" t="s">
        <v>68</v>
      </c>
      <c r="C104" s="37"/>
      <c r="D104" s="380" t="s">
        <v>168</v>
      </c>
      <c r="E104" s="748"/>
      <c r="F104" s="748"/>
      <c r="G104" s="748"/>
      <c r="H104" s="384" t="s">
        <v>9</v>
      </c>
      <c r="I104" s="384"/>
      <c r="J104" s="384"/>
      <c r="K104" s="378" t="s">
        <v>7</v>
      </c>
      <c r="L104" s="384"/>
      <c r="M104" s="530" t="s">
        <v>169</v>
      </c>
      <c r="N104" s="530"/>
      <c r="O104" s="530"/>
      <c r="P104" s="530"/>
      <c r="Q104" s="747">
        <f>V15</f>
        <v>0</v>
      </c>
      <c r="R104" s="747"/>
      <c r="S104" s="384" t="s">
        <v>23</v>
      </c>
      <c r="T104" s="141" t="s">
        <v>168</v>
      </c>
      <c r="U104" s="743">
        <f>E104*Q104</f>
        <v>0</v>
      </c>
      <c r="V104" s="743"/>
      <c r="W104" s="743"/>
      <c r="X104" s="743"/>
      <c r="Y104" s="142" t="s">
        <v>62</v>
      </c>
    </row>
    <row r="105" spans="1:31" s="58" customFormat="1" ht="6" customHeight="1">
      <c r="A105" s="121"/>
      <c r="B105" s="144"/>
      <c r="C105" s="145"/>
      <c r="D105" s="29"/>
      <c r="E105" s="397"/>
      <c r="F105" s="397"/>
      <c r="G105" s="397"/>
      <c r="H105" s="30"/>
      <c r="I105" s="30"/>
      <c r="J105" s="30"/>
      <c r="K105" s="31"/>
      <c r="L105" s="30"/>
      <c r="M105" s="381"/>
      <c r="N105" s="381"/>
      <c r="O105" s="381"/>
      <c r="P105" s="381"/>
      <c r="Q105" s="353"/>
      <c r="R105" s="353"/>
      <c r="S105" s="30"/>
      <c r="T105" s="136"/>
      <c r="U105" s="396"/>
      <c r="V105" s="396"/>
      <c r="W105" s="396"/>
      <c r="X105" s="396"/>
      <c r="Y105" s="137"/>
    </row>
    <row r="106" spans="1:31" s="58" customFormat="1" ht="14.25" customHeight="1">
      <c r="A106" s="121"/>
      <c r="B106" s="144"/>
      <c r="C106" s="404" t="s">
        <v>367</v>
      </c>
      <c r="D106" s="405"/>
      <c r="E106" s="406"/>
      <c r="F106" s="406"/>
      <c r="G106" s="406"/>
      <c r="H106" s="407"/>
      <c r="I106" s="407"/>
      <c r="J106" s="407"/>
      <c r="K106" s="408"/>
      <c r="L106" s="407"/>
      <c r="M106" s="409"/>
      <c r="N106" s="409"/>
      <c r="O106" s="409"/>
      <c r="P106" s="409"/>
      <c r="Q106" s="410"/>
      <c r="R106" s="410"/>
      <c r="S106" s="407"/>
      <c r="T106" s="411"/>
      <c r="U106" s="412"/>
      <c r="V106" s="412"/>
      <c r="W106" s="412"/>
      <c r="X106" s="412"/>
      <c r="Y106" s="413"/>
      <c r="Z106" s="414"/>
      <c r="AA106" s="414" t="s">
        <v>368</v>
      </c>
      <c r="AB106" s="414"/>
      <c r="AC106" s="414"/>
      <c r="AD106" s="414"/>
      <c r="AE106" s="414"/>
    </row>
    <row r="107" spans="1:31" s="58" customFormat="1" ht="14.25" customHeight="1">
      <c r="A107" s="121"/>
      <c r="B107" s="144"/>
      <c r="C107" s="751" t="s">
        <v>379</v>
      </c>
      <c r="D107" s="751"/>
      <c r="E107" s="751"/>
      <c r="F107" s="751"/>
      <c r="G107" s="751"/>
      <c r="H107" s="751"/>
      <c r="I107" s="751"/>
      <c r="J107" s="751"/>
      <c r="K107" s="751"/>
      <c r="L107" s="751"/>
      <c r="M107" s="751"/>
      <c r="N107" s="751"/>
      <c r="O107" s="751"/>
      <c r="P107" s="751"/>
      <c r="Q107" s="751"/>
      <c r="R107" s="751"/>
      <c r="S107" s="752"/>
      <c r="T107" s="411"/>
      <c r="U107" s="412"/>
      <c r="V107" s="412"/>
      <c r="W107" s="412"/>
      <c r="X107" s="412"/>
      <c r="Y107" s="413"/>
      <c r="Z107" s="414"/>
      <c r="AA107" s="414"/>
      <c r="AB107" s="414"/>
      <c r="AC107" s="414"/>
      <c r="AD107" s="414"/>
      <c r="AE107" s="414"/>
    </row>
    <row r="108" spans="1:31" s="58" customFormat="1" ht="14.25" customHeight="1">
      <c r="A108" s="121"/>
      <c r="B108" s="144"/>
      <c r="C108" s="415"/>
      <c r="D108" s="416" t="s">
        <v>168</v>
      </c>
      <c r="E108" s="753"/>
      <c r="F108" s="753"/>
      <c r="G108" s="753"/>
      <c r="H108" s="420" t="s">
        <v>9</v>
      </c>
      <c r="I108" s="420"/>
      <c r="J108" s="420"/>
      <c r="K108" s="417" t="s">
        <v>7</v>
      </c>
      <c r="L108" s="420"/>
      <c r="M108" s="754" t="s">
        <v>380</v>
      </c>
      <c r="N108" s="754"/>
      <c r="O108" s="754"/>
      <c r="P108" s="754"/>
      <c r="Q108" s="755" t="e">
        <f>IF($U$43&gt;0.4999,V51,"0")</f>
        <v>#DIV/0!</v>
      </c>
      <c r="R108" s="755"/>
      <c r="S108" s="420" t="s">
        <v>23</v>
      </c>
      <c r="T108" s="418" t="s">
        <v>168</v>
      </c>
      <c r="U108" s="749" t="e">
        <f>IF(Q108&gt;0,E108*Q108,"")</f>
        <v>#DIV/0!</v>
      </c>
      <c r="V108" s="749"/>
      <c r="W108" s="749"/>
      <c r="X108" s="749"/>
      <c r="Y108" s="419" t="s">
        <v>62</v>
      </c>
      <c r="Z108" s="414"/>
      <c r="AA108" s="414"/>
      <c r="AB108" s="414" t="e">
        <f>IF($U$43&gt;=0.5,"50％以上","50％未満")</f>
        <v>#DIV/0!</v>
      </c>
      <c r="AC108" s="414"/>
      <c r="AD108" s="414"/>
      <c r="AE108" s="414"/>
    </row>
    <row r="109" spans="1:31" s="58" customFormat="1" ht="14.25" customHeight="1">
      <c r="A109" s="121"/>
      <c r="B109" s="144"/>
      <c r="C109" s="415"/>
      <c r="D109" s="416"/>
      <c r="E109" s="753"/>
      <c r="F109" s="753"/>
      <c r="G109" s="753"/>
      <c r="H109" s="420"/>
      <c r="I109" s="420"/>
      <c r="J109" s="420"/>
      <c r="K109" s="417"/>
      <c r="L109" s="420"/>
      <c r="M109" s="756"/>
      <c r="N109" s="756"/>
      <c r="O109" s="756"/>
      <c r="P109" s="756"/>
      <c r="Q109" s="755"/>
      <c r="R109" s="755"/>
      <c r="S109" s="420"/>
      <c r="T109" s="418"/>
      <c r="U109" s="749"/>
      <c r="V109" s="749"/>
      <c r="W109" s="749"/>
      <c r="X109" s="749"/>
      <c r="Y109" s="419"/>
      <c r="Z109" s="414"/>
      <c r="AA109" s="414"/>
      <c r="AB109" s="414"/>
      <c r="AC109" s="414"/>
      <c r="AD109" s="414"/>
      <c r="AE109" s="414"/>
    </row>
    <row r="110" spans="1:31" s="58" customFormat="1" ht="14.25" customHeight="1">
      <c r="A110" s="121"/>
      <c r="B110" s="144"/>
      <c r="C110" s="404" t="s">
        <v>381</v>
      </c>
      <c r="D110" s="405"/>
      <c r="E110" s="406"/>
      <c r="F110" s="406"/>
      <c r="G110" s="406"/>
      <c r="H110" s="407"/>
      <c r="I110" s="407"/>
      <c r="J110" s="407"/>
      <c r="K110" s="408"/>
      <c r="L110" s="407"/>
      <c r="M110" s="409"/>
      <c r="N110" s="409"/>
      <c r="O110" s="409"/>
      <c r="P110" s="409"/>
      <c r="Q110" s="410"/>
      <c r="R110" s="410"/>
      <c r="S110" s="407"/>
      <c r="T110" s="411"/>
      <c r="U110" s="412"/>
      <c r="V110" s="412"/>
      <c r="W110" s="412"/>
      <c r="X110" s="412"/>
      <c r="Y110" s="413"/>
      <c r="Z110" s="414"/>
      <c r="AA110" s="414" t="s">
        <v>368</v>
      </c>
      <c r="AB110" s="414"/>
      <c r="AC110" s="414"/>
      <c r="AD110" s="414"/>
      <c r="AE110" s="414"/>
    </row>
    <row r="111" spans="1:31" s="58" customFormat="1" ht="14.25" customHeight="1">
      <c r="A111" s="121"/>
      <c r="B111" s="144"/>
      <c r="C111" s="751" t="s">
        <v>382</v>
      </c>
      <c r="D111" s="751"/>
      <c r="E111" s="751"/>
      <c r="F111" s="751"/>
      <c r="G111" s="751"/>
      <c r="H111" s="751"/>
      <c r="I111" s="751"/>
      <c r="J111" s="751"/>
      <c r="K111" s="751"/>
      <c r="L111" s="751"/>
      <c r="M111" s="751"/>
      <c r="N111" s="751"/>
      <c r="O111" s="751"/>
      <c r="P111" s="751"/>
      <c r="Q111" s="751"/>
      <c r="R111" s="751"/>
      <c r="S111" s="752"/>
      <c r="T111" s="411"/>
      <c r="U111" s="412"/>
      <c r="V111" s="412"/>
      <c r="W111" s="412"/>
      <c r="X111" s="412"/>
      <c r="Y111" s="413"/>
      <c r="Z111" s="414"/>
      <c r="AA111" s="414"/>
      <c r="AB111" s="414"/>
      <c r="AC111" s="414"/>
      <c r="AD111" s="414"/>
      <c r="AE111" s="414"/>
    </row>
    <row r="112" spans="1:31" s="58" customFormat="1" ht="14.25" customHeight="1">
      <c r="A112" s="121"/>
      <c r="B112" s="144"/>
      <c r="C112" s="415"/>
      <c r="D112" s="416" t="s">
        <v>168</v>
      </c>
      <c r="E112" s="753"/>
      <c r="F112" s="753"/>
      <c r="G112" s="753"/>
      <c r="H112" s="421" t="s">
        <v>170</v>
      </c>
      <c r="I112" s="420"/>
      <c r="J112" s="420"/>
      <c r="K112" s="417" t="s">
        <v>7</v>
      </c>
      <c r="L112" s="420"/>
      <c r="M112" s="754" t="s">
        <v>383</v>
      </c>
      <c r="N112" s="754"/>
      <c r="O112" s="754"/>
      <c r="P112" s="754"/>
      <c r="Q112" s="755" t="e">
        <f>IF($U$43&lt;0.5,V51,"0")</f>
        <v>#DIV/0!</v>
      </c>
      <c r="R112" s="755"/>
      <c r="S112" s="420" t="s">
        <v>23</v>
      </c>
      <c r="T112" s="418" t="s">
        <v>168</v>
      </c>
      <c r="U112" s="769" t="e">
        <f>IF(Q112&gt;0,E112*Q112*0.5,"")</f>
        <v>#DIV/0!</v>
      </c>
      <c r="V112" s="769"/>
      <c r="W112" s="769"/>
      <c r="X112" s="769"/>
      <c r="Y112" s="419" t="s">
        <v>62</v>
      </c>
      <c r="Z112" s="414"/>
      <c r="AA112" s="414"/>
      <c r="AB112" s="414" t="e">
        <f>IF($U$43&gt;=0.5,"50％以上","50％未満")</f>
        <v>#DIV/0!</v>
      </c>
      <c r="AC112" s="414"/>
      <c r="AD112" s="414"/>
      <c r="AE112" s="414"/>
    </row>
    <row r="113" spans="1:32" s="58" customFormat="1" ht="14.25" customHeight="1">
      <c r="A113" s="121"/>
      <c r="B113" s="144"/>
      <c r="C113" s="145"/>
      <c r="D113" s="380"/>
      <c r="E113" s="748"/>
      <c r="F113" s="748"/>
      <c r="G113" s="748"/>
      <c r="H113" s="384"/>
      <c r="I113" s="384"/>
      <c r="J113" s="384"/>
      <c r="K113" s="378"/>
      <c r="L113" s="384"/>
      <c r="M113" s="530"/>
      <c r="N113" s="530"/>
      <c r="O113" s="530"/>
      <c r="P113" s="530"/>
      <c r="Q113" s="747"/>
      <c r="R113" s="747"/>
      <c r="S113" s="384"/>
      <c r="T113" s="141"/>
      <c r="U113" s="743"/>
      <c r="V113" s="743"/>
      <c r="W113" s="743"/>
      <c r="X113" s="743"/>
      <c r="Y113" s="142"/>
    </row>
    <row r="114" spans="1:32" s="58" customFormat="1" ht="15" customHeight="1" thickBot="1">
      <c r="A114" s="121"/>
      <c r="B114" s="134"/>
      <c r="C114" s="38" t="s">
        <v>366</v>
      </c>
      <c r="D114" s="38"/>
      <c r="E114" s="38"/>
      <c r="F114" s="38"/>
      <c r="G114" s="38"/>
      <c r="H114" s="86" t="s">
        <v>69</v>
      </c>
      <c r="I114" s="38"/>
      <c r="J114" s="38"/>
      <c r="K114" s="38"/>
      <c r="L114" s="38"/>
      <c r="M114" s="38"/>
      <c r="N114" s="38"/>
      <c r="O114" s="38"/>
      <c r="P114" s="38"/>
      <c r="Q114" s="38"/>
      <c r="R114" s="30"/>
      <c r="S114" s="30"/>
      <c r="T114" s="141"/>
      <c r="U114" s="517"/>
      <c r="V114" s="517"/>
      <c r="W114" s="517"/>
      <c r="X114" s="517"/>
      <c r="Y114" s="142"/>
    </row>
    <row r="115" spans="1:32" s="58" customFormat="1" ht="15" customHeight="1" thickBot="1">
      <c r="A115" s="121"/>
      <c r="B115" s="134"/>
      <c r="C115" s="146"/>
      <c r="D115" s="30" t="s">
        <v>70</v>
      </c>
      <c r="E115" s="30"/>
      <c r="F115" s="30"/>
      <c r="G115" s="30"/>
      <c r="H115" s="30"/>
      <c r="I115" s="30"/>
      <c r="J115" s="30"/>
      <c r="K115" s="31" t="s">
        <v>171</v>
      </c>
      <c r="L115" s="371" t="s">
        <v>72</v>
      </c>
      <c r="M115" s="30"/>
      <c r="N115" s="30"/>
      <c r="O115" s="30"/>
      <c r="P115" s="30"/>
      <c r="Q115" s="528">
        <f>U29</f>
        <v>0</v>
      </c>
      <c r="R115" s="528"/>
      <c r="S115" s="30" t="s">
        <v>23</v>
      </c>
      <c r="T115" s="136"/>
      <c r="U115" s="531"/>
      <c r="V115" s="531"/>
      <c r="W115" s="531"/>
      <c r="X115" s="531"/>
      <c r="Y115" s="137"/>
      <c r="AB115" s="147"/>
      <c r="AC115" s="147"/>
      <c r="AF115" s="147"/>
    </row>
    <row r="116" spans="1:32" s="58" customFormat="1" ht="15" customHeight="1" thickBot="1">
      <c r="A116" s="121"/>
      <c r="B116" s="134"/>
      <c r="C116" s="30"/>
      <c r="D116" s="29" t="s">
        <v>129</v>
      </c>
      <c r="E116" s="744"/>
      <c r="F116" s="744"/>
      <c r="G116" s="744"/>
      <c r="H116" s="30" t="s">
        <v>11</v>
      </c>
      <c r="I116" s="30"/>
      <c r="J116" s="30"/>
      <c r="K116" s="524"/>
      <c r="L116" s="524"/>
      <c r="M116" s="524"/>
      <c r="N116" s="524"/>
      <c r="O116" s="524"/>
      <c r="P116" s="524"/>
      <c r="Q116" s="524"/>
      <c r="R116" s="524"/>
      <c r="S116" s="525"/>
      <c r="T116" s="134"/>
      <c r="U116" s="148"/>
      <c r="V116" s="148"/>
      <c r="W116" s="148"/>
      <c r="X116" s="148"/>
      <c r="Y116" s="137"/>
      <c r="AB116" s="6"/>
      <c r="AC116" s="6"/>
      <c r="AD116" s="6"/>
      <c r="AE116" s="147"/>
      <c r="AF116" s="147"/>
    </row>
    <row r="117" spans="1:32" s="58" customFormat="1" ht="15" customHeight="1" thickBot="1">
      <c r="A117" s="121"/>
      <c r="B117" s="134"/>
      <c r="C117" s="149"/>
      <c r="D117" s="30" t="s">
        <v>71</v>
      </c>
      <c r="E117" s="30"/>
      <c r="F117" s="30"/>
      <c r="G117" s="30"/>
      <c r="H117" s="30"/>
      <c r="I117" s="30"/>
      <c r="J117" s="30"/>
      <c r="K117" s="31" t="s">
        <v>7</v>
      </c>
      <c r="L117" s="371" t="s">
        <v>72</v>
      </c>
      <c r="M117" s="150"/>
      <c r="N117" s="150"/>
      <c r="O117" s="150"/>
      <c r="P117" s="150"/>
      <c r="Q117" s="747">
        <f>U29</f>
        <v>0</v>
      </c>
      <c r="R117" s="747"/>
      <c r="S117" s="30" t="s">
        <v>8</v>
      </c>
      <c r="T117" s="136" t="s">
        <v>130</v>
      </c>
      <c r="U117" s="526">
        <f>IF(C117="○",AA118,IF(C115="○",AA117,0))</f>
        <v>0</v>
      </c>
      <c r="V117" s="526"/>
      <c r="W117" s="526"/>
      <c r="X117" s="526"/>
      <c r="Y117" s="137" t="s">
        <v>10</v>
      </c>
      <c r="AA117" s="527">
        <f>IF(Q117=0,0,ROUNDDOWN((40000*M118/Q118*Q117),0))</f>
        <v>0</v>
      </c>
      <c r="AB117" s="527"/>
      <c r="AC117" s="527"/>
      <c r="AD117" s="527"/>
      <c r="AE117" s="527"/>
    </row>
    <row r="118" spans="1:32" s="58" customFormat="1" ht="15" customHeight="1">
      <c r="A118" s="121"/>
      <c r="B118" s="134"/>
      <c r="C118" s="30"/>
      <c r="D118" s="29" t="s">
        <v>129</v>
      </c>
      <c r="E118" s="744"/>
      <c r="F118" s="744"/>
      <c r="G118" s="744"/>
      <c r="H118" s="30" t="s">
        <v>11</v>
      </c>
      <c r="I118" s="30"/>
      <c r="J118" s="30"/>
      <c r="K118" s="29" t="s">
        <v>129</v>
      </c>
      <c r="L118" s="31" t="s">
        <v>172</v>
      </c>
      <c r="M118" s="528">
        <f>+V15</f>
        <v>0</v>
      </c>
      <c r="N118" s="529"/>
      <c r="O118" s="31" t="s">
        <v>6</v>
      </c>
      <c r="P118" s="31" t="s">
        <v>173</v>
      </c>
      <c r="Q118" s="528">
        <f>+V17</f>
        <v>0</v>
      </c>
      <c r="R118" s="529"/>
      <c r="S118" s="30" t="s">
        <v>174</v>
      </c>
      <c r="T118" s="136"/>
      <c r="U118" s="396"/>
      <c r="V118" s="396"/>
      <c r="W118" s="396"/>
      <c r="X118" s="396"/>
      <c r="Y118" s="137"/>
      <c r="AA118" s="527" t="e">
        <f>IF(C115="○","",ROUNDDOWN((97000*M118/Q118*Q117),0))</f>
        <v>#DIV/0!</v>
      </c>
      <c r="AB118" s="527"/>
      <c r="AC118" s="527"/>
      <c r="AD118" s="527"/>
      <c r="AE118" s="527"/>
    </row>
    <row r="119" spans="1:32" s="58" customFormat="1" ht="8.25" customHeight="1">
      <c r="A119" s="121"/>
      <c r="B119" s="134"/>
      <c r="C119" s="30"/>
      <c r="D119" s="30"/>
      <c r="E119" s="30"/>
      <c r="F119" s="30"/>
      <c r="G119" s="30"/>
      <c r="H119" s="30"/>
      <c r="I119" s="30"/>
      <c r="J119" s="30"/>
      <c r="K119" s="30"/>
      <c r="L119" s="30"/>
      <c r="M119" s="29"/>
      <c r="N119" s="30"/>
      <c r="O119" s="30"/>
      <c r="P119" s="31"/>
      <c r="Q119" s="381"/>
      <c r="R119" s="381"/>
      <c r="S119" s="30"/>
      <c r="T119" s="134"/>
      <c r="U119" s="148"/>
      <c r="V119" s="148"/>
      <c r="W119" s="148"/>
      <c r="X119" s="148"/>
      <c r="Y119" s="137"/>
    </row>
    <row r="120" spans="1:32" s="58" customFormat="1" ht="13.5" customHeight="1" thickBot="1">
      <c r="A120" s="121"/>
      <c r="B120" s="134"/>
      <c r="C120" s="64"/>
      <c r="D120" s="462" t="s">
        <v>384</v>
      </c>
      <c r="E120" s="30"/>
      <c r="F120" s="30"/>
      <c r="G120" s="30"/>
      <c r="H120" s="30"/>
      <c r="I120" s="30"/>
      <c r="J120" s="30"/>
      <c r="K120" s="30"/>
      <c r="L120" s="30"/>
      <c r="M120" s="29"/>
      <c r="N120" s="30"/>
      <c r="O120" s="30"/>
      <c r="P120" s="31"/>
      <c r="Q120" s="381"/>
      <c r="R120" s="381"/>
      <c r="S120" s="30"/>
      <c r="T120" s="134"/>
      <c r="U120" s="148"/>
      <c r="V120" s="148"/>
      <c r="W120" s="148"/>
      <c r="X120" s="148"/>
      <c r="Y120" s="137"/>
    </row>
    <row r="121" spans="1:32" s="58" customFormat="1" ht="15" customHeight="1" thickBot="1">
      <c r="A121" s="121"/>
      <c r="B121" s="134"/>
      <c r="C121" s="39"/>
      <c r="D121" s="64" t="s">
        <v>73</v>
      </c>
      <c r="E121" s="30"/>
      <c r="F121" s="30"/>
      <c r="G121" s="30"/>
      <c r="H121" s="30"/>
      <c r="I121" s="30"/>
      <c r="J121" s="30"/>
      <c r="K121" s="30"/>
      <c r="L121" s="30"/>
      <c r="M121" s="29"/>
      <c r="N121" s="30"/>
      <c r="O121" s="30"/>
      <c r="P121" s="31"/>
      <c r="Q121" s="381"/>
      <c r="R121" s="381"/>
      <c r="S121" s="30"/>
      <c r="T121" s="134"/>
      <c r="U121" s="148"/>
      <c r="V121" s="148"/>
      <c r="W121" s="148"/>
      <c r="X121" s="148"/>
      <c r="Y121" s="137"/>
    </row>
    <row r="122" spans="1:32" s="58" customFormat="1" ht="15" customHeight="1">
      <c r="A122" s="121"/>
      <c r="B122" s="134"/>
      <c r="C122" s="381" t="s">
        <v>370</v>
      </c>
      <c r="D122" s="30"/>
      <c r="E122" s="30"/>
      <c r="F122" s="30"/>
      <c r="G122" s="30"/>
      <c r="H122" s="30"/>
      <c r="I122" s="30"/>
      <c r="J122" s="30"/>
      <c r="K122" s="30"/>
      <c r="L122" s="151"/>
      <c r="M122" s="151"/>
      <c r="N122" s="151"/>
      <c r="O122" s="151"/>
      <c r="P122" s="151"/>
      <c r="Q122" s="30"/>
      <c r="R122" s="30"/>
      <c r="S122" s="30"/>
      <c r="T122" s="134"/>
      <c r="U122" s="148"/>
      <c r="V122" s="148"/>
      <c r="W122" s="148"/>
      <c r="X122" s="148"/>
      <c r="Y122" s="137"/>
    </row>
    <row r="123" spans="1:32" s="58" customFormat="1" ht="15" customHeight="1" thickBot="1">
      <c r="A123" s="121"/>
      <c r="B123" s="134"/>
      <c r="C123" s="30"/>
      <c r="D123" s="152"/>
      <c r="E123" s="520"/>
      <c r="F123" s="520"/>
      <c r="G123" s="520"/>
      <c r="H123" s="520"/>
      <c r="I123" s="30"/>
      <c r="J123" s="30"/>
      <c r="K123" s="521" t="s">
        <v>74</v>
      </c>
      <c r="L123" s="521"/>
      <c r="M123" s="521"/>
      <c r="N123" s="521"/>
      <c r="O123" s="521"/>
      <c r="P123" s="521"/>
      <c r="Q123" s="747">
        <f>U29</f>
        <v>0</v>
      </c>
      <c r="R123" s="747"/>
      <c r="S123" s="30" t="s">
        <v>8</v>
      </c>
      <c r="T123" s="136" t="s">
        <v>130</v>
      </c>
      <c r="U123" s="741">
        <f>IF($C121=1,0,IF(C124="○",0,IF($U29&gt;19,538000,IF($U29&gt;1,269000,IF($U29=0,0,179000)))))</f>
        <v>0</v>
      </c>
      <c r="V123" s="741"/>
      <c r="W123" s="741"/>
      <c r="X123" s="741"/>
      <c r="Y123" s="137" t="s">
        <v>10</v>
      </c>
    </row>
    <row r="124" spans="1:32" s="58" customFormat="1" ht="15" customHeight="1" thickBot="1">
      <c r="A124" s="121"/>
      <c r="B124" s="134"/>
      <c r="C124" s="153"/>
      <c r="D124" s="522" t="s">
        <v>75</v>
      </c>
      <c r="E124" s="522"/>
      <c r="F124" s="522"/>
      <c r="G124" s="522"/>
      <c r="H124" s="522"/>
      <c r="I124" s="522"/>
      <c r="J124" s="522"/>
      <c r="K124" s="522"/>
      <c r="L124" s="522"/>
      <c r="M124" s="522"/>
      <c r="N124" s="522"/>
      <c r="O124" s="522"/>
      <c r="P124" s="522"/>
      <c r="Q124" s="522"/>
      <c r="R124" s="522"/>
      <c r="S124" s="523"/>
      <c r="T124" s="136" t="s">
        <v>130</v>
      </c>
      <c r="U124" s="741">
        <f>IF(C121=1,0,IF(C124="○",1076000,0))</f>
        <v>0</v>
      </c>
      <c r="V124" s="741"/>
      <c r="W124" s="741"/>
      <c r="X124" s="741"/>
      <c r="Y124" s="137" t="s">
        <v>10</v>
      </c>
    </row>
    <row r="125" spans="1:32" s="58" customFormat="1" ht="7.5" customHeight="1">
      <c r="A125" s="121"/>
      <c r="B125" s="134"/>
      <c r="C125" s="30"/>
      <c r="D125" s="522"/>
      <c r="E125" s="522"/>
      <c r="F125" s="522"/>
      <c r="G125" s="522"/>
      <c r="H125" s="522"/>
      <c r="I125" s="522"/>
      <c r="J125" s="522"/>
      <c r="K125" s="522"/>
      <c r="L125" s="522"/>
      <c r="M125" s="522"/>
      <c r="N125" s="522"/>
      <c r="O125" s="522"/>
      <c r="P125" s="522"/>
      <c r="Q125" s="522"/>
      <c r="R125" s="522"/>
      <c r="S125" s="523"/>
      <c r="T125" s="136"/>
      <c r="U125" s="396"/>
      <c r="V125" s="396"/>
      <c r="W125" s="396"/>
      <c r="X125" s="396"/>
      <c r="Y125" s="137"/>
    </row>
    <row r="126" spans="1:32" s="58" customFormat="1" ht="15" customHeight="1">
      <c r="A126" s="121"/>
      <c r="B126" s="134"/>
      <c r="C126" s="30"/>
      <c r="D126" s="152"/>
      <c r="E126" s="151"/>
      <c r="F126" s="381"/>
      <c r="G126" s="381"/>
      <c r="H126" s="381"/>
      <c r="I126" s="30"/>
      <c r="J126" s="30"/>
      <c r="K126" s="30"/>
      <c r="L126" s="30"/>
      <c r="M126" s="30"/>
      <c r="N126" s="30"/>
      <c r="O126" s="30"/>
      <c r="P126" s="30"/>
      <c r="Q126" s="30"/>
      <c r="R126" s="30"/>
      <c r="S126" s="30"/>
      <c r="T126" s="134"/>
      <c r="U126" s="148"/>
      <c r="V126" s="148"/>
      <c r="W126" s="148"/>
      <c r="X126" s="148"/>
      <c r="Y126" s="137"/>
    </row>
    <row r="127" spans="1:32" s="58" customFormat="1" ht="15" customHeight="1">
      <c r="A127" s="121"/>
      <c r="B127" s="134"/>
      <c r="C127" s="381" t="s">
        <v>369</v>
      </c>
      <c r="D127" s="30"/>
      <c r="E127" s="30"/>
      <c r="F127" s="30"/>
      <c r="G127" s="30"/>
      <c r="H127" s="30"/>
      <c r="I127" s="30"/>
      <c r="J127" s="30"/>
      <c r="K127" s="30"/>
      <c r="L127" s="30"/>
      <c r="M127" s="30"/>
      <c r="N127" s="30"/>
      <c r="O127" s="30"/>
      <c r="P127" s="30"/>
      <c r="Q127" s="30"/>
      <c r="R127" s="30"/>
      <c r="S127" s="30"/>
      <c r="T127" s="136" t="s">
        <v>130</v>
      </c>
      <c r="U127" s="741">
        <f>U128+U130</f>
        <v>0</v>
      </c>
      <c r="V127" s="741"/>
      <c r="W127" s="741"/>
      <c r="X127" s="741"/>
      <c r="Y127" s="137" t="s">
        <v>10</v>
      </c>
    </row>
    <row r="128" spans="1:32" s="58" customFormat="1" ht="15" customHeight="1">
      <c r="A128" s="121"/>
      <c r="B128" s="134"/>
      <c r="C128" s="381"/>
      <c r="D128" s="30" t="s">
        <v>76</v>
      </c>
      <c r="E128" s="30"/>
      <c r="F128" s="30"/>
      <c r="G128" s="30"/>
      <c r="H128" s="30"/>
      <c r="I128" s="30"/>
      <c r="J128" s="30"/>
      <c r="K128" s="30"/>
      <c r="L128" s="30"/>
      <c r="M128" s="30"/>
      <c r="N128" s="30"/>
      <c r="O128" s="30"/>
      <c r="P128" s="30"/>
      <c r="Q128" s="30"/>
      <c r="R128" s="30"/>
      <c r="S128" s="30"/>
      <c r="T128" s="136" t="s">
        <v>168</v>
      </c>
      <c r="U128" s="741">
        <f>IF($I$7="",0,IF(C121=1,0,240000))</f>
        <v>0</v>
      </c>
      <c r="V128" s="741"/>
      <c r="W128" s="741"/>
      <c r="X128" s="741"/>
      <c r="Y128" s="137" t="s">
        <v>62</v>
      </c>
    </row>
    <row r="129" spans="1:25" s="58" customFormat="1" ht="15" customHeight="1">
      <c r="A129" s="121"/>
      <c r="B129" s="134"/>
      <c r="C129" s="381"/>
      <c r="D129" s="30" t="s">
        <v>77</v>
      </c>
      <c r="E129" s="30"/>
      <c r="F129" s="30"/>
      <c r="G129" s="30"/>
      <c r="H129" s="30"/>
      <c r="I129" s="30"/>
      <c r="J129" s="30"/>
      <c r="K129" s="30"/>
      <c r="L129" s="30"/>
      <c r="M129" s="30"/>
      <c r="N129" s="30"/>
      <c r="O129" s="30"/>
      <c r="P129" s="30"/>
      <c r="Q129" s="30"/>
      <c r="R129" s="30"/>
      <c r="S129" s="30"/>
      <c r="T129" s="136"/>
      <c r="U129" s="396"/>
      <c r="V129" s="396"/>
      <c r="W129" s="396"/>
      <c r="X129" s="396"/>
      <c r="Y129" s="137"/>
    </row>
    <row r="130" spans="1:25" s="58" customFormat="1" ht="15" customHeight="1">
      <c r="A130" s="121"/>
      <c r="B130" s="134"/>
      <c r="C130" s="381"/>
      <c r="D130" s="30"/>
      <c r="E130" s="355"/>
      <c r="F130" s="355"/>
      <c r="G130" s="744">
        <v>81000</v>
      </c>
      <c r="H130" s="744"/>
      <c r="I130" s="744"/>
      <c r="J130" s="30" t="s">
        <v>24</v>
      </c>
      <c r="K130" s="30" t="s">
        <v>171</v>
      </c>
      <c r="L130" s="519" t="s">
        <v>135</v>
      </c>
      <c r="M130" s="519"/>
      <c r="N130" s="519"/>
      <c r="O130" s="745">
        <v>0</v>
      </c>
      <c r="P130" s="745"/>
      <c r="Q130" s="30" t="s">
        <v>78</v>
      </c>
      <c r="R130" s="30"/>
      <c r="S130" s="30"/>
      <c r="T130" s="136" t="s">
        <v>168</v>
      </c>
      <c r="U130" s="741">
        <f>IF(C121=1,0,G130*O130)</f>
        <v>0</v>
      </c>
      <c r="V130" s="741"/>
      <c r="W130" s="741"/>
      <c r="X130" s="741"/>
      <c r="Y130" s="137" t="s">
        <v>62</v>
      </c>
    </row>
    <row r="131" spans="1:25" s="58" customFormat="1" ht="15" customHeight="1">
      <c r="A131" s="121"/>
      <c r="B131" s="134"/>
      <c r="C131" s="381"/>
      <c r="D131" s="30"/>
      <c r="E131" s="30"/>
      <c r="F131" s="30"/>
      <c r="G131" s="30"/>
      <c r="H131" s="30"/>
      <c r="I131" s="30"/>
      <c r="J131" s="30"/>
      <c r="K131" s="30"/>
      <c r="L131" s="30"/>
      <c r="M131" s="30"/>
      <c r="N131" s="154" t="s">
        <v>79</v>
      </c>
      <c r="O131" s="30"/>
      <c r="P131" s="30"/>
      <c r="Q131" s="30"/>
      <c r="R131" s="30"/>
      <c r="S131" s="30"/>
      <c r="T131" s="136"/>
      <c r="U131" s="396"/>
      <c r="V131" s="396"/>
      <c r="W131" s="396"/>
      <c r="X131" s="396"/>
      <c r="Y131" s="137"/>
    </row>
    <row r="132" spans="1:25" ht="15" customHeight="1">
      <c r="A132" s="121"/>
      <c r="B132" s="134"/>
      <c r="C132" s="381" t="s">
        <v>371</v>
      </c>
      <c r="D132" s="30"/>
      <c r="E132" s="30"/>
      <c r="F132" s="30"/>
      <c r="G132" s="30"/>
      <c r="H132" s="30"/>
      <c r="I132" s="30"/>
      <c r="J132" s="30"/>
      <c r="K132" s="30"/>
      <c r="L132" s="30"/>
      <c r="M132" s="30"/>
      <c r="N132" s="30"/>
      <c r="O132" s="30"/>
      <c r="P132" s="30"/>
      <c r="Q132" s="30"/>
      <c r="R132" s="30"/>
      <c r="S132" s="30"/>
      <c r="T132" s="134"/>
      <c r="U132" s="148"/>
      <c r="V132" s="148"/>
      <c r="W132" s="148"/>
      <c r="X132" s="148"/>
      <c r="Y132" s="137"/>
    </row>
    <row r="133" spans="1:25" ht="15.75" customHeight="1">
      <c r="A133" s="121"/>
      <c r="B133" s="134"/>
      <c r="C133" s="30"/>
      <c r="D133" s="29" t="s">
        <v>129</v>
      </c>
      <c r="E133" s="744">
        <v>10000</v>
      </c>
      <c r="F133" s="744"/>
      <c r="G133" s="744"/>
      <c r="H133" s="30" t="s">
        <v>80</v>
      </c>
      <c r="I133" s="30"/>
      <c r="J133" s="30"/>
      <c r="K133" s="31" t="s">
        <v>7</v>
      </c>
      <c r="L133" s="30"/>
      <c r="M133" s="518" t="s">
        <v>81</v>
      </c>
      <c r="N133" s="518"/>
      <c r="O133" s="518"/>
      <c r="P133" s="125" t="s">
        <v>175</v>
      </c>
      <c r="Q133" s="746">
        <f>U56</f>
        <v>0</v>
      </c>
      <c r="R133" s="746"/>
      <c r="S133" s="30" t="s">
        <v>47</v>
      </c>
      <c r="T133" s="136" t="s">
        <v>130</v>
      </c>
      <c r="U133" s="741">
        <f>+IF(C121=1,0,E133*Q133)</f>
        <v>0</v>
      </c>
      <c r="V133" s="741"/>
      <c r="W133" s="741"/>
      <c r="X133" s="741"/>
      <c r="Y133" s="137" t="s">
        <v>10</v>
      </c>
    </row>
    <row r="134" spans="1:25" ht="15.75" customHeight="1">
      <c r="A134" s="121"/>
      <c r="B134" s="134"/>
      <c r="C134" s="30"/>
      <c r="D134" s="29"/>
      <c r="E134" s="397"/>
      <c r="F134" s="397"/>
      <c r="G134" s="397"/>
      <c r="H134" s="30"/>
      <c r="I134" s="30"/>
      <c r="J134" s="30"/>
      <c r="K134" s="31"/>
      <c r="L134" s="30"/>
      <c r="M134" s="391"/>
      <c r="N134" s="391"/>
      <c r="O134" s="391"/>
      <c r="P134" s="125"/>
      <c r="Q134" s="397"/>
      <c r="R134" s="397"/>
      <c r="S134" s="30"/>
      <c r="T134" s="136"/>
      <c r="U134" s="396"/>
      <c r="V134" s="396"/>
      <c r="W134" s="396"/>
      <c r="X134" s="396"/>
      <c r="Y134" s="137"/>
    </row>
    <row r="135" spans="1:25">
      <c r="A135" s="155"/>
      <c r="B135" s="156"/>
      <c r="C135" s="502" t="s">
        <v>372</v>
      </c>
      <c r="D135" s="502"/>
      <c r="E135" s="502"/>
      <c r="F135" s="502"/>
      <c r="G135" s="502"/>
      <c r="H135" s="502"/>
      <c r="I135" s="502"/>
      <c r="J135" s="502"/>
      <c r="K135" s="502"/>
      <c r="L135" s="502"/>
      <c r="M135" s="502"/>
      <c r="N135" s="502"/>
      <c r="O135" s="502"/>
      <c r="P135" s="393"/>
      <c r="Q135" s="123"/>
      <c r="R135" s="123"/>
      <c r="S135" s="157"/>
      <c r="T135" s="44"/>
      <c r="U135" s="741"/>
      <c r="V135" s="741"/>
      <c r="W135" s="741"/>
      <c r="X135" s="741"/>
      <c r="Y135" s="41"/>
    </row>
    <row r="136" spans="1:25" ht="16.5" customHeight="1">
      <c r="A136" s="155"/>
      <c r="B136" s="156"/>
      <c r="C136" s="379"/>
      <c r="D136" s="121" t="s">
        <v>83</v>
      </c>
      <c r="E136" s="121"/>
      <c r="F136" s="379"/>
      <c r="G136" s="379"/>
      <c r="H136" s="379"/>
      <c r="I136" s="379"/>
      <c r="J136" s="379"/>
      <c r="K136" s="379"/>
      <c r="L136" s="379"/>
      <c r="M136" s="379"/>
      <c r="N136" s="379"/>
      <c r="O136" s="379"/>
      <c r="P136" s="393"/>
      <c r="Q136" s="123"/>
      <c r="R136" s="123"/>
      <c r="S136" s="157"/>
      <c r="T136" s="44" t="s">
        <v>130</v>
      </c>
      <c r="U136" s="741">
        <f>U137+U138</f>
        <v>0</v>
      </c>
      <c r="V136" s="741"/>
      <c r="W136" s="741"/>
      <c r="X136" s="741"/>
      <c r="Y136" s="41" t="s">
        <v>10</v>
      </c>
    </row>
    <row r="137" spans="1:25" ht="25.5" customHeight="1">
      <c r="A137" s="155"/>
      <c r="B137" s="156"/>
      <c r="C137" s="38"/>
      <c r="D137" s="38"/>
      <c r="E137" s="515"/>
      <c r="F137" s="515"/>
      <c r="G137" s="389" t="s">
        <v>129</v>
      </c>
      <c r="H137" s="742"/>
      <c r="I137" s="742"/>
      <c r="J137" s="38" t="s">
        <v>82</v>
      </c>
      <c r="K137" s="38"/>
      <c r="L137" s="38"/>
      <c r="M137" s="123" t="s">
        <v>176</v>
      </c>
      <c r="N137" s="487" t="s">
        <v>282</v>
      </c>
      <c r="O137" s="516"/>
      <c r="P137" s="516"/>
      <c r="Q137" s="517">
        <f>U66</f>
        <v>0</v>
      </c>
      <c r="R137" s="517"/>
      <c r="S137" s="157" t="s">
        <v>52</v>
      </c>
      <c r="T137" s="158" t="s">
        <v>168</v>
      </c>
      <c r="U137" s="743">
        <f>H137*Q137</f>
        <v>0</v>
      </c>
      <c r="V137" s="743"/>
      <c r="W137" s="743"/>
      <c r="X137" s="743"/>
      <c r="Y137" s="157" t="s">
        <v>62</v>
      </c>
    </row>
    <row r="138" spans="1:25" ht="25.5" customHeight="1">
      <c r="A138" s="155"/>
      <c r="B138" s="156"/>
      <c r="C138" s="38"/>
      <c r="D138" s="38"/>
      <c r="E138" s="515"/>
      <c r="F138" s="515"/>
      <c r="G138" s="389" t="s">
        <v>129</v>
      </c>
      <c r="H138" s="742"/>
      <c r="I138" s="742"/>
      <c r="J138" s="38" t="s">
        <v>80</v>
      </c>
      <c r="K138" s="38"/>
      <c r="L138" s="38"/>
      <c r="M138" s="123" t="s">
        <v>176</v>
      </c>
      <c r="N138" s="487" t="s">
        <v>283</v>
      </c>
      <c r="O138" s="516"/>
      <c r="P138" s="516"/>
      <c r="Q138" s="517">
        <f>U67</f>
        <v>0</v>
      </c>
      <c r="R138" s="517"/>
      <c r="S138" s="157" t="s">
        <v>47</v>
      </c>
      <c r="T138" s="158" t="s">
        <v>168</v>
      </c>
      <c r="U138" s="743">
        <f>H138*Q138</f>
        <v>0</v>
      </c>
      <c r="V138" s="743"/>
      <c r="W138" s="743"/>
      <c r="X138" s="743"/>
      <c r="Y138" s="157" t="s">
        <v>62</v>
      </c>
    </row>
    <row r="139" spans="1:25" ht="12.75" customHeight="1">
      <c r="A139" s="155"/>
      <c r="B139" s="156"/>
      <c r="C139" s="38"/>
      <c r="D139" s="38"/>
      <c r="E139" s="392"/>
      <c r="F139" s="392"/>
      <c r="G139" s="389"/>
      <c r="H139" s="394"/>
      <c r="I139" s="394"/>
      <c r="J139" s="38"/>
      <c r="K139" s="38"/>
      <c r="L139" s="38"/>
      <c r="M139" s="123"/>
      <c r="N139" s="373"/>
      <c r="O139" s="393"/>
      <c r="P139" s="393"/>
      <c r="Q139" s="388"/>
      <c r="R139" s="388"/>
      <c r="S139" s="157"/>
      <c r="T139" s="158"/>
      <c r="U139" s="395"/>
      <c r="V139" s="395"/>
      <c r="W139" s="395"/>
      <c r="X139" s="395"/>
      <c r="Y139" s="157"/>
    </row>
    <row r="140" spans="1:25" ht="15" customHeight="1">
      <c r="A140" s="155"/>
      <c r="B140" s="156"/>
      <c r="C140" s="38"/>
      <c r="D140" s="121" t="s">
        <v>84</v>
      </c>
      <c r="E140" s="121"/>
      <c r="F140" s="379"/>
      <c r="G140" s="379"/>
      <c r="H140" s="379"/>
      <c r="I140" s="379"/>
      <c r="J140" s="379"/>
      <c r="K140" s="379"/>
      <c r="L140" s="379"/>
      <c r="M140" s="379"/>
      <c r="N140" s="379"/>
      <c r="O140" s="379"/>
      <c r="P140" s="393"/>
      <c r="Q140" s="388"/>
      <c r="R140" s="388"/>
      <c r="S140" s="157"/>
      <c r="T140" s="44" t="s">
        <v>130</v>
      </c>
      <c r="U140" s="741">
        <f>U141+U142</f>
        <v>0</v>
      </c>
      <c r="V140" s="741"/>
      <c r="W140" s="741"/>
      <c r="X140" s="741"/>
      <c r="Y140" s="41" t="s">
        <v>10</v>
      </c>
    </row>
    <row r="141" spans="1:25" ht="27.75" customHeight="1">
      <c r="A141" s="155"/>
      <c r="B141" s="156"/>
      <c r="C141" s="38"/>
      <c r="D141" s="38"/>
      <c r="E141" s="515"/>
      <c r="F141" s="515"/>
      <c r="G141" s="389" t="s">
        <v>129</v>
      </c>
      <c r="H141" s="742"/>
      <c r="I141" s="742"/>
      <c r="J141" s="38" t="s">
        <v>82</v>
      </c>
      <c r="K141" s="38"/>
      <c r="L141" s="38"/>
      <c r="M141" s="123" t="s">
        <v>176</v>
      </c>
      <c r="N141" s="487" t="s">
        <v>284</v>
      </c>
      <c r="O141" s="516"/>
      <c r="P141" s="516"/>
      <c r="Q141" s="517">
        <f>U68</f>
        <v>0</v>
      </c>
      <c r="R141" s="517"/>
      <c r="S141" s="157" t="s">
        <v>52</v>
      </c>
      <c r="T141" s="158" t="s">
        <v>168</v>
      </c>
      <c r="U141" s="743">
        <f>H141*Q141</f>
        <v>0</v>
      </c>
      <c r="V141" s="743"/>
      <c r="W141" s="743"/>
      <c r="X141" s="743"/>
      <c r="Y141" s="157" t="s">
        <v>62</v>
      </c>
    </row>
    <row r="142" spans="1:25" ht="27.75" customHeight="1">
      <c r="A142" s="155"/>
      <c r="B142" s="156"/>
      <c r="C142" s="38"/>
      <c r="D142" s="38"/>
      <c r="E142" s="515"/>
      <c r="F142" s="515"/>
      <c r="G142" s="389" t="s">
        <v>129</v>
      </c>
      <c r="H142" s="742"/>
      <c r="I142" s="742"/>
      <c r="J142" s="38" t="s">
        <v>80</v>
      </c>
      <c r="K142" s="38"/>
      <c r="L142" s="38"/>
      <c r="M142" s="123" t="s">
        <v>176</v>
      </c>
      <c r="N142" s="487" t="s">
        <v>285</v>
      </c>
      <c r="O142" s="516"/>
      <c r="P142" s="516"/>
      <c r="Q142" s="517">
        <f>U69</f>
        <v>0</v>
      </c>
      <c r="R142" s="517"/>
      <c r="S142" s="157" t="s">
        <v>47</v>
      </c>
      <c r="T142" s="158" t="s">
        <v>168</v>
      </c>
      <c r="U142" s="743">
        <f>H142*Q142</f>
        <v>0</v>
      </c>
      <c r="V142" s="743"/>
      <c r="W142" s="743"/>
      <c r="X142" s="743"/>
      <c r="Y142" s="157" t="s">
        <v>62</v>
      </c>
    </row>
    <row r="143" spans="1:25" ht="13.5" customHeight="1">
      <c r="A143" s="155"/>
      <c r="B143" s="156"/>
      <c r="C143" s="38"/>
      <c r="D143" s="38"/>
      <c r="E143" s="392"/>
      <c r="F143" s="392"/>
      <c r="G143" s="389"/>
      <c r="H143" s="394"/>
      <c r="I143" s="394"/>
      <c r="J143" s="38"/>
      <c r="K143" s="38"/>
      <c r="L143" s="38"/>
      <c r="M143" s="123"/>
      <c r="N143" s="373"/>
      <c r="O143" s="393"/>
      <c r="P143" s="393"/>
      <c r="Q143" s="388"/>
      <c r="R143" s="388"/>
      <c r="S143" s="157"/>
      <c r="T143" s="158"/>
      <c r="U143" s="395"/>
      <c r="V143" s="395"/>
      <c r="W143" s="395"/>
      <c r="X143" s="395"/>
      <c r="Y143" s="157"/>
    </row>
    <row r="144" spans="1:25">
      <c r="A144" s="155"/>
      <c r="B144" s="156"/>
      <c r="C144" s="502" t="s">
        <v>373</v>
      </c>
      <c r="D144" s="502"/>
      <c r="E144" s="502"/>
      <c r="F144" s="502"/>
      <c r="G144" s="502"/>
      <c r="H144" s="502"/>
      <c r="I144" s="502"/>
      <c r="J144" s="502"/>
      <c r="K144" s="502"/>
      <c r="L144" s="502"/>
      <c r="M144" s="502"/>
      <c r="N144" s="502"/>
      <c r="O144" s="502"/>
      <c r="P144" s="393"/>
      <c r="Q144" s="388"/>
      <c r="R144" s="388"/>
      <c r="S144" s="157"/>
      <c r="T144" s="44"/>
      <c r="U144" s="741"/>
      <c r="V144" s="741"/>
      <c r="W144" s="741"/>
      <c r="X144" s="741"/>
      <c r="Y144" s="41"/>
    </row>
    <row r="145" spans="1:28" ht="14.25" customHeight="1">
      <c r="A145" s="155"/>
      <c r="B145" s="156"/>
      <c r="C145" s="379"/>
      <c r="D145" s="121" t="s">
        <v>83</v>
      </c>
      <c r="E145" s="121"/>
      <c r="F145" s="379"/>
      <c r="G145" s="379"/>
      <c r="H145" s="379"/>
      <c r="I145" s="379"/>
      <c r="J145" s="379"/>
      <c r="K145" s="379"/>
      <c r="L145" s="379"/>
      <c r="M145" s="379"/>
      <c r="N145" s="379"/>
      <c r="O145" s="379"/>
      <c r="P145" s="393"/>
      <c r="Q145" s="388"/>
      <c r="R145" s="388"/>
      <c r="S145" s="157"/>
      <c r="T145" s="44" t="s">
        <v>130</v>
      </c>
      <c r="U145" s="741">
        <f>U146+U147</f>
        <v>0</v>
      </c>
      <c r="V145" s="741"/>
      <c r="W145" s="741"/>
      <c r="X145" s="741"/>
      <c r="Y145" s="41" t="s">
        <v>10</v>
      </c>
    </row>
    <row r="146" spans="1:28" ht="25.5" customHeight="1">
      <c r="A146" s="155"/>
      <c r="B146" s="156"/>
      <c r="C146" s="38"/>
      <c r="D146" s="38"/>
      <c r="E146" s="515"/>
      <c r="F146" s="515"/>
      <c r="G146" s="389" t="s">
        <v>129</v>
      </c>
      <c r="H146" s="742"/>
      <c r="I146" s="742"/>
      <c r="J146" s="38" t="s">
        <v>82</v>
      </c>
      <c r="K146" s="38"/>
      <c r="L146" s="38"/>
      <c r="M146" s="123" t="s">
        <v>176</v>
      </c>
      <c r="N146" s="487" t="s">
        <v>286</v>
      </c>
      <c r="O146" s="516"/>
      <c r="P146" s="516"/>
      <c r="Q146" s="517">
        <f>U71</f>
        <v>0</v>
      </c>
      <c r="R146" s="517"/>
      <c r="S146" s="157" t="s">
        <v>52</v>
      </c>
      <c r="T146" s="158" t="s">
        <v>168</v>
      </c>
      <c r="U146" s="743">
        <f>H146*Q146</f>
        <v>0</v>
      </c>
      <c r="V146" s="743"/>
      <c r="W146" s="743"/>
      <c r="X146" s="743"/>
      <c r="Y146" s="157" t="s">
        <v>62</v>
      </c>
    </row>
    <row r="147" spans="1:28" ht="25.5" customHeight="1">
      <c r="A147" s="155"/>
      <c r="B147" s="156"/>
      <c r="C147" s="38"/>
      <c r="D147" s="38"/>
      <c r="E147" s="515"/>
      <c r="F147" s="515"/>
      <c r="G147" s="389" t="s">
        <v>129</v>
      </c>
      <c r="H147" s="742"/>
      <c r="I147" s="742"/>
      <c r="J147" s="38" t="s">
        <v>80</v>
      </c>
      <c r="K147" s="38"/>
      <c r="L147" s="38"/>
      <c r="M147" s="123" t="s">
        <v>176</v>
      </c>
      <c r="N147" s="487" t="s">
        <v>287</v>
      </c>
      <c r="O147" s="516"/>
      <c r="P147" s="516"/>
      <c r="Q147" s="517">
        <f>U72</f>
        <v>0</v>
      </c>
      <c r="R147" s="517"/>
      <c r="S147" s="157" t="s">
        <v>47</v>
      </c>
      <c r="T147" s="158" t="s">
        <v>168</v>
      </c>
      <c r="U147" s="743">
        <f>H147*Q147</f>
        <v>0</v>
      </c>
      <c r="V147" s="743"/>
      <c r="W147" s="743"/>
      <c r="X147" s="743"/>
      <c r="Y147" s="157" t="s">
        <v>62</v>
      </c>
    </row>
    <row r="148" spans="1:28" ht="14.25" customHeight="1">
      <c r="A148" s="155"/>
      <c r="B148" s="156"/>
      <c r="C148" s="38"/>
      <c r="D148" s="38"/>
      <c r="E148" s="392"/>
      <c r="F148" s="392"/>
      <c r="G148" s="389"/>
      <c r="H148" s="394"/>
      <c r="I148" s="394"/>
      <c r="J148" s="38"/>
      <c r="K148" s="38"/>
      <c r="L148" s="38"/>
      <c r="M148" s="123"/>
      <c r="N148" s="373"/>
      <c r="O148" s="393"/>
      <c r="P148" s="393"/>
      <c r="Q148" s="388"/>
      <c r="R148" s="388"/>
      <c r="S148" s="157"/>
      <c r="T148" s="158"/>
      <c r="U148" s="395"/>
      <c r="V148" s="395"/>
      <c r="W148" s="395"/>
      <c r="X148" s="395"/>
      <c r="Y148" s="157"/>
    </row>
    <row r="149" spans="1:28" ht="15" customHeight="1">
      <c r="A149" s="155"/>
      <c r="B149" s="156"/>
      <c r="C149" s="38"/>
      <c r="D149" s="121" t="s">
        <v>84</v>
      </c>
      <c r="E149" s="121"/>
      <c r="F149" s="379"/>
      <c r="G149" s="379"/>
      <c r="H149" s="379"/>
      <c r="I149" s="379"/>
      <c r="J149" s="379"/>
      <c r="K149" s="379"/>
      <c r="L149" s="379"/>
      <c r="M149" s="379"/>
      <c r="N149" s="379"/>
      <c r="O149" s="379"/>
      <c r="P149" s="393"/>
      <c r="Q149" s="388"/>
      <c r="R149" s="388"/>
      <c r="S149" s="157"/>
      <c r="T149" s="44" t="s">
        <v>130</v>
      </c>
      <c r="U149" s="741">
        <f>U150+U151</f>
        <v>0</v>
      </c>
      <c r="V149" s="741"/>
      <c r="W149" s="741"/>
      <c r="X149" s="741"/>
      <c r="Y149" s="41" t="s">
        <v>10</v>
      </c>
    </row>
    <row r="150" spans="1:28" ht="27.75" customHeight="1">
      <c r="A150" s="155"/>
      <c r="B150" s="156"/>
      <c r="C150" s="38"/>
      <c r="D150" s="38"/>
      <c r="E150" s="515"/>
      <c r="F150" s="515"/>
      <c r="G150" s="389" t="s">
        <v>129</v>
      </c>
      <c r="H150" s="742"/>
      <c r="I150" s="742"/>
      <c r="J150" s="38" t="s">
        <v>82</v>
      </c>
      <c r="K150" s="38"/>
      <c r="L150" s="38"/>
      <c r="M150" s="123" t="s">
        <v>176</v>
      </c>
      <c r="N150" s="487" t="s">
        <v>288</v>
      </c>
      <c r="O150" s="516"/>
      <c r="P150" s="516"/>
      <c r="Q150" s="517">
        <f>U73</f>
        <v>0</v>
      </c>
      <c r="R150" s="517"/>
      <c r="S150" s="157" t="s">
        <v>52</v>
      </c>
      <c r="T150" s="158" t="s">
        <v>168</v>
      </c>
      <c r="U150" s="743">
        <f>H150*Q150</f>
        <v>0</v>
      </c>
      <c r="V150" s="743"/>
      <c r="W150" s="743"/>
      <c r="X150" s="743"/>
      <c r="Y150" s="157" t="s">
        <v>62</v>
      </c>
    </row>
    <row r="151" spans="1:28" ht="27.75" customHeight="1">
      <c r="A151" s="155"/>
      <c r="B151" s="156"/>
      <c r="C151" s="38"/>
      <c r="D151" s="38"/>
      <c r="E151" s="515"/>
      <c r="F151" s="515"/>
      <c r="G151" s="389" t="s">
        <v>129</v>
      </c>
      <c r="H151" s="742"/>
      <c r="I151" s="742"/>
      <c r="J151" s="38" t="s">
        <v>80</v>
      </c>
      <c r="K151" s="38"/>
      <c r="L151" s="38"/>
      <c r="M151" s="123" t="s">
        <v>176</v>
      </c>
      <c r="N151" s="487" t="s">
        <v>289</v>
      </c>
      <c r="O151" s="516"/>
      <c r="P151" s="516"/>
      <c r="Q151" s="517">
        <f>U74</f>
        <v>0</v>
      </c>
      <c r="R151" s="517"/>
      <c r="S151" s="157" t="s">
        <v>47</v>
      </c>
      <c r="T151" s="158" t="s">
        <v>168</v>
      </c>
      <c r="U151" s="743">
        <f>H151*Q151</f>
        <v>0</v>
      </c>
      <c r="V151" s="743"/>
      <c r="W151" s="743"/>
      <c r="X151" s="743"/>
      <c r="Y151" s="157" t="s">
        <v>62</v>
      </c>
    </row>
    <row r="152" spans="1:28" ht="8.25" customHeight="1">
      <c r="A152" s="121"/>
      <c r="B152" s="134"/>
      <c r="C152" s="502"/>
      <c r="D152" s="502"/>
      <c r="E152" s="502"/>
      <c r="F152" s="502"/>
      <c r="G152" s="502"/>
      <c r="H152" s="502"/>
      <c r="I152" s="502"/>
      <c r="J152" s="502"/>
      <c r="K152" s="502"/>
      <c r="L152" s="502"/>
      <c r="M152" s="502"/>
      <c r="N152" s="502"/>
      <c r="O152" s="502"/>
      <c r="P152" s="397"/>
      <c r="Q152" s="397"/>
      <c r="R152" s="397"/>
      <c r="S152" s="159"/>
      <c r="T152" s="136"/>
      <c r="U152" s="396"/>
      <c r="V152" s="396"/>
      <c r="W152" s="396"/>
      <c r="X152" s="396"/>
      <c r="Y152" s="159"/>
    </row>
    <row r="153" spans="1:28" ht="9" customHeight="1">
      <c r="A153" s="121"/>
      <c r="B153" s="134"/>
      <c r="C153" s="30"/>
      <c r="D153" s="31"/>
      <c r="E153" s="391"/>
      <c r="F153" s="391"/>
      <c r="G153" s="389"/>
      <c r="H153" s="394"/>
      <c r="I153" s="394"/>
      <c r="J153" s="38"/>
      <c r="K153" s="38"/>
      <c r="L153" s="38"/>
      <c r="M153" s="160"/>
      <c r="N153" s="161"/>
      <c r="O153" s="162"/>
      <c r="P153" s="162"/>
      <c r="Q153" s="123"/>
      <c r="R153" s="123"/>
      <c r="S153" s="30"/>
      <c r="T153" s="158"/>
      <c r="U153" s="395"/>
      <c r="V153" s="395"/>
      <c r="W153" s="395"/>
      <c r="X153" s="395"/>
      <c r="Y153" s="157"/>
    </row>
    <row r="154" spans="1:28" ht="15" customHeight="1">
      <c r="A154" s="121"/>
      <c r="B154" s="134"/>
      <c r="C154" s="30"/>
      <c r="D154" s="30"/>
      <c r="E154" s="30"/>
      <c r="F154" s="30"/>
      <c r="G154" s="30"/>
      <c r="H154" s="30"/>
      <c r="I154" s="30"/>
      <c r="J154" s="30"/>
      <c r="K154" s="30" t="s">
        <v>85</v>
      </c>
      <c r="L154" s="30"/>
      <c r="M154" s="30"/>
      <c r="N154" s="30"/>
      <c r="O154" s="30"/>
      <c r="P154" s="163"/>
      <c r="Q154" s="31"/>
      <c r="R154" s="31"/>
      <c r="S154" s="82"/>
      <c r="T154" s="136" t="s">
        <v>130</v>
      </c>
      <c r="U154" s="739" t="e">
        <f>U79+U108+U117+U123+U124+U127+U133+U136+U140+U145+U149+U112</f>
        <v>#VALUE!</v>
      </c>
      <c r="V154" s="740"/>
      <c r="W154" s="740"/>
      <c r="X154" s="740"/>
      <c r="Y154" s="137" t="s">
        <v>10</v>
      </c>
      <c r="AB154" s="164"/>
    </row>
    <row r="155" spans="1:28" ht="6" customHeight="1" thickBot="1">
      <c r="A155" s="121"/>
      <c r="B155" s="165"/>
      <c r="C155" s="166"/>
      <c r="D155" s="166"/>
      <c r="E155" s="166"/>
      <c r="F155" s="166"/>
      <c r="G155" s="166"/>
      <c r="H155" s="166"/>
      <c r="I155" s="166"/>
      <c r="J155" s="166"/>
      <c r="K155" s="166"/>
      <c r="L155" s="166"/>
      <c r="M155" s="166"/>
      <c r="N155" s="166"/>
      <c r="O155" s="166"/>
      <c r="P155" s="166"/>
      <c r="Q155" s="166"/>
      <c r="R155" s="166"/>
      <c r="S155" s="167"/>
      <c r="T155" s="165"/>
      <c r="U155" s="166"/>
      <c r="V155" s="166"/>
      <c r="W155" s="166"/>
      <c r="X155" s="166"/>
      <c r="Y155" s="167"/>
    </row>
    <row r="156" spans="1:28" ht="30" customHeight="1" thickTop="1">
      <c r="A156" s="121"/>
      <c r="B156" s="503" t="s">
        <v>86</v>
      </c>
      <c r="C156" s="504"/>
      <c r="D156" s="504"/>
      <c r="E156" s="504"/>
      <c r="F156" s="504"/>
      <c r="G156" s="504"/>
      <c r="H156" s="504"/>
      <c r="I156" s="507"/>
      <c r="J156" s="507"/>
      <c r="K156" s="507"/>
      <c r="L156" s="507"/>
      <c r="M156" s="507"/>
      <c r="N156" s="508"/>
      <c r="O156" s="508"/>
      <c r="P156" s="508"/>
      <c r="Q156" s="508"/>
      <c r="R156" s="508"/>
      <c r="S156" s="40"/>
      <c r="T156" s="509" t="s">
        <v>177</v>
      </c>
      <c r="U156" s="510"/>
      <c r="V156" s="510"/>
      <c r="W156" s="510"/>
      <c r="X156" s="510"/>
      <c r="Y156" s="511"/>
    </row>
    <row r="157" spans="1:28" ht="30" customHeight="1" thickBot="1">
      <c r="A157" s="121"/>
      <c r="B157" s="505"/>
      <c r="C157" s="506"/>
      <c r="D157" s="506"/>
      <c r="E157" s="506"/>
      <c r="F157" s="506"/>
      <c r="G157" s="506"/>
      <c r="H157" s="512" t="s">
        <v>87</v>
      </c>
      <c r="I157" s="513"/>
      <c r="J157" s="513"/>
      <c r="K157" s="513"/>
      <c r="L157" s="513"/>
      <c r="M157" s="513"/>
      <c r="N157" s="514"/>
      <c r="O157" s="514"/>
      <c r="P157" s="514"/>
      <c r="Q157" s="514"/>
      <c r="R157" s="514"/>
      <c r="S157" s="41" t="s">
        <v>24</v>
      </c>
      <c r="T157" s="491"/>
      <c r="U157" s="492"/>
      <c r="V157" s="492"/>
      <c r="W157" s="492"/>
      <c r="X157" s="492"/>
      <c r="Y157" s="493"/>
      <c r="AB157" s="168" t="e">
        <f>U154</f>
        <v>#VALUE!</v>
      </c>
    </row>
    <row r="158" spans="1:28" ht="17.25" customHeight="1">
      <c r="A158" s="121"/>
      <c r="B158" s="42"/>
      <c r="C158" s="43"/>
      <c r="D158" s="43"/>
      <c r="E158" s="43"/>
      <c r="F158" s="43"/>
      <c r="G158" s="43"/>
      <c r="H158" s="43"/>
      <c r="I158" s="43"/>
      <c r="J158" s="87" t="s">
        <v>358</v>
      </c>
      <c r="K158" s="38"/>
      <c r="L158" s="38"/>
      <c r="M158" s="38"/>
      <c r="N158" s="38"/>
      <c r="O158" s="38"/>
      <c r="P158" s="38"/>
      <c r="Q158" s="38"/>
      <c r="R158" s="38"/>
      <c r="S158" s="41"/>
      <c r="T158" s="44" t="s">
        <v>130</v>
      </c>
      <c r="U158" s="740">
        <f>ROUNDDOWN(IF(N157&gt;7200000,U154*0.8,0),0)</f>
        <v>0</v>
      </c>
      <c r="V158" s="740"/>
      <c r="W158" s="740"/>
      <c r="X158" s="740"/>
      <c r="Y158" s="41" t="s">
        <v>10</v>
      </c>
      <c r="AB158" s="168">
        <f>U158</f>
        <v>0</v>
      </c>
    </row>
    <row r="159" spans="1:28" ht="28.5" customHeight="1">
      <c r="A159" s="121"/>
      <c r="B159" s="45"/>
      <c r="C159" s="46"/>
      <c r="D159" s="46"/>
      <c r="E159" s="46"/>
      <c r="F159" s="46"/>
      <c r="G159" s="46"/>
      <c r="H159" s="489" t="s">
        <v>359</v>
      </c>
      <c r="I159" s="489"/>
      <c r="J159" s="489"/>
      <c r="K159" s="489"/>
      <c r="L159" s="489"/>
      <c r="M159" s="489"/>
      <c r="N159" s="489"/>
      <c r="O159" s="489"/>
      <c r="P159" s="489"/>
      <c r="Q159" s="489"/>
      <c r="R159" s="489"/>
      <c r="S159" s="490"/>
      <c r="T159" s="491" t="s">
        <v>119</v>
      </c>
      <c r="U159" s="492"/>
      <c r="V159" s="492"/>
      <c r="W159" s="492"/>
      <c r="X159" s="492"/>
      <c r="Y159" s="493"/>
      <c r="AB159" s="164">
        <f>U161</f>
        <v>0</v>
      </c>
    </row>
    <row r="160" spans="1:28" ht="30" customHeight="1">
      <c r="A160" s="121"/>
      <c r="B160" s="494" t="s">
        <v>120</v>
      </c>
      <c r="C160" s="495"/>
      <c r="D160" s="495"/>
      <c r="E160" s="495"/>
      <c r="F160" s="495"/>
      <c r="G160" s="495"/>
      <c r="H160" s="498"/>
      <c r="I160" s="498"/>
      <c r="J160" s="498"/>
      <c r="K160" s="47"/>
      <c r="L160" s="47"/>
      <c r="M160" s="47"/>
      <c r="N160" s="48"/>
      <c r="O160" s="48"/>
      <c r="P160" s="48"/>
      <c r="Q160" s="48"/>
      <c r="R160" s="48"/>
      <c r="S160" s="49"/>
      <c r="T160" s="491"/>
      <c r="U160" s="492"/>
      <c r="V160" s="492"/>
      <c r="W160" s="492"/>
      <c r="X160" s="492"/>
      <c r="Y160" s="493"/>
    </row>
    <row r="161" spans="1:25" ht="30" customHeight="1" thickBot="1">
      <c r="A161" s="121"/>
      <c r="B161" s="496"/>
      <c r="C161" s="497"/>
      <c r="D161" s="497"/>
      <c r="E161" s="497"/>
      <c r="F161" s="497"/>
      <c r="G161" s="497"/>
      <c r="H161" s="499"/>
      <c r="I161" s="500"/>
      <c r="J161" s="500"/>
      <c r="K161" s="500"/>
      <c r="L161" s="500"/>
      <c r="M161" s="500"/>
      <c r="N161" s="501"/>
      <c r="O161" s="501"/>
      <c r="P161" s="501"/>
      <c r="Q161" s="501"/>
      <c r="R161" s="501"/>
      <c r="S161" s="41" t="s">
        <v>23</v>
      </c>
      <c r="T161" s="44" t="s">
        <v>130</v>
      </c>
      <c r="U161" s="740">
        <f>ROUNDDOWN(IF(AND(N157&gt;6300000,N157&lt;=7200000),U154*0.9,0),0)</f>
        <v>0</v>
      </c>
      <c r="V161" s="740"/>
      <c r="W161" s="740"/>
      <c r="X161" s="740"/>
      <c r="Y161" s="41" t="s">
        <v>10</v>
      </c>
    </row>
    <row r="162" spans="1:25" ht="43.5" customHeight="1">
      <c r="A162" s="121"/>
      <c r="B162" s="486" t="s">
        <v>178</v>
      </c>
      <c r="C162" s="487"/>
      <c r="D162" s="487"/>
      <c r="E162" s="487"/>
      <c r="F162" s="487"/>
      <c r="G162" s="487"/>
      <c r="H162" s="487"/>
      <c r="I162" s="487"/>
      <c r="J162" s="487"/>
      <c r="K162" s="487"/>
      <c r="L162" s="487"/>
      <c r="M162" s="487"/>
      <c r="N162" s="487"/>
      <c r="O162" s="487"/>
      <c r="P162" s="487"/>
      <c r="Q162" s="487"/>
      <c r="R162" s="487"/>
      <c r="S162" s="488"/>
      <c r="T162" s="44"/>
      <c r="U162" s="356"/>
      <c r="V162" s="356"/>
      <c r="W162" s="356"/>
      <c r="X162" s="356"/>
      <c r="Y162" s="41"/>
    </row>
    <row r="163" spans="1:25" ht="6" customHeight="1">
      <c r="A163" s="121"/>
      <c r="B163" s="50"/>
      <c r="C163" s="51"/>
      <c r="D163" s="51"/>
      <c r="E163" s="51"/>
      <c r="F163" s="51"/>
      <c r="G163" s="51"/>
      <c r="H163" s="51"/>
      <c r="I163" s="51"/>
      <c r="J163" s="51"/>
      <c r="K163" s="51"/>
      <c r="L163" s="51"/>
      <c r="M163" s="51"/>
      <c r="N163" s="51"/>
      <c r="O163" s="51"/>
      <c r="P163" s="51"/>
      <c r="Q163" s="51"/>
      <c r="R163" s="51"/>
      <c r="S163" s="52"/>
      <c r="T163" s="45"/>
      <c r="U163" s="46"/>
      <c r="V163" s="46"/>
      <c r="W163" s="46"/>
      <c r="X163" s="46"/>
      <c r="Y163" s="53"/>
    </row>
    <row r="164" spans="1:25" ht="15.75" customHeight="1">
      <c r="A164" s="155"/>
      <c r="B164" s="169" t="s">
        <v>88</v>
      </c>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row>
    <row r="165" spans="1:25" ht="11.1" customHeight="1">
      <c r="A165" s="12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row>
    <row r="166" spans="1:25" ht="11.25" customHeight="1">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row>
  </sheetData>
  <mergeCells count="246">
    <mergeCell ref="AG24:BB24"/>
    <mergeCell ref="U112:X112"/>
    <mergeCell ref="B48:E48"/>
    <mergeCell ref="F48:I48"/>
    <mergeCell ref="J48:N48"/>
    <mergeCell ref="B49:D49"/>
    <mergeCell ref="F49:H49"/>
    <mergeCell ref="K49:M49"/>
    <mergeCell ref="B52:Y52"/>
    <mergeCell ref="B60:B61"/>
    <mergeCell ref="C60:U61"/>
    <mergeCell ref="J40:M40"/>
    <mergeCell ref="U40:X40"/>
    <mergeCell ref="J41:M41"/>
    <mergeCell ref="U41:X41"/>
    <mergeCell ref="U42:X42"/>
    <mergeCell ref="U43:X43"/>
    <mergeCell ref="B45:Y45"/>
    <mergeCell ref="Q56:S56"/>
    <mergeCell ref="A68:M69"/>
    <mergeCell ref="N68:O69"/>
    <mergeCell ref="J26:M26"/>
    <mergeCell ref="T26:X26"/>
    <mergeCell ref="J27:M27"/>
    <mergeCell ref="U28:X28"/>
    <mergeCell ref="U29:X29"/>
    <mergeCell ref="J32:M32"/>
    <mergeCell ref="T32:X32"/>
    <mergeCell ref="V58:W59"/>
    <mergeCell ref="X58:Y59"/>
    <mergeCell ref="J33:M33"/>
    <mergeCell ref="T33:X33"/>
    <mergeCell ref="B34:Y35"/>
    <mergeCell ref="B36:Y37"/>
    <mergeCell ref="U68:X68"/>
    <mergeCell ref="P69:S69"/>
    <mergeCell ref="U69:X69"/>
    <mergeCell ref="B62:B63"/>
    <mergeCell ref="A3:Y3"/>
    <mergeCell ref="N6:Y6"/>
    <mergeCell ref="B8:Y9"/>
    <mergeCell ref="B13:L14"/>
    <mergeCell ref="M13:Y13"/>
    <mergeCell ref="M14:P14"/>
    <mergeCell ref="Q14:T14"/>
    <mergeCell ref="U14:Y14"/>
    <mergeCell ref="B19:Y19"/>
    <mergeCell ref="M15:O15"/>
    <mergeCell ref="Q15:S15"/>
    <mergeCell ref="V15:X15"/>
    <mergeCell ref="M16:O16"/>
    <mergeCell ref="Q16:S16"/>
    <mergeCell ref="V16:X16"/>
    <mergeCell ref="M17:O17"/>
    <mergeCell ref="Q17:S17"/>
    <mergeCell ref="V17:X17"/>
    <mergeCell ref="U56:X56"/>
    <mergeCell ref="T27:X27"/>
    <mergeCell ref="V60:W61"/>
    <mergeCell ref="X60:Y61"/>
    <mergeCell ref="A71:M72"/>
    <mergeCell ref="N71:O72"/>
    <mergeCell ref="P71:S71"/>
    <mergeCell ref="U71:X71"/>
    <mergeCell ref="P72:S72"/>
    <mergeCell ref="U72:X72"/>
    <mergeCell ref="A73:M74"/>
    <mergeCell ref="N73:O74"/>
    <mergeCell ref="P73:S73"/>
    <mergeCell ref="U73:X73"/>
    <mergeCell ref="P74:S74"/>
    <mergeCell ref="U74:X74"/>
    <mergeCell ref="C62:U63"/>
    <mergeCell ref="V62:W63"/>
    <mergeCell ref="X62:Y63"/>
    <mergeCell ref="A66:M67"/>
    <mergeCell ref="N66:O67"/>
    <mergeCell ref="P66:S66"/>
    <mergeCell ref="U66:X66"/>
    <mergeCell ref="P67:S67"/>
    <mergeCell ref="U67:X67"/>
    <mergeCell ref="P68:S68"/>
    <mergeCell ref="B84:C84"/>
    <mergeCell ref="E84:G84"/>
    <mergeCell ref="M84:P84"/>
    <mergeCell ref="Q84:R84"/>
    <mergeCell ref="B86:C86"/>
    <mergeCell ref="E86:G86"/>
    <mergeCell ref="M86:P86"/>
    <mergeCell ref="Q86:R86"/>
    <mergeCell ref="H78:Y78"/>
    <mergeCell ref="I79:J79"/>
    <mergeCell ref="U79:X79"/>
    <mergeCell ref="U80:X80"/>
    <mergeCell ref="B81:S81"/>
    <mergeCell ref="B82:C82"/>
    <mergeCell ref="E82:G82"/>
    <mergeCell ref="M82:P82"/>
    <mergeCell ref="Q82:R82"/>
    <mergeCell ref="B96:C96"/>
    <mergeCell ref="E96:G96"/>
    <mergeCell ref="M96:P96"/>
    <mergeCell ref="Q96:R96"/>
    <mergeCell ref="B93:S93"/>
    <mergeCell ref="E87:G87"/>
    <mergeCell ref="B88:C88"/>
    <mergeCell ref="E88:G88"/>
    <mergeCell ref="M88:P88"/>
    <mergeCell ref="Q88:R88"/>
    <mergeCell ref="B90:C90"/>
    <mergeCell ref="E90:G90"/>
    <mergeCell ref="M90:P90"/>
    <mergeCell ref="Q90:R90"/>
    <mergeCell ref="B94:C94"/>
    <mergeCell ref="E94:G94"/>
    <mergeCell ref="M94:P94"/>
    <mergeCell ref="Q94:R94"/>
    <mergeCell ref="E89:G89"/>
    <mergeCell ref="B98:C98"/>
    <mergeCell ref="E98:G98"/>
    <mergeCell ref="M98:P98"/>
    <mergeCell ref="Q98:R98"/>
    <mergeCell ref="E99:G99"/>
    <mergeCell ref="B100:C100"/>
    <mergeCell ref="E100:G100"/>
    <mergeCell ref="M100:P100"/>
    <mergeCell ref="Q100:R100"/>
    <mergeCell ref="U108:X108"/>
    <mergeCell ref="E101:G101"/>
    <mergeCell ref="B102:C102"/>
    <mergeCell ref="E102:G102"/>
    <mergeCell ref="M102:P102"/>
    <mergeCell ref="Q102:R102"/>
    <mergeCell ref="Q113:R113"/>
    <mergeCell ref="C107:S107"/>
    <mergeCell ref="E108:G108"/>
    <mergeCell ref="M108:P108"/>
    <mergeCell ref="Q108:R108"/>
    <mergeCell ref="C111:S111"/>
    <mergeCell ref="M112:P112"/>
    <mergeCell ref="Q112:R112"/>
    <mergeCell ref="E112:G112"/>
    <mergeCell ref="E104:G104"/>
    <mergeCell ref="M104:P104"/>
    <mergeCell ref="Q104:R104"/>
    <mergeCell ref="U104:X104"/>
    <mergeCell ref="E109:G109"/>
    <mergeCell ref="M109:P109"/>
    <mergeCell ref="Q109:R109"/>
    <mergeCell ref="U109:X109"/>
    <mergeCell ref="U114:X114"/>
    <mergeCell ref="Q115:R115"/>
    <mergeCell ref="U115:X115"/>
    <mergeCell ref="U113:X113"/>
    <mergeCell ref="E113:G113"/>
    <mergeCell ref="M113:P113"/>
    <mergeCell ref="E116:G116"/>
    <mergeCell ref="K116:S116"/>
    <mergeCell ref="Q117:R117"/>
    <mergeCell ref="U117:X117"/>
    <mergeCell ref="AA117:AE117"/>
    <mergeCell ref="E118:G118"/>
    <mergeCell ref="M118:N118"/>
    <mergeCell ref="Q118:R118"/>
    <mergeCell ref="AA118:AE118"/>
    <mergeCell ref="E123:H123"/>
    <mergeCell ref="K123:P123"/>
    <mergeCell ref="Q123:R123"/>
    <mergeCell ref="U123:X123"/>
    <mergeCell ref="D124:S125"/>
    <mergeCell ref="U124:X124"/>
    <mergeCell ref="U127:X127"/>
    <mergeCell ref="U128:X128"/>
    <mergeCell ref="G130:I130"/>
    <mergeCell ref="L130:N130"/>
    <mergeCell ref="O130:P130"/>
    <mergeCell ref="U130:X130"/>
    <mergeCell ref="E133:G133"/>
    <mergeCell ref="M133:O133"/>
    <mergeCell ref="Q133:R133"/>
    <mergeCell ref="U133:X133"/>
    <mergeCell ref="C135:O135"/>
    <mergeCell ref="U135:X135"/>
    <mergeCell ref="U136:X136"/>
    <mergeCell ref="E137:F137"/>
    <mergeCell ref="H137:I137"/>
    <mergeCell ref="N137:P137"/>
    <mergeCell ref="Q137:R137"/>
    <mergeCell ref="U137:X137"/>
    <mergeCell ref="E138:F138"/>
    <mergeCell ref="H138:I138"/>
    <mergeCell ref="N138:P138"/>
    <mergeCell ref="Q138:R138"/>
    <mergeCell ref="U138:X138"/>
    <mergeCell ref="U140:X140"/>
    <mergeCell ref="E141:F141"/>
    <mergeCell ref="H141:I141"/>
    <mergeCell ref="N141:P141"/>
    <mergeCell ref="Q141:R141"/>
    <mergeCell ref="U141:X141"/>
    <mergeCell ref="E142:F142"/>
    <mergeCell ref="H142:I142"/>
    <mergeCell ref="N142:P142"/>
    <mergeCell ref="Q142:R142"/>
    <mergeCell ref="U142:X142"/>
    <mergeCell ref="C144:O144"/>
    <mergeCell ref="U144:X144"/>
    <mergeCell ref="U145:X145"/>
    <mergeCell ref="E146:F146"/>
    <mergeCell ref="H146:I146"/>
    <mergeCell ref="N146:P146"/>
    <mergeCell ref="Q146:R146"/>
    <mergeCell ref="U146:X146"/>
    <mergeCell ref="E147:F147"/>
    <mergeCell ref="H147:I147"/>
    <mergeCell ref="N147:P147"/>
    <mergeCell ref="Q147:R147"/>
    <mergeCell ref="U147:X147"/>
    <mergeCell ref="U149:X149"/>
    <mergeCell ref="E150:F150"/>
    <mergeCell ref="H150:I150"/>
    <mergeCell ref="N150:P150"/>
    <mergeCell ref="Q150:R150"/>
    <mergeCell ref="U150:X150"/>
    <mergeCell ref="E151:F151"/>
    <mergeCell ref="H151:I151"/>
    <mergeCell ref="N151:P151"/>
    <mergeCell ref="Q151:R151"/>
    <mergeCell ref="U151:X151"/>
    <mergeCell ref="C152:O152"/>
    <mergeCell ref="U154:X154"/>
    <mergeCell ref="B156:G157"/>
    <mergeCell ref="H156:M156"/>
    <mergeCell ref="N156:R156"/>
    <mergeCell ref="T156:Y157"/>
    <mergeCell ref="H157:M157"/>
    <mergeCell ref="N157:R157"/>
    <mergeCell ref="B162:S162"/>
    <mergeCell ref="U158:X158"/>
    <mergeCell ref="H159:S159"/>
    <mergeCell ref="T159:Y160"/>
    <mergeCell ref="B160:G161"/>
    <mergeCell ref="H160:J160"/>
    <mergeCell ref="H161:M161"/>
    <mergeCell ref="N161:R161"/>
    <mergeCell ref="U161:X161"/>
  </mergeCells>
  <phoneticPr fontId="3"/>
  <conditionalFormatting sqref="B49 F49">
    <cfRule type="containsBlanks" dxfId="25" priority="1">
      <formula>LEN(TRIM(B49))=0</formula>
    </cfRule>
  </conditionalFormatting>
  <conditionalFormatting sqref="N6:Y6">
    <cfRule type="containsBlanks" dxfId="24" priority="11" stopIfTrue="1">
      <formula>LEN(TRIM(N6))=0</formula>
    </cfRule>
    <cfRule type="containsBlanks" dxfId="23" priority="12" stopIfTrue="1">
      <formula>LEN(TRIM(N6))=0</formula>
    </cfRule>
  </conditionalFormatting>
  <conditionalFormatting sqref="I7">
    <cfRule type="containsBlanks" dxfId="22" priority="10" stopIfTrue="1">
      <formula>LEN(TRIM(I7))=0</formula>
    </cfRule>
  </conditionalFormatting>
  <conditionalFormatting sqref="V60:Y63">
    <cfRule type="containsBlanks" dxfId="21" priority="9" stopIfTrue="1">
      <formula>LEN(TRIM(V60))=0</formula>
    </cfRule>
  </conditionalFormatting>
  <conditionalFormatting sqref="K79 N79">
    <cfRule type="containsBlanks" dxfId="20" priority="8" stopIfTrue="1">
      <formula>LEN(TRIM(K79))=0</formula>
    </cfRule>
  </conditionalFormatting>
  <conditionalFormatting sqref="C115">
    <cfRule type="containsBlanks" dxfId="19" priority="7">
      <formula>LEN(TRIM(C115))=0</formula>
    </cfRule>
  </conditionalFormatting>
  <conditionalFormatting sqref="C117">
    <cfRule type="containsBlanks" dxfId="18" priority="6">
      <formula>LEN(TRIM(C117))=0</formula>
    </cfRule>
  </conditionalFormatting>
  <conditionalFormatting sqref="C121">
    <cfRule type="containsBlanks" dxfId="17" priority="5">
      <formula>LEN(TRIM(C121))=0</formula>
    </cfRule>
  </conditionalFormatting>
  <conditionalFormatting sqref="C124">
    <cfRule type="containsBlanks" dxfId="16" priority="4">
      <formula>LEN(TRIM(C124))=0</formula>
    </cfRule>
  </conditionalFormatting>
  <conditionalFormatting sqref="O130:P130">
    <cfRule type="containsBlanks" dxfId="15" priority="3">
      <formula>LEN(TRIM(O130))=0</formula>
    </cfRule>
  </conditionalFormatting>
  <conditionalFormatting sqref="N161:R161">
    <cfRule type="containsBlanks" dxfId="14" priority="2">
      <formula>LEN(TRIM(N161))=0</formula>
    </cfRule>
  </conditionalFormatting>
  <conditionalFormatting sqref="J40:M41 U40:X41">
    <cfRule type="containsBlanks" dxfId="13" priority="13">
      <formula>LEN(TRIM(J40))=0</formula>
    </cfRule>
  </conditionalFormatting>
  <dataValidations count="5">
    <dataValidation type="list" allowBlank="1" showInputMessage="1" showErrorMessage="1" sqref="I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V60:Y63 JP60:JS63 TL60:TO63 ADH60:ADK63 AND60:ANG63 AWZ60:AXC63 BGV60:BGY63 BQR60:BQU63 CAN60:CAQ63 CKJ60:CKM63 CUF60:CUI63 DEB60:DEE63 DNX60:DOA63 DXT60:DXW63 EHP60:EHS63 ERL60:ERO63 FBH60:FBK63 FLD60:FLG63 FUZ60:FVC63 GEV60:GEY63 GOR60:GOU63 GYN60:GYQ63 HIJ60:HIM63 HSF60:HSI63 ICB60:ICE63 ILX60:IMA63 IVT60:IVW63 JFP60:JFS63 JPL60:JPO63 JZH60:JZK63 KJD60:KJG63 KSZ60:KTC63 LCV60:LCY63 LMR60:LMU63 LWN60:LWQ63 MGJ60:MGM63 MQF60:MQI63 NAB60:NAE63 NJX60:NKA63 NTT60:NTW63 ODP60:ODS63 ONL60:ONO63 OXH60:OXK63 PHD60:PHG63 PQZ60:PRC63 QAV60:QAY63 QKR60:QKU63 QUN60:QUQ63 REJ60:REM63 ROF60:ROI63 RYB60:RYE63 SHX60:SIA63 SRT60:SRW63 TBP60:TBS63 TLL60:TLO63 TVH60:TVK63 UFD60:UFG63 UOZ60:UPC63 UYV60:UYY63 VIR60:VIU63 VSN60:VSQ63 WCJ60:WCM63 WMF60:WMI63 WWB60:WWE63 V65593:Y65596 JR65593:JU65596 TN65593:TQ65596 ADJ65593:ADM65596 ANF65593:ANI65596 AXB65593:AXE65596 BGX65593:BHA65596 BQT65593:BQW65596 CAP65593:CAS65596 CKL65593:CKO65596 CUH65593:CUK65596 DED65593:DEG65596 DNZ65593:DOC65596 DXV65593:DXY65596 EHR65593:EHU65596 ERN65593:ERQ65596 FBJ65593:FBM65596 FLF65593:FLI65596 FVB65593:FVE65596 GEX65593:GFA65596 GOT65593:GOW65596 GYP65593:GYS65596 HIL65593:HIO65596 HSH65593:HSK65596 ICD65593:ICG65596 ILZ65593:IMC65596 IVV65593:IVY65596 JFR65593:JFU65596 JPN65593:JPQ65596 JZJ65593:JZM65596 KJF65593:KJI65596 KTB65593:KTE65596 LCX65593:LDA65596 LMT65593:LMW65596 LWP65593:LWS65596 MGL65593:MGO65596 MQH65593:MQK65596 NAD65593:NAG65596 NJZ65593:NKC65596 NTV65593:NTY65596 ODR65593:ODU65596 ONN65593:ONQ65596 OXJ65593:OXM65596 PHF65593:PHI65596 PRB65593:PRE65596 QAX65593:QBA65596 QKT65593:QKW65596 QUP65593:QUS65596 REL65593:REO65596 ROH65593:ROK65596 RYD65593:RYG65596 SHZ65593:SIC65596 SRV65593:SRY65596 TBR65593:TBU65596 TLN65593:TLQ65596 TVJ65593:TVM65596 UFF65593:UFI65596 UPB65593:UPE65596 UYX65593:UZA65596 VIT65593:VIW65596 VSP65593:VSS65596 WCL65593:WCO65596 WMH65593:WMK65596 WWD65593:WWG65596 V131129:Y131132 JR131129:JU131132 TN131129:TQ131132 ADJ131129:ADM131132 ANF131129:ANI131132 AXB131129:AXE131132 BGX131129:BHA131132 BQT131129:BQW131132 CAP131129:CAS131132 CKL131129:CKO131132 CUH131129:CUK131132 DED131129:DEG131132 DNZ131129:DOC131132 DXV131129:DXY131132 EHR131129:EHU131132 ERN131129:ERQ131132 FBJ131129:FBM131132 FLF131129:FLI131132 FVB131129:FVE131132 GEX131129:GFA131132 GOT131129:GOW131132 GYP131129:GYS131132 HIL131129:HIO131132 HSH131129:HSK131132 ICD131129:ICG131132 ILZ131129:IMC131132 IVV131129:IVY131132 JFR131129:JFU131132 JPN131129:JPQ131132 JZJ131129:JZM131132 KJF131129:KJI131132 KTB131129:KTE131132 LCX131129:LDA131132 LMT131129:LMW131132 LWP131129:LWS131132 MGL131129:MGO131132 MQH131129:MQK131132 NAD131129:NAG131132 NJZ131129:NKC131132 NTV131129:NTY131132 ODR131129:ODU131132 ONN131129:ONQ131132 OXJ131129:OXM131132 PHF131129:PHI131132 PRB131129:PRE131132 QAX131129:QBA131132 QKT131129:QKW131132 QUP131129:QUS131132 REL131129:REO131132 ROH131129:ROK131132 RYD131129:RYG131132 SHZ131129:SIC131132 SRV131129:SRY131132 TBR131129:TBU131132 TLN131129:TLQ131132 TVJ131129:TVM131132 UFF131129:UFI131132 UPB131129:UPE131132 UYX131129:UZA131132 VIT131129:VIW131132 VSP131129:VSS131132 WCL131129:WCO131132 WMH131129:WMK131132 WWD131129:WWG131132 V196665:Y196668 JR196665:JU196668 TN196665:TQ196668 ADJ196665:ADM196668 ANF196665:ANI196668 AXB196665:AXE196668 BGX196665:BHA196668 BQT196665:BQW196668 CAP196665:CAS196668 CKL196665:CKO196668 CUH196665:CUK196668 DED196665:DEG196668 DNZ196665:DOC196668 DXV196665:DXY196668 EHR196665:EHU196668 ERN196665:ERQ196668 FBJ196665:FBM196668 FLF196665:FLI196668 FVB196665:FVE196668 GEX196665:GFA196668 GOT196665:GOW196668 GYP196665:GYS196668 HIL196665:HIO196668 HSH196665:HSK196668 ICD196665:ICG196668 ILZ196665:IMC196668 IVV196665:IVY196668 JFR196665:JFU196668 JPN196665:JPQ196668 JZJ196665:JZM196668 KJF196665:KJI196668 KTB196665:KTE196668 LCX196665:LDA196668 LMT196665:LMW196668 LWP196665:LWS196668 MGL196665:MGO196668 MQH196665:MQK196668 NAD196665:NAG196668 NJZ196665:NKC196668 NTV196665:NTY196668 ODR196665:ODU196668 ONN196665:ONQ196668 OXJ196665:OXM196668 PHF196665:PHI196668 PRB196665:PRE196668 QAX196665:QBA196668 QKT196665:QKW196668 QUP196665:QUS196668 REL196665:REO196668 ROH196665:ROK196668 RYD196665:RYG196668 SHZ196665:SIC196668 SRV196665:SRY196668 TBR196665:TBU196668 TLN196665:TLQ196668 TVJ196665:TVM196668 UFF196665:UFI196668 UPB196665:UPE196668 UYX196665:UZA196668 VIT196665:VIW196668 VSP196665:VSS196668 WCL196665:WCO196668 WMH196665:WMK196668 WWD196665:WWG196668 V262201:Y262204 JR262201:JU262204 TN262201:TQ262204 ADJ262201:ADM262204 ANF262201:ANI262204 AXB262201:AXE262204 BGX262201:BHA262204 BQT262201:BQW262204 CAP262201:CAS262204 CKL262201:CKO262204 CUH262201:CUK262204 DED262201:DEG262204 DNZ262201:DOC262204 DXV262201:DXY262204 EHR262201:EHU262204 ERN262201:ERQ262204 FBJ262201:FBM262204 FLF262201:FLI262204 FVB262201:FVE262204 GEX262201:GFA262204 GOT262201:GOW262204 GYP262201:GYS262204 HIL262201:HIO262204 HSH262201:HSK262204 ICD262201:ICG262204 ILZ262201:IMC262204 IVV262201:IVY262204 JFR262201:JFU262204 JPN262201:JPQ262204 JZJ262201:JZM262204 KJF262201:KJI262204 KTB262201:KTE262204 LCX262201:LDA262204 LMT262201:LMW262204 LWP262201:LWS262204 MGL262201:MGO262204 MQH262201:MQK262204 NAD262201:NAG262204 NJZ262201:NKC262204 NTV262201:NTY262204 ODR262201:ODU262204 ONN262201:ONQ262204 OXJ262201:OXM262204 PHF262201:PHI262204 PRB262201:PRE262204 QAX262201:QBA262204 QKT262201:QKW262204 QUP262201:QUS262204 REL262201:REO262204 ROH262201:ROK262204 RYD262201:RYG262204 SHZ262201:SIC262204 SRV262201:SRY262204 TBR262201:TBU262204 TLN262201:TLQ262204 TVJ262201:TVM262204 UFF262201:UFI262204 UPB262201:UPE262204 UYX262201:UZA262204 VIT262201:VIW262204 VSP262201:VSS262204 WCL262201:WCO262204 WMH262201:WMK262204 WWD262201:WWG262204 V327737:Y327740 JR327737:JU327740 TN327737:TQ327740 ADJ327737:ADM327740 ANF327737:ANI327740 AXB327737:AXE327740 BGX327737:BHA327740 BQT327737:BQW327740 CAP327737:CAS327740 CKL327737:CKO327740 CUH327737:CUK327740 DED327737:DEG327740 DNZ327737:DOC327740 DXV327737:DXY327740 EHR327737:EHU327740 ERN327737:ERQ327740 FBJ327737:FBM327740 FLF327737:FLI327740 FVB327737:FVE327740 GEX327737:GFA327740 GOT327737:GOW327740 GYP327737:GYS327740 HIL327737:HIO327740 HSH327737:HSK327740 ICD327737:ICG327740 ILZ327737:IMC327740 IVV327737:IVY327740 JFR327737:JFU327740 JPN327737:JPQ327740 JZJ327737:JZM327740 KJF327737:KJI327740 KTB327737:KTE327740 LCX327737:LDA327740 LMT327737:LMW327740 LWP327737:LWS327740 MGL327737:MGO327740 MQH327737:MQK327740 NAD327737:NAG327740 NJZ327737:NKC327740 NTV327737:NTY327740 ODR327737:ODU327740 ONN327737:ONQ327740 OXJ327737:OXM327740 PHF327737:PHI327740 PRB327737:PRE327740 QAX327737:QBA327740 QKT327737:QKW327740 QUP327737:QUS327740 REL327737:REO327740 ROH327737:ROK327740 RYD327737:RYG327740 SHZ327737:SIC327740 SRV327737:SRY327740 TBR327737:TBU327740 TLN327737:TLQ327740 TVJ327737:TVM327740 UFF327737:UFI327740 UPB327737:UPE327740 UYX327737:UZA327740 VIT327737:VIW327740 VSP327737:VSS327740 WCL327737:WCO327740 WMH327737:WMK327740 WWD327737:WWG327740 V393273:Y393276 JR393273:JU393276 TN393273:TQ393276 ADJ393273:ADM393276 ANF393273:ANI393276 AXB393273:AXE393276 BGX393273:BHA393276 BQT393273:BQW393276 CAP393273:CAS393276 CKL393273:CKO393276 CUH393273:CUK393276 DED393273:DEG393276 DNZ393273:DOC393276 DXV393273:DXY393276 EHR393273:EHU393276 ERN393273:ERQ393276 FBJ393273:FBM393276 FLF393273:FLI393276 FVB393273:FVE393276 GEX393273:GFA393276 GOT393273:GOW393276 GYP393273:GYS393276 HIL393273:HIO393276 HSH393273:HSK393276 ICD393273:ICG393276 ILZ393273:IMC393276 IVV393273:IVY393276 JFR393273:JFU393276 JPN393273:JPQ393276 JZJ393273:JZM393276 KJF393273:KJI393276 KTB393273:KTE393276 LCX393273:LDA393276 LMT393273:LMW393276 LWP393273:LWS393276 MGL393273:MGO393276 MQH393273:MQK393276 NAD393273:NAG393276 NJZ393273:NKC393276 NTV393273:NTY393276 ODR393273:ODU393276 ONN393273:ONQ393276 OXJ393273:OXM393276 PHF393273:PHI393276 PRB393273:PRE393276 QAX393273:QBA393276 QKT393273:QKW393276 QUP393273:QUS393276 REL393273:REO393276 ROH393273:ROK393276 RYD393273:RYG393276 SHZ393273:SIC393276 SRV393273:SRY393276 TBR393273:TBU393276 TLN393273:TLQ393276 TVJ393273:TVM393276 UFF393273:UFI393276 UPB393273:UPE393276 UYX393273:UZA393276 VIT393273:VIW393276 VSP393273:VSS393276 WCL393273:WCO393276 WMH393273:WMK393276 WWD393273:WWG393276 V458809:Y458812 JR458809:JU458812 TN458809:TQ458812 ADJ458809:ADM458812 ANF458809:ANI458812 AXB458809:AXE458812 BGX458809:BHA458812 BQT458809:BQW458812 CAP458809:CAS458812 CKL458809:CKO458812 CUH458809:CUK458812 DED458809:DEG458812 DNZ458809:DOC458812 DXV458809:DXY458812 EHR458809:EHU458812 ERN458809:ERQ458812 FBJ458809:FBM458812 FLF458809:FLI458812 FVB458809:FVE458812 GEX458809:GFA458812 GOT458809:GOW458812 GYP458809:GYS458812 HIL458809:HIO458812 HSH458809:HSK458812 ICD458809:ICG458812 ILZ458809:IMC458812 IVV458809:IVY458812 JFR458809:JFU458812 JPN458809:JPQ458812 JZJ458809:JZM458812 KJF458809:KJI458812 KTB458809:KTE458812 LCX458809:LDA458812 LMT458809:LMW458812 LWP458809:LWS458812 MGL458809:MGO458812 MQH458809:MQK458812 NAD458809:NAG458812 NJZ458809:NKC458812 NTV458809:NTY458812 ODR458809:ODU458812 ONN458809:ONQ458812 OXJ458809:OXM458812 PHF458809:PHI458812 PRB458809:PRE458812 QAX458809:QBA458812 QKT458809:QKW458812 QUP458809:QUS458812 REL458809:REO458812 ROH458809:ROK458812 RYD458809:RYG458812 SHZ458809:SIC458812 SRV458809:SRY458812 TBR458809:TBU458812 TLN458809:TLQ458812 TVJ458809:TVM458812 UFF458809:UFI458812 UPB458809:UPE458812 UYX458809:UZA458812 VIT458809:VIW458812 VSP458809:VSS458812 WCL458809:WCO458812 WMH458809:WMK458812 WWD458809:WWG458812 V524345:Y524348 JR524345:JU524348 TN524345:TQ524348 ADJ524345:ADM524348 ANF524345:ANI524348 AXB524345:AXE524348 BGX524345:BHA524348 BQT524345:BQW524348 CAP524345:CAS524348 CKL524345:CKO524348 CUH524345:CUK524348 DED524345:DEG524348 DNZ524345:DOC524348 DXV524345:DXY524348 EHR524345:EHU524348 ERN524345:ERQ524348 FBJ524345:FBM524348 FLF524345:FLI524348 FVB524345:FVE524348 GEX524345:GFA524348 GOT524345:GOW524348 GYP524345:GYS524348 HIL524345:HIO524348 HSH524345:HSK524348 ICD524345:ICG524348 ILZ524345:IMC524348 IVV524345:IVY524348 JFR524345:JFU524348 JPN524345:JPQ524348 JZJ524345:JZM524348 KJF524345:KJI524348 KTB524345:KTE524348 LCX524345:LDA524348 LMT524345:LMW524348 LWP524345:LWS524348 MGL524345:MGO524348 MQH524345:MQK524348 NAD524345:NAG524348 NJZ524345:NKC524348 NTV524345:NTY524348 ODR524345:ODU524348 ONN524345:ONQ524348 OXJ524345:OXM524348 PHF524345:PHI524348 PRB524345:PRE524348 QAX524345:QBA524348 QKT524345:QKW524348 QUP524345:QUS524348 REL524345:REO524348 ROH524345:ROK524348 RYD524345:RYG524348 SHZ524345:SIC524348 SRV524345:SRY524348 TBR524345:TBU524348 TLN524345:TLQ524348 TVJ524345:TVM524348 UFF524345:UFI524348 UPB524345:UPE524348 UYX524345:UZA524348 VIT524345:VIW524348 VSP524345:VSS524348 WCL524345:WCO524348 WMH524345:WMK524348 WWD524345:WWG524348 V589881:Y589884 JR589881:JU589884 TN589881:TQ589884 ADJ589881:ADM589884 ANF589881:ANI589884 AXB589881:AXE589884 BGX589881:BHA589884 BQT589881:BQW589884 CAP589881:CAS589884 CKL589881:CKO589884 CUH589881:CUK589884 DED589881:DEG589884 DNZ589881:DOC589884 DXV589881:DXY589884 EHR589881:EHU589884 ERN589881:ERQ589884 FBJ589881:FBM589884 FLF589881:FLI589884 FVB589881:FVE589884 GEX589881:GFA589884 GOT589881:GOW589884 GYP589881:GYS589884 HIL589881:HIO589884 HSH589881:HSK589884 ICD589881:ICG589884 ILZ589881:IMC589884 IVV589881:IVY589884 JFR589881:JFU589884 JPN589881:JPQ589884 JZJ589881:JZM589884 KJF589881:KJI589884 KTB589881:KTE589884 LCX589881:LDA589884 LMT589881:LMW589884 LWP589881:LWS589884 MGL589881:MGO589884 MQH589881:MQK589884 NAD589881:NAG589884 NJZ589881:NKC589884 NTV589881:NTY589884 ODR589881:ODU589884 ONN589881:ONQ589884 OXJ589881:OXM589884 PHF589881:PHI589884 PRB589881:PRE589884 QAX589881:QBA589884 QKT589881:QKW589884 QUP589881:QUS589884 REL589881:REO589884 ROH589881:ROK589884 RYD589881:RYG589884 SHZ589881:SIC589884 SRV589881:SRY589884 TBR589881:TBU589884 TLN589881:TLQ589884 TVJ589881:TVM589884 UFF589881:UFI589884 UPB589881:UPE589884 UYX589881:UZA589884 VIT589881:VIW589884 VSP589881:VSS589884 WCL589881:WCO589884 WMH589881:WMK589884 WWD589881:WWG589884 V655417:Y655420 JR655417:JU655420 TN655417:TQ655420 ADJ655417:ADM655420 ANF655417:ANI655420 AXB655417:AXE655420 BGX655417:BHA655420 BQT655417:BQW655420 CAP655417:CAS655420 CKL655417:CKO655420 CUH655417:CUK655420 DED655417:DEG655420 DNZ655417:DOC655420 DXV655417:DXY655420 EHR655417:EHU655420 ERN655417:ERQ655420 FBJ655417:FBM655420 FLF655417:FLI655420 FVB655417:FVE655420 GEX655417:GFA655420 GOT655417:GOW655420 GYP655417:GYS655420 HIL655417:HIO655420 HSH655417:HSK655420 ICD655417:ICG655420 ILZ655417:IMC655420 IVV655417:IVY655420 JFR655417:JFU655420 JPN655417:JPQ655420 JZJ655417:JZM655420 KJF655417:KJI655420 KTB655417:KTE655420 LCX655417:LDA655420 LMT655417:LMW655420 LWP655417:LWS655420 MGL655417:MGO655420 MQH655417:MQK655420 NAD655417:NAG655420 NJZ655417:NKC655420 NTV655417:NTY655420 ODR655417:ODU655420 ONN655417:ONQ655420 OXJ655417:OXM655420 PHF655417:PHI655420 PRB655417:PRE655420 QAX655417:QBA655420 QKT655417:QKW655420 QUP655417:QUS655420 REL655417:REO655420 ROH655417:ROK655420 RYD655417:RYG655420 SHZ655417:SIC655420 SRV655417:SRY655420 TBR655417:TBU655420 TLN655417:TLQ655420 TVJ655417:TVM655420 UFF655417:UFI655420 UPB655417:UPE655420 UYX655417:UZA655420 VIT655417:VIW655420 VSP655417:VSS655420 WCL655417:WCO655420 WMH655417:WMK655420 WWD655417:WWG655420 V720953:Y720956 JR720953:JU720956 TN720953:TQ720956 ADJ720953:ADM720956 ANF720953:ANI720956 AXB720953:AXE720956 BGX720953:BHA720956 BQT720953:BQW720956 CAP720953:CAS720956 CKL720953:CKO720956 CUH720953:CUK720956 DED720953:DEG720956 DNZ720953:DOC720956 DXV720953:DXY720956 EHR720953:EHU720956 ERN720953:ERQ720956 FBJ720953:FBM720956 FLF720953:FLI720956 FVB720953:FVE720956 GEX720953:GFA720956 GOT720953:GOW720956 GYP720953:GYS720956 HIL720953:HIO720956 HSH720953:HSK720956 ICD720953:ICG720956 ILZ720953:IMC720956 IVV720953:IVY720956 JFR720953:JFU720956 JPN720953:JPQ720956 JZJ720953:JZM720956 KJF720953:KJI720956 KTB720953:KTE720956 LCX720953:LDA720956 LMT720953:LMW720956 LWP720953:LWS720956 MGL720953:MGO720956 MQH720953:MQK720956 NAD720953:NAG720956 NJZ720953:NKC720956 NTV720953:NTY720956 ODR720953:ODU720956 ONN720953:ONQ720956 OXJ720953:OXM720956 PHF720953:PHI720956 PRB720953:PRE720956 QAX720953:QBA720956 QKT720953:QKW720956 QUP720953:QUS720956 REL720953:REO720956 ROH720953:ROK720956 RYD720953:RYG720956 SHZ720953:SIC720956 SRV720953:SRY720956 TBR720953:TBU720956 TLN720953:TLQ720956 TVJ720953:TVM720956 UFF720953:UFI720956 UPB720953:UPE720956 UYX720953:UZA720956 VIT720953:VIW720956 VSP720953:VSS720956 WCL720953:WCO720956 WMH720953:WMK720956 WWD720953:WWG720956 V786489:Y786492 JR786489:JU786492 TN786489:TQ786492 ADJ786489:ADM786492 ANF786489:ANI786492 AXB786489:AXE786492 BGX786489:BHA786492 BQT786489:BQW786492 CAP786489:CAS786492 CKL786489:CKO786492 CUH786489:CUK786492 DED786489:DEG786492 DNZ786489:DOC786492 DXV786489:DXY786492 EHR786489:EHU786492 ERN786489:ERQ786492 FBJ786489:FBM786492 FLF786489:FLI786492 FVB786489:FVE786492 GEX786489:GFA786492 GOT786489:GOW786492 GYP786489:GYS786492 HIL786489:HIO786492 HSH786489:HSK786492 ICD786489:ICG786492 ILZ786489:IMC786492 IVV786489:IVY786492 JFR786489:JFU786492 JPN786489:JPQ786492 JZJ786489:JZM786492 KJF786489:KJI786492 KTB786489:KTE786492 LCX786489:LDA786492 LMT786489:LMW786492 LWP786489:LWS786492 MGL786489:MGO786492 MQH786489:MQK786492 NAD786489:NAG786492 NJZ786489:NKC786492 NTV786489:NTY786492 ODR786489:ODU786492 ONN786489:ONQ786492 OXJ786489:OXM786492 PHF786489:PHI786492 PRB786489:PRE786492 QAX786489:QBA786492 QKT786489:QKW786492 QUP786489:QUS786492 REL786489:REO786492 ROH786489:ROK786492 RYD786489:RYG786492 SHZ786489:SIC786492 SRV786489:SRY786492 TBR786489:TBU786492 TLN786489:TLQ786492 TVJ786489:TVM786492 UFF786489:UFI786492 UPB786489:UPE786492 UYX786489:UZA786492 VIT786489:VIW786492 VSP786489:VSS786492 WCL786489:WCO786492 WMH786489:WMK786492 WWD786489:WWG786492 V852025:Y852028 JR852025:JU852028 TN852025:TQ852028 ADJ852025:ADM852028 ANF852025:ANI852028 AXB852025:AXE852028 BGX852025:BHA852028 BQT852025:BQW852028 CAP852025:CAS852028 CKL852025:CKO852028 CUH852025:CUK852028 DED852025:DEG852028 DNZ852025:DOC852028 DXV852025:DXY852028 EHR852025:EHU852028 ERN852025:ERQ852028 FBJ852025:FBM852028 FLF852025:FLI852028 FVB852025:FVE852028 GEX852025:GFA852028 GOT852025:GOW852028 GYP852025:GYS852028 HIL852025:HIO852028 HSH852025:HSK852028 ICD852025:ICG852028 ILZ852025:IMC852028 IVV852025:IVY852028 JFR852025:JFU852028 JPN852025:JPQ852028 JZJ852025:JZM852028 KJF852025:KJI852028 KTB852025:KTE852028 LCX852025:LDA852028 LMT852025:LMW852028 LWP852025:LWS852028 MGL852025:MGO852028 MQH852025:MQK852028 NAD852025:NAG852028 NJZ852025:NKC852028 NTV852025:NTY852028 ODR852025:ODU852028 ONN852025:ONQ852028 OXJ852025:OXM852028 PHF852025:PHI852028 PRB852025:PRE852028 QAX852025:QBA852028 QKT852025:QKW852028 QUP852025:QUS852028 REL852025:REO852028 ROH852025:ROK852028 RYD852025:RYG852028 SHZ852025:SIC852028 SRV852025:SRY852028 TBR852025:TBU852028 TLN852025:TLQ852028 TVJ852025:TVM852028 UFF852025:UFI852028 UPB852025:UPE852028 UYX852025:UZA852028 VIT852025:VIW852028 VSP852025:VSS852028 WCL852025:WCO852028 WMH852025:WMK852028 WWD852025:WWG852028 V917561:Y917564 JR917561:JU917564 TN917561:TQ917564 ADJ917561:ADM917564 ANF917561:ANI917564 AXB917561:AXE917564 BGX917561:BHA917564 BQT917561:BQW917564 CAP917561:CAS917564 CKL917561:CKO917564 CUH917561:CUK917564 DED917561:DEG917564 DNZ917561:DOC917564 DXV917561:DXY917564 EHR917561:EHU917564 ERN917561:ERQ917564 FBJ917561:FBM917564 FLF917561:FLI917564 FVB917561:FVE917564 GEX917561:GFA917564 GOT917561:GOW917564 GYP917561:GYS917564 HIL917561:HIO917564 HSH917561:HSK917564 ICD917561:ICG917564 ILZ917561:IMC917564 IVV917561:IVY917564 JFR917561:JFU917564 JPN917561:JPQ917564 JZJ917561:JZM917564 KJF917561:KJI917564 KTB917561:KTE917564 LCX917561:LDA917564 LMT917561:LMW917564 LWP917561:LWS917564 MGL917561:MGO917564 MQH917561:MQK917564 NAD917561:NAG917564 NJZ917561:NKC917564 NTV917561:NTY917564 ODR917561:ODU917564 ONN917561:ONQ917564 OXJ917561:OXM917564 PHF917561:PHI917564 PRB917561:PRE917564 QAX917561:QBA917564 QKT917561:QKW917564 QUP917561:QUS917564 REL917561:REO917564 ROH917561:ROK917564 RYD917561:RYG917564 SHZ917561:SIC917564 SRV917561:SRY917564 TBR917561:TBU917564 TLN917561:TLQ917564 TVJ917561:TVM917564 UFF917561:UFI917564 UPB917561:UPE917564 UYX917561:UZA917564 VIT917561:VIW917564 VSP917561:VSS917564 WCL917561:WCO917564 WMH917561:WMK917564 WWD917561:WWG917564 V983097:Y983100 JR983097:JU983100 TN983097:TQ983100 ADJ983097:ADM983100 ANF983097:ANI983100 AXB983097:AXE983100 BGX983097:BHA983100 BQT983097:BQW983100 CAP983097:CAS983100 CKL983097:CKO983100 CUH983097:CUK983100 DED983097:DEG983100 DNZ983097:DOC983100 DXV983097:DXY983100 EHR983097:EHU983100 ERN983097:ERQ983100 FBJ983097:FBM983100 FLF983097:FLI983100 FVB983097:FVE983100 GEX983097:GFA983100 GOT983097:GOW983100 GYP983097:GYS983100 HIL983097:HIO983100 HSH983097:HSK983100 ICD983097:ICG983100 ILZ983097:IMC983100 IVV983097:IVY983100 JFR983097:JFU983100 JPN983097:JPQ983100 JZJ983097:JZM983100 KJF983097:KJI983100 KTB983097:KTE983100 LCX983097:LDA983100 LMT983097:LMW983100 LWP983097:LWS983100 MGL983097:MGO983100 MQH983097:MQK983100 NAD983097:NAG983100 NJZ983097:NKC983100 NTV983097:NTY983100 ODR983097:ODU983100 ONN983097:ONQ983100 OXJ983097:OXM983100 PHF983097:PHI983100 PRB983097:PRE983100 QAX983097:QBA983100 QKT983097:QKW983100 QUP983097:QUS983100 REL983097:REO983100 ROH983097:ROK983100 RYD983097:RYG983100 SHZ983097:SIC983100 SRV983097:SRY983100 TBR983097:TBU983100 TLN983097:TLQ983100 TVJ983097:TVM983100 UFF983097:UFI983100 UPB983097:UPE983100 UYX983097:UZA983100 VIT983097:VIW983100 VSP983097:VSS983100 WCL983097:WCO983100 WMH983097:WMK983100 WWD983097:WWG983100" xr:uid="{00000000-0002-0000-1000-000000000000}">
      <formula1>$AA$1</formula1>
    </dataValidation>
    <dataValidation type="list" allowBlank="1" showInputMessage="1" showErrorMessage="1" sqref="C115 IW115 SS115 ACO115 AMK115 AWG115 BGC115 BPY115 BZU115 CJQ115 CTM115 DDI115 DNE115 DXA115 EGW115 EQS115 FAO115 FKK115 FUG115 GEC115 GNY115 GXU115 HHQ115 HRM115 IBI115 ILE115 IVA115 JEW115 JOS115 JYO115 KIK115 KSG115 LCC115 LLY115 LVU115 MFQ115 MPM115 MZI115 NJE115 NTA115 OCW115 OMS115 OWO115 PGK115 PQG115 QAC115 QJY115 QTU115 RDQ115 RNM115 RXI115 SHE115 SRA115 TAW115 TKS115 TUO115 UEK115 UOG115 UYC115 VHY115 VRU115 WBQ115 WLM115 WVI115 C65651 IY65651 SU65651 ACQ65651 AMM65651 AWI65651 BGE65651 BQA65651 BZW65651 CJS65651 CTO65651 DDK65651 DNG65651 DXC65651 EGY65651 EQU65651 FAQ65651 FKM65651 FUI65651 GEE65651 GOA65651 GXW65651 HHS65651 HRO65651 IBK65651 ILG65651 IVC65651 JEY65651 JOU65651 JYQ65651 KIM65651 KSI65651 LCE65651 LMA65651 LVW65651 MFS65651 MPO65651 MZK65651 NJG65651 NTC65651 OCY65651 OMU65651 OWQ65651 PGM65651 PQI65651 QAE65651 QKA65651 QTW65651 RDS65651 RNO65651 RXK65651 SHG65651 SRC65651 TAY65651 TKU65651 TUQ65651 UEM65651 UOI65651 UYE65651 VIA65651 VRW65651 WBS65651 WLO65651 WVK65651 C131187 IY131187 SU131187 ACQ131187 AMM131187 AWI131187 BGE131187 BQA131187 BZW131187 CJS131187 CTO131187 DDK131187 DNG131187 DXC131187 EGY131187 EQU131187 FAQ131187 FKM131187 FUI131187 GEE131187 GOA131187 GXW131187 HHS131187 HRO131187 IBK131187 ILG131187 IVC131187 JEY131187 JOU131187 JYQ131187 KIM131187 KSI131187 LCE131187 LMA131187 LVW131187 MFS131187 MPO131187 MZK131187 NJG131187 NTC131187 OCY131187 OMU131187 OWQ131187 PGM131187 PQI131187 QAE131187 QKA131187 QTW131187 RDS131187 RNO131187 RXK131187 SHG131187 SRC131187 TAY131187 TKU131187 TUQ131187 UEM131187 UOI131187 UYE131187 VIA131187 VRW131187 WBS131187 WLO131187 WVK131187 C196723 IY196723 SU196723 ACQ196723 AMM196723 AWI196723 BGE196723 BQA196723 BZW196723 CJS196723 CTO196723 DDK196723 DNG196723 DXC196723 EGY196723 EQU196723 FAQ196723 FKM196723 FUI196723 GEE196723 GOA196723 GXW196723 HHS196723 HRO196723 IBK196723 ILG196723 IVC196723 JEY196723 JOU196723 JYQ196723 KIM196723 KSI196723 LCE196723 LMA196723 LVW196723 MFS196723 MPO196723 MZK196723 NJG196723 NTC196723 OCY196723 OMU196723 OWQ196723 PGM196723 PQI196723 QAE196723 QKA196723 QTW196723 RDS196723 RNO196723 RXK196723 SHG196723 SRC196723 TAY196723 TKU196723 TUQ196723 UEM196723 UOI196723 UYE196723 VIA196723 VRW196723 WBS196723 WLO196723 WVK196723 C262259 IY262259 SU262259 ACQ262259 AMM262259 AWI262259 BGE262259 BQA262259 BZW262259 CJS262259 CTO262259 DDK262259 DNG262259 DXC262259 EGY262259 EQU262259 FAQ262259 FKM262259 FUI262259 GEE262259 GOA262259 GXW262259 HHS262259 HRO262259 IBK262259 ILG262259 IVC262259 JEY262259 JOU262259 JYQ262259 KIM262259 KSI262259 LCE262259 LMA262259 LVW262259 MFS262259 MPO262259 MZK262259 NJG262259 NTC262259 OCY262259 OMU262259 OWQ262259 PGM262259 PQI262259 QAE262259 QKA262259 QTW262259 RDS262259 RNO262259 RXK262259 SHG262259 SRC262259 TAY262259 TKU262259 TUQ262259 UEM262259 UOI262259 UYE262259 VIA262259 VRW262259 WBS262259 WLO262259 WVK262259 C327795 IY327795 SU327795 ACQ327795 AMM327795 AWI327795 BGE327795 BQA327795 BZW327795 CJS327795 CTO327795 DDK327795 DNG327795 DXC327795 EGY327795 EQU327795 FAQ327795 FKM327795 FUI327795 GEE327795 GOA327795 GXW327795 HHS327795 HRO327795 IBK327795 ILG327795 IVC327795 JEY327795 JOU327795 JYQ327795 KIM327795 KSI327795 LCE327795 LMA327795 LVW327795 MFS327795 MPO327795 MZK327795 NJG327795 NTC327795 OCY327795 OMU327795 OWQ327795 PGM327795 PQI327795 QAE327795 QKA327795 QTW327795 RDS327795 RNO327795 RXK327795 SHG327795 SRC327795 TAY327795 TKU327795 TUQ327795 UEM327795 UOI327795 UYE327795 VIA327795 VRW327795 WBS327795 WLO327795 WVK327795 C393331 IY393331 SU393331 ACQ393331 AMM393331 AWI393331 BGE393331 BQA393331 BZW393331 CJS393331 CTO393331 DDK393331 DNG393331 DXC393331 EGY393331 EQU393331 FAQ393331 FKM393331 FUI393331 GEE393331 GOA393331 GXW393331 HHS393331 HRO393331 IBK393331 ILG393331 IVC393331 JEY393331 JOU393331 JYQ393331 KIM393331 KSI393331 LCE393331 LMA393331 LVW393331 MFS393331 MPO393331 MZK393331 NJG393331 NTC393331 OCY393331 OMU393331 OWQ393331 PGM393331 PQI393331 QAE393331 QKA393331 QTW393331 RDS393331 RNO393331 RXK393331 SHG393331 SRC393331 TAY393331 TKU393331 TUQ393331 UEM393331 UOI393331 UYE393331 VIA393331 VRW393331 WBS393331 WLO393331 WVK393331 C458867 IY458867 SU458867 ACQ458867 AMM458867 AWI458867 BGE458867 BQA458867 BZW458867 CJS458867 CTO458867 DDK458867 DNG458867 DXC458867 EGY458867 EQU458867 FAQ458867 FKM458867 FUI458867 GEE458867 GOA458867 GXW458867 HHS458867 HRO458867 IBK458867 ILG458867 IVC458867 JEY458867 JOU458867 JYQ458867 KIM458867 KSI458867 LCE458867 LMA458867 LVW458867 MFS458867 MPO458867 MZK458867 NJG458867 NTC458867 OCY458867 OMU458867 OWQ458867 PGM458867 PQI458867 QAE458867 QKA458867 QTW458867 RDS458867 RNO458867 RXK458867 SHG458867 SRC458867 TAY458867 TKU458867 TUQ458867 UEM458867 UOI458867 UYE458867 VIA458867 VRW458867 WBS458867 WLO458867 WVK458867 C524403 IY524403 SU524403 ACQ524403 AMM524403 AWI524403 BGE524403 BQA524403 BZW524403 CJS524403 CTO524403 DDK524403 DNG524403 DXC524403 EGY524403 EQU524403 FAQ524403 FKM524403 FUI524403 GEE524403 GOA524403 GXW524403 HHS524403 HRO524403 IBK524403 ILG524403 IVC524403 JEY524403 JOU524403 JYQ524403 KIM524403 KSI524403 LCE524403 LMA524403 LVW524403 MFS524403 MPO524403 MZK524403 NJG524403 NTC524403 OCY524403 OMU524403 OWQ524403 PGM524403 PQI524403 QAE524403 QKA524403 QTW524403 RDS524403 RNO524403 RXK524403 SHG524403 SRC524403 TAY524403 TKU524403 TUQ524403 UEM524403 UOI524403 UYE524403 VIA524403 VRW524403 WBS524403 WLO524403 WVK524403 C589939 IY589939 SU589939 ACQ589939 AMM589939 AWI589939 BGE589939 BQA589939 BZW589939 CJS589939 CTO589939 DDK589939 DNG589939 DXC589939 EGY589939 EQU589939 FAQ589939 FKM589939 FUI589939 GEE589939 GOA589939 GXW589939 HHS589939 HRO589939 IBK589939 ILG589939 IVC589939 JEY589939 JOU589939 JYQ589939 KIM589939 KSI589939 LCE589939 LMA589939 LVW589939 MFS589939 MPO589939 MZK589939 NJG589939 NTC589939 OCY589939 OMU589939 OWQ589939 PGM589939 PQI589939 QAE589939 QKA589939 QTW589939 RDS589939 RNO589939 RXK589939 SHG589939 SRC589939 TAY589939 TKU589939 TUQ589939 UEM589939 UOI589939 UYE589939 VIA589939 VRW589939 WBS589939 WLO589939 WVK589939 C655475 IY655475 SU655475 ACQ655475 AMM655475 AWI655475 BGE655475 BQA655475 BZW655475 CJS655475 CTO655475 DDK655475 DNG655475 DXC655475 EGY655475 EQU655475 FAQ655475 FKM655475 FUI655475 GEE655475 GOA655475 GXW655475 HHS655475 HRO655475 IBK655475 ILG655475 IVC655475 JEY655475 JOU655475 JYQ655475 KIM655475 KSI655475 LCE655475 LMA655475 LVW655475 MFS655475 MPO655475 MZK655475 NJG655475 NTC655475 OCY655475 OMU655475 OWQ655475 PGM655475 PQI655475 QAE655475 QKA655475 QTW655475 RDS655475 RNO655475 RXK655475 SHG655475 SRC655475 TAY655475 TKU655475 TUQ655475 UEM655475 UOI655475 UYE655475 VIA655475 VRW655475 WBS655475 WLO655475 WVK655475 C721011 IY721011 SU721011 ACQ721011 AMM721011 AWI721011 BGE721011 BQA721011 BZW721011 CJS721011 CTO721011 DDK721011 DNG721011 DXC721011 EGY721011 EQU721011 FAQ721011 FKM721011 FUI721011 GEE721011 GOA721011 GXW721011 HHS721011 HRO721011 IBK721011 ILG721011 IVC721011 JEY721011 JOU721011 JYQ721011 KIM721011 KSI721011 LCE721011 LMA721011 LVW721011 MFS721011 MPO721011 MZK721011 NJG721011 NTC721011 OCY721011 OMU721011 OWQ721011 PGM721011 PQI721011 QAE721011 QKA721011 QTW721011 RDS721011 RNO721011 RXK721011 SHG721011 SRC721011 TAY721011 TKU721011 TUQ721011 UEM721011 UOI721011 UYE721011 VIA721011 VRW721011 WBS721011 WLO721011 WVK721011 C786547 IY786547 SU786547 ACQ786547 AMM786547 AWI786547 BGE786547 BQA786547 BZW786547 CJS786547 CTO786547 DDK786547 DNG786547 DXC786547 EGY786547 EQU786547 FAQ786547 FKM786547 FUI786547 GEE786547 GOA786547 GXW786547 HHS786547 HRO786547 IBK786547 ILG786547 IVC786547 JEY786547 JOU786547 JYQ786547 KIM786547 KSI786547 LCE786547 LMA786547 LVW786547 MFS786547 MPO786547 MZK786547 NJG786547 NTC786547 OCY786547 OMU786547 OWQ786547 PGM786547 PQI786547 QAE786547 QKA786547 QTW786547 RDS786547 RNO786547 RXK786547 SHG786547 SRC786547 TAY786547 TKU786547 TUQ786547 UEM786547 UOI786547 UYE786547 VIA786547 VRW786547 WBS786547 WLO786547 WVK786547 C852083 IY852083 SU852083 ACQ852083 AMM852083 AWI852083 BGE852083 BQA852083 BZW852083 CJS852083 CTO852083 DDK852083 DNG852083 DXC852083 EGY852083 EQU852083 FAQ852083 FKM852083 FUI852083 GEE852083 GOA852083 GXW852083 HHS852083 HRO852083 IBK852083 ILG852083 IVC852083 JEY852083 JOU852083 JYQ852083 KIM852083 KSI852083 LCE852083 LMA852083 LVW852083 MFS852083 MPO852083 MZK852083 NJG852083 NTC852083 OCY852083 OMU852083 OWQ852083 PGM852083 PQI852083 QAE852083 QKA852083 QTW852083 RDS852083 RNO852083 RXK852083 SHG852083 SRC852083 TAY852083 TKU852083 TUQ852083 UEM852083 UOI852083 UYE852083 VIA852083 VRW852083 WBS852083 WLO852083 WVK852083 C917619 IY917619 SU917619 ACQ917619 AMM917619 AWI917619 BGE917619 BQA917619 BZW917619 CJS917619 CTO917619 DDK917619 DNG917619 DXC917619 EGY917619 EQU917619 FAQ917619 FKM917619 FUI917619 GEE917619 GOA917619 GXW917619 HHS917619 HRO917619 IBK917619 ILG917619 IVC917619 JEY917619 JOU917619 JYQ917619 KIM917619 KSI917619 LCE917619 LMA917619 LVW917619 MFS917619 MPO917619 MZK917619 NJG917619 NTC917619 OCY917619 OMU917619 OWQ917619 PGM917619 PQI917619 QAE917619 QKA917619 QTW917619 RDS917619 RNO917619 RXK917619 SHG917619 SRC917619 TAY917619 TKU917619 TUQ917619 UEM917619 UOI917619 UYE917619 VIA917619 VRW917619 WBS917619 WLO917619 WVK917619 C983155 IY983155 SU983155 ACQ983155 AMM983155 AWI983155 BGE983155 BQA983155 BZW983155 CJS983155 CTO983155 DDK983155 DNG983155 DXC983155 EGY983155 EQU983155 FAQ983155 FKM983155 FUI983155 GEE983155 GOA983155 GXW983155 HHS983155 HRO983155 IBK983155 ILG983155 IVC983155 JEY983155 JOU983155 JYQ983155 KIM983155 KSI983155 LCE983155 LMA983155 LVW983155 MFS983155 MPO983155 MZK983155 NJG983155 NTC983155 OCY983155 OMU983155 OWQ983155 PGM983155 PQI983155 QAE983155 QKA983155 QTW983155 RDS983155 RNO983155 RXK983155 SHG983155 SRC983155 TAY983155 TKU983155 TUQ983155 UEM983155 UOI983155 UYE983155 VIA983155 VRW983155 WBS983155 WLO983155 WVK983155 C117 IW117 SS117 ACO117 AMK117 AWG117 BGC117 BPY117 BZU117 CJQ117 CTM117 DDI117 DNE117 DXA117 EGW117 EQS117 FAO117 FKK117 FUG117 GEC117 GNY117 GXU117 HHQ117 HRM117 IBI117 ILE117 IVA117 JEW117 JOS117 JYO117 KIK117 KSG117 LCC117 LLY117 LVU117 MFQ117 MPM117 MZI117 NJE117 NTA117 OCW117 OMS117 OWO117 PGK117 PQG117 QAC117 QJY117 QTU117 RDQ117 RNM117 RXI117 SHE117 SRA117 TAW117 TKS117 TUO117 UEK117 UOG117 UYC117 VHY117 VRU117 WBQ117 WLM117 WVI117 C65653 IY65653 SU65653 ACQ65653 AMM65653 AWI65653 BGE65653 BQA65653 BZW65653 CJS65653 CTO65653 DDK65653 DNG65653 DXC65653 EGY65653 EQU65653 FAQ65653 FKM65653 FUI65653 GEE65653 GOA65653 GXW65653 HHS65653 HRO65653 IBK65653 ILG65653 IVC65653 JEY65653 JOU65653 JYQ65653 KIM65653 KSI65653 LCE65653 LMA65653 LVW65653 MFS65653 MPO65653 MZK65653 NJG65653 NTC65653 OCY65653 OMU65653 OWQ65653 PGM65653 PQI65653 QAE65653 QKA65653 QTW65653 RDS65653 RNO65653 RXK65653 SHG65653 SRC65653 TAY65653 TKU65653 TUQ65653 UEM65653 UOI65653 UYE65653 VIA65653 VRW65653 WBS65653 WLO65653 WVK65653 C131189 IY131189 SU131189 ACQ131189 AMM131189 AWI131189 BGE131189 BQA131189 BZW131189 CJS131189 CTO131189 DDK131189 DNG131189 DXC131189 EGY131189 EQU131189 FAQ131189 FKM131189 FUI131189 GEE131189 GOA131189 GXW131189 HHS131189 HRO131189 IBK131189 ILG131189 IVC131189 JEY131189 JOU131189 JYQ131189 KIM131189 KSI131189 LCE131189 LMA131189 LVW131189 MFS131189 MPO131189 MZK131189 NJG131189 NTC131189 OCY131189 OMU131189 OWQ131189 PGM131189 PQI131189 QAE131189 QKA131189 QTW131189 RDS131189 RNO131189 RXK131189 SHG131189 SRC131189 TAY131189 TKU131189 TUQ131189 UEM131189 UOI131189 UYE131189 VIA131189 VRW131189 WBS131189 WLO131189 WVK131189 C196725 IY196725 SU196725 ACQ196725 AMM196725 AWI196725 BGE196725 BQA196725 BZW196725 CJS196725 CTO196725 DDK196725 DNG196725 DXC196725 EGY196725 EQU196725 FAQ196725 FKM196725 FUI196725 GEE196725 GOA196725 GXW196725 HHS196725 HRO196725 IBK196725 ILG196725 IVC196725 JEY196725 JOU196725 JYQ196725 KIM196725 KSI196725 LCE196725 LMA196725 LVW196725 MFS196725 MPO196725 MZK196725 NJG196725 NTC196725 OCY196725 OMU196725 OWQ196725 PGM196725 PQI196725 QAE196725 QKA196725 QTW196725 RDS196725 RNO196725 RXK196725 SHG196725 SRC196725 TAY196725 TKU196725 TUQ196725 UEM196725 UOI196725 UYE196725 VIA196725 VRW196725 WBS196725 WLO196725 WVK196725 C262261 IY262261 SU262261 ACQ262261 AMM262261 AWI262261 BGE262261 BQA262261 BZW262261 CJS262261 CTO262261 DDK262261 DNG262261 DXC262261 EGY262261 EQU262261 FAQ262261 FKM262261 FUI262261 GEE262261 GOA262261 GXW262261 HHS262261 HRO262261 IBK262261 ILG262261 IVC262261 JEY262261 JOU262261 JYQ262261 KIM262261 KSI262261 LCE262261 LMA262261 LVW262261 MFS262261 MPO262261 MZK262261 NJG262261 NTC262261 OCY262261 OMU262261 OWQ262261 PGM262261 PQI262261 QAE262261 QKA262261 QTW262261 RDS262261 RNO262261 RXK262261 SHG262261 SRC262261 TAY262261 TKU262261 TUQ262261 UEM262261 UOI262261 UYE262261 VIA262261 VRW262261 WBS262261 WLO262261 WVK262261 C327797 IY327797 SU327797 ACQ327797 AMM327797 AWI327797 BGE327797 BQA327797 BZW327797 CJS327797 CTO327797 DDK327797 DNG327797 DXC327797 EGY327797 EQU327797 FAQ327797 FKM327797 FUI327797 GEE327797 GOA327797 GXW327797 HHS327797 HRO327797 IBK327797 ILG327797 IVC327797 JEY327797 JOU327797 JYQ327797 KIM327797 KSI327797 LCE327797 LMA327797 LVW327797 MFS327797 MPO327797 MZK327797 NJG327797 NTC327797 OCY327797 OMU327797 OWQ327797 PGM327797 PQI327797 QAE327797 QKA327797 QTW327797 RDS327797 RNO327797 RXK327797 SHG327797 SRC327797 TAY327797 TKU327797 TUQ327797 UEM327797 UOI327797 UYE327797 VIA327797 VRW327797 WBS327797 WLO327797 WVK327797 C393333 IY393333 SU393333 ACQ393333 AMM393333 AWI393333 BGE393333 BQA393333 BZW393333 CJS393333 CTO393333 DDK393333 DNG393333 DXC393333 EGY393333 EQU393333 FAQ393333 FKM393333 FUI393333 GEE393333 GOA393333 GXW393333 HHS393333 HRO393333 IBK393333 ILG393333 IVC393333 JEY393333 JOU393333 JYQ393333 KIM393333 KSI393333 LCE393333 LMA393333 LVW393333 MFS393333 MPO393333 MZK393333 NJG393333 NTC393333 OCY393333 OMU393333 OWQ393333 PGM393333 PQI393333 QAE393333 QKA393333 QTW393333 RDS393333 RNO393333 RXK393333 SHG393333 SRC393333 TAY393333 TKU393333 TUQ393333 UEM393333 UOI393333 UYE393333 VIA393333 VRW393333 WBS393333 WLO393333 WVK393333 C458869 IY458869 SU458869 ACQ458869 AMM458869 AWI458869 BGE458869 BQA458869 BZW458869 CJS458869 CTO458869 DDK458869 DNG458869 DXC458869 EGY458869 EQU458869 FAQ458869 FKM458869 FUI458869 GEE458869 GOA458869 GXW458869 HHS458869 HRO458869 IBK458869 ILG458869 IVC458869 JEY458869 JOU458869 JYQ458869 KIM458869 KSI458869 LCE458869 LMA458869 LVW458869 MFS458869 MPO458869 MZK458869 NJG458869 NTC458869 OCY458869 OMU458869 OWQ458869 PGM458869 PQI458869 QAE458869 QKA458869 QTW458869 RDS458869 RNO458869 RXK458869 SHG458869 SRC458869 TAY458869 TKU458869 TUQ458869 UEM458869 UOI458869 UYE458869 VIA458869 VRW458869 WBS458869 WLO458869 WVK458869 C524405 IY524405 SU524405 ACQ524405 AMM524405 AWI524405 BGE524405 BQA524405 BZW524405 CJS524405 CTO524405 DDK524405 DNG524405 DXC524405 EGY524405 EQU524405 FAQ524405 FKM524405 FUI524405 GEE524405 GOA524405 GXW524405 HHS524405 HRO524405 IBK524405 ILG524405 IVC524405 JEY524405 JOU524405 JYQ524405 KIM524405 KSI524405 LCE524405 LMA524405 LVW524405 MFS524405 MPO524405 MZK524405 NJG524405 NTC524405 OCY524405 OMU524405 OWQ524405 PGM524405 PQI524405 QAE524405 QKA524405 QTW524405 RDS524405 RNO524405 RXK524405 SHG524405 SRC524405 TAY524405 TKU524405 TUQ524405 UEM524405 UOI524405 UYE524405 VIA524405 VRW524405 WBS524405 WLO524405 WVK524405 C589941 IY589941 SU589941 ACQ589941 AMM589941 AWI589941 BGE589941 BQA589941 BZW589941 CJS589941 CTO589941 DDK589941 DNG589941 DXC589941 EGY589941 EQU589941 FAQ589941 FKM589941 FUI589941 GEE589941 GOA589941 GXW589941 HHS589941 HRO589941 IBK589941 ILG589941 IVC589941 JEY589941 JOU589941 JYQ589941 KIM589941 KSI589941 LCE589941 LMA589941 LVW589941 MFS589941 MPO589941 MZK589941 NJG589941 NTC589941 OCY589941 OMU589941 OWQ589941 PGM589941 PQI589941 QAE589941 QKA589941 QTW589941 RDS589941 RNO589941 RXK589941 SHG589941 SRC589941 TAY589941 TKU589941 TUQ589941 UEM589941 UOI589941 UYE589941 VIA589941 VRW589941 WBS589941 WLO589941 WVK589941 C655477 IY655477 SU655477 ACQ655477 AMM655477 AWI655477 BGE655477 BQA655477 BZW655477 CJS655477 CTO655477 DDK655477 DNG655477 DXC655477 EGY655477 EQU655477 FAQ655477 FKM655477 FUI655477 GEE655477 GOA655477 GXW655477 HHS655477 HRO655477 IBK655477 ILG655477 IVC655477 JEY655477 JOU655477 JYQ655477 KIM655477 KSI655477 LCE655477 LMA655477 LVW655477 MFS655477 MPO655477 MZK655477 NJG655477 NTC655477 OCY655477 OMU655477 OWQ655477 PGM655477 PQI655477 QAE655477 QKA655477 QTW655477 RDS655477 RNO655477 RXK655477 SHG655477 SRC655477 TAY655477 TKU655477 TUQ655477 UEM655477 UOI655477 UYE655477 VIA655477 VRW655477 WBS655477 WLO655477 WVK655477 C721013 IY721013 SU721013 ACQ721013 AMM721013 AWI721013 BGE721013 BQA721013 BZW721013 CJS721013 CTO721013 DDK721013 DNG721013 DXC721013 EGY721013 EQU721013 FAQ721013 FKM721013 FUI721013 GEE721013 GOA721013 GXW721013 HHS721013 HRO721013 IBK721013 ILG721013 IVC721013 JEY721013 JOU721013 JYQ721013 KIM721013 KSI721013 LCE721013 LMA721013 LVW721013 MFS721013 MPO721013 MZK721013 NJG721013 NTC721013 OCY721013 OMU721013 OWQ721013 PGM721013 PQI721013 QAE721013 QKA721013 QTW721013 RDS721013 RNO721013 RXK721013 SHG721013 SRC721013 TAY721013 TKU721013 TUQ721013 UEM721013 UOI721013 UYE721013 VIA721013 VRW721013 WBS721013 WLO721013 WVK721013 C786549 IY786549 SU786549 ACQ786549 AMM786549 AWI786549 BGE786549 BQA786549 BZW786549 CJS786549 CTO786549 DDK786549 DNG786549 DXC786549 EGY786549 EQU786549 FAQ786549 FKM786549 FUI786549 GEE786549 GOA786549 GXW786549 HHS786549 HRO786549 IBK786549 ILG786549 IVC786549 JEY786549 JOU786549 JYQ786549 KIM786549 KSI786549 LCE786549 LMA786549 LVW786549 MFS786549 MPO786549 MZK786549 NJG786549 NTC786549 OCY786549 OMU786549 OWQ786549 PGM786549 PQI786549 QAE786549 QKA786549 QTW786549 RDS786549 RNO786549 RXK786549 SHG786549 SRC786549 TAY786549 TKU786549 TUQ786549 UEM786549 UOI786549 UYE786549 VIA786549 VRW786549 WBS786549 WLO786549 WVK786549 C852085 IY852085 SU852085 ACQ852085 AMM852085 AWI852085 BGE852085 BQA852085 BZW852085 CJS852085 CTO852085 DDK852085 DNG852085 DXC852085 EGY852085 EQU852085 FAQ852085 FKM852085 FUI852085 GEE852085 GOA852085 GXW852085 HHS852085 HRO852085 IBK852085 ILG852085 IVC852085 JEY852085 JOU852085 JYQ852085 KIM852085 KSI852085 LCE852085 LMA852085 LVW852085 MFS852085 MPO852085 MZK852085 NJG852085 NTC852085 OCY852085 OMU852085 OWQ852085 PGM852085 PQI852085 QAE852085 QKA852085 QTW852085 RDS852085 RNO852085 RXK852085 SHG852085 SRC852085 TAY852085 TKU852085 TUQ852085 UEM852085 UOI852085 UYE852085 VIA852085 VRW852085 WBS852085 WLO852085 WVK852085 C917621 IY917621 SU917621 ACQ917621 AMM917621 AWI917621 BGE917621 BQA917621 BZW917621 CJS917621 CTO917621 DDK917621 DNG917621 DXC917621 EGY917621 EQU917621 FAQ917621 FKM917621 FUI917621 GEE917621 GOA917621 GXW917621 HHS917621 HRO917621 IBK917621 ILG917621 IVC917621 JEY917621 JOU917621 JYQ917621 KIM917621 KSI917621 LCE917621 LMA917621 LVW917621 MFS917621 MPO917621 MZK917621 NJG917621 NTC917621 OCY917621 OMU917621 OWQ917621 PGM917621 PQI917621 QAE917621 QKA917621 QTW917621 RDS917621 RNO917621 RXK917621 SHG917621 SRC917621 TAY917621 TKU917621 TUQ917621 UEM917621 UOI917621 UYE917621 VIA917621 VRW917621 WBS917621 WLO917621 WVK917621 C983157 IY983157 SU983157 ACQ983157 AMM983157 AWI983157 BGE983157 BQA983157 BZW983157 CJS983157 CTO983157 DDK983157 DNG983157 DXC983157 EGY983157 EQU983157 FAQ983157 FKM983157 FUI983157 GEE983157 GOA983157 GXW983157 HHS983157 HRO983157 IBK983157 ILG983157 IVC983157 JEY983157 JOU983157 JYQ983157 KIM983157 KSI983157 LCE983157 LMA983157 LVW983157 MFS983157 MPO983157 MZK983157 NJG983157 NTC983157 OCY983157 OMU983157 OWQ983157 PGM983157 PQI983157 QAE983157 QKA983157 QTW983157 RDS983157 RNO983157 RXK983157 SHG983157 SRC983157 TAY983157 TKU983157 TUQ983157 UEM983157 UOI983157 UYE983157 VIA983157 VRW983157 WBS983157 WLO983157 WVK983157 C124 IW124 SS124 ACO124 AMK124 AWG124 BGC124 BPY124 BZU124 CJQ124 CTM124 DDI124 DNE124 DXA124 EGW124 EQS124 FAO124 FKK124 FUG124 GEC124 GNY124 GXU124 HHQ124 HRM124 IBI124 ILE124 IVA124 JEW124 JOS124 JYO124 KIK124 KSG124 LCC124 LLY124 LVU124 MFQ124 MPM124 MZI124 NJE124 NTA124 OCW124 OMS124 OWO124 PGK124 PQG124 QAC124 QJY124 QTU124 RDQ124 RNM124 RXI124 SHE124 SRA124 TAW124 TKS124 TUO124 UEK124 UOG124 UYC124 VHY124 VRU124 WBQ124 WLM124 WVI124 C65660 IY65660 SU65660 ACQ65660 AMM65660 AWI65660 BGE65660 BQA65660 BZW65660 CJS65660 CTO65660 DDK65660 DNG65660 DXC65660 EGY65660 EQU65660 FAQ65660 FKM65660 FUI65660 GEE65660 GOA65660 GXW65660 HHS65660 HRO65660 IBK65660 ILG65660 IVC65660 JEY65660 JOU65660 JYQ65660 KIM65660 KSI65660 LCE65660 LMA65660 LVW65660 MFS65660 MPO65660 MZK65660 NJG65660 NTC65660 OCY65660 OMU65660 OWQ65660 PGM65660 PQI65660 QAE65660 QKA65660 QTW65660 RDS65660 RNO65660 RXK65660 SHG65660 SRC65660 TAY65660 TKU65660 TUQ65660 UEM65660 UOI65660 UYE65660 VIA65660 VRW65660 WBS65660 WLO65660 WVK65660 C131196 IY131196 SU131196 ACQ131196 AMM131196 AWI131196 BGE131196 BQA131196 BZW131196 CJS131196 CTO131196 DDK131196 DNG131196 DXC131196 EGY131196 EQU131196 FAQ131196 FKM131196 FUI131196 GEE131196 GOA131196 GXW131196 HHS131196 HRO131196 IBK131196 ILG131196 IVC131196 JEY131196 JOU131196 JYQ131196 KIM131196 KSI131196 LCE131196 LMA131196 LVW131196 MFS131196 MPO131196 MZK131196 NJG131196 NTC131196 OCY131196 OMU131196 OWQ131196 PGM131196 PQI131196 QAE131196 QKA131196 QTW131196 RDS131196 RNO131196 RXK131196 SHG131196 SRC131196 TAY131196 TKU131196 TUQ131196 UEM131196 UOI131196 UYE131196 VIA131196 VRW131196 WBS131196 WLO131196 WVK131196 C196732 IY196732 SU196732 ACQ196732 AMM196732 AWI196732 BGE196732 BQA196732 BZW196732 CJS196732 CTO196732 DDK196732 DNG196732 DXC196732 EGY196732 EQU196732 FAQ196732 FKM196732 FUI196732 GEE196732 GOA196732 GXW196732 HHS196732 HRO196732 IBK196732 ILG196732 IVC196732 JEY196732 JOU196732 JYQ196732 KIM196732 KSI196732 LCE196732 LMA196732 LVW196732 MFS196732 MPO196732 MZK196732 NJG196732 NTC196732 OCY196732 OMU196732 OWQ196732 PGM196732 PQI196732 QAE196732 QKA196732 QTW196732 RDS196732 RNO196732 RXK196732 SHG196732 SRC196732 TAY196732 TKU196732 TUQ196732 UEM196732 UOI196732 UYE196732 VIA196732 VRW196732 WBS196732 WLO196732 WVK196732 C262268 IY262268 SU262268 ACQ262268 AMM262268 AWI262268 BGE262268 BQA262268 BZW262268 CJS262268 CTO262268 DDK262268 DNG262268 DXC262268 EGY262268 EQU262268 FAQ262268 FKM262268 FUI262268 GEE262268 GOA262268 GXW262268 HHS262268 HRO262268 IBK262268 ILG262268 IVC262268 JEY262268 JOU262268 JYQ262268 KIM262268 KSI262268 LCE262268 LMA262268 LVW262268 MFS262268 MPO262268 MZK262268 NJG262268 NTC262268 OCY262268 OMU262268 OWQ262268 PGM262268 PQI262268 QAE262268 QKA262268 QTW262268 RDS262268 RNO262268 RXK262268 SHG262268 SRC262268 TAY262268 TKU262268 TUQ262268 UEM262268 UOI262268 UYE262268 VIA262268 VRW262268 WBS262268 WLO262268 WVK262268 C327804 IY327804 SU327804 ACQ327804 AMM327804 AWI327804 BGE327804 BQA327804 BZW327804 CJS327804 CTO327804 DDK327804 DNG327804 DXC327804 EGY327804 EQU327804 FAQ327804 FKM327804 FUI327804 GEE327804 GOA327804 GXW327804 HHS327804 HRO327804 IBK327804 ILG327804 IVC327804 JEY327804 JOU327804 JYQ327804 KIM327804 KSI327804 LCE327804 LMA327804 LVW327804 MFS327804 MPO327804 MZK327804 NJG327804 NTC327804 OCY327804 OMU327804 OWQ327804 PGM327804 PQI327804 QAE327804 QKA327804 QTW327804 RDS327804 RNO327804 RXK327804 SHG327804 SRC327804 TAY327804 TKU327804 TUQ327804 UEM327804 UOI327804 UYE327804 VIA327804 VRW327804 WBS327804 WLO327804 WVK327804 C393340 IY393340 SU393340 ACQ393340 AMM393340 AWI393340 BGE393340 BQA393340 BZW393340 CJS393340 CTO393340 DDK393340 DNG393340 DXC393340 EGY393340 EQU393340 FAQ393340 FKM393340 FUI393340 GEE393340 GOA393340 GXW393340 HHS393340 HRO393340 IBK393340 ILG393340 IVC393340 JEY393340 JOU393340 JYQ393340 KIM393340 KSI393340 LCE393340 LMA393340 LVW393340 MFS393340 MPO393340 MZK393340 NJG393340 NTC393340 OCY393340 OMU393340 OWQ393340 PGM393340 PQI393340 QAE393340 QKA393340 QTW393340 RDS393340 RNO393340 RXK393340 SHG393340 SRC393340 TAY393340 TKU393340 TUQ393340 UEM393340 UOI393340 UYE393340 VIA393340 VRW393340 WBS393340 WLO393340 WVK393340 C458876 IY458876 SU458876 ACQ458876 AMM458876 AWI458876 BGE458876 BQA458876 BZW458876 CJS458876 CTO458876 DDK458876 DNG458876 DXC458876 EGY458876 EQU458876 FAQ458876 FKM458876 FUI458876 GEE458876 GOA458876 GXW458876 HHS458876 HRO458876 IBK458876 ILG458876 IVC458876 JEY458876 JOU458876 JYQ458876 KIM458876 KSI458876 LCE458876 LMA458876 LVW458876 MFS458876 MPO458876 MZK458876 NJG458876 NTC458876 OCY458876 OMU458876 OWQ458876 PGM458876 PQI458876 QAE458876 QKA458876 QTW458876 RDS458876 RNO458876 RXK458876 SHG458876 SRC458876 TAY458876 TKU458876 TUQ458876 UEM458876 UOI458876 UYE458876 VIA458876 VRW458876 WBS458876 WLO458876 WVK458876 C524412 IY524412 SU524412 ACQ524412 AMM524412 AWI524412 BGE524412 BQA524412 BZW524412 CJS524412 CTO524412 DDK524412 DNG524412 DXC524412 EGY524412 EQU524412 FAQ524412 FKM524412 FUI524412 GEE524412 GOA524412 GXW524412 HHS524412 HRO524412 IBK524412 ILG524412 IVC524412 JEY524412 JOU524412 JYQ524412 KIM524412 KSI524412 LCE524412 LMA524412 LVW524412 MFS524412 MPO524412 MZK524412 NJG524412 NTC524412 OCY524412 OMU524412 OWQ524412 PGM524412 PQI524412 QAE524412 QKA524412 QTW524412 RDS524412 RNO524412 RXK524412 SHG524412 SRC524412 TAY524412 TKU524412 TUQ524412 UEM524412 UOI524412 UYE524412 VIA524412 VRW524412 WBS524412 WLO524412 WVK524412 C589948 IY589948 SU589948 ACQ589948 AMM589948 AWI589948 BGE589948 BQA589948 BZW589948 CJS589948 CTO589948 DDK589948 DNG589948 DXC589948 EGY589948 EQU589948 FAQ589948 FKM589948 FUI589948 GEE589948 GOA589948 GXW589948 HHS589948 HRO589948 IBK589948 ILG589948 IVC589948 JEY589948 JOU589948 JYQ589948 KIM589948 KSI589948 LCE589948 LMA589948 LVW589948 MFS589948 MPO589948 MZK589948 NJG589948 NTC589948 OCY589948 OMU589948 OWQ589948 PGM589948 PQI589948 QAE589948 QKA589948 QTW589948 RDS589948 RNO589948 RXK589948 SHG589948 SRC589948 TAY589948 TKU589948 TUQ589948 UEM589948 UOI589948 UYE589948 VIA589948 VRW589948 WBS589948 WLO589948 WVK589948 C655484 IY655484 SU655484 ACQ655484 AMM655484 AWI655484 BGE655484 BQA655484 BZW655484 CJS655484 CTO655484 DDK655484 DNG655484 DXC655484 EGY655484 EQU655484 FAQ655484 FKM655484 FUI655484 GEE655484 GOA655484 GXW655484 HHS655484 HRO655484 IBK655484 ILG655484 IVC655484 JEY655484 JOU655484 JYQ655484 KIM655484 KSI655484 LCE655484 LMA655484 LVW655484 MFS655484 MPO655484 MZK655484 NJG655484 NTC655484 OCY655484 OMU655484 OWQ655484 PGM655484 PQI655484 QAE655484 QKA655484 QTW655484 RDS655484 RNO655484 RXK655484 SHG655484 SRC655484 TAY655484 TKU655484 TUQ655484 UEM655484 UOI655484 UYE655484 VIA655484 VRW655484 WBS655484 WLO655484 WVK655484 C721020 IY721020 SU721020 ACQ721020 AMM721020 AWI721020 BGE721020 BQA721020 BZW721020 CJS721020 CTO721020 DDK721020 DNG721020 DXC721020 EGY721020 EQU721020 FAQ721020 FKM721020 FUI721020 GEE721020 GOA721020 GXW721020 HHS721020 HRO721020 IBK721020 ILG721020 IVC721020 JEY721020 JOU721020 JYQ721020 KIM721020 KSI721020 LCE721020 LMA721020 LVW721020 MFS721020 MPO721020 MZK721020 NJG721020 NTC721020 OCY721020 OMU721020 OWQ721020 PGM721020 PQI721020 QAE721020 QKA721020 QTW721020 RDS721020 RNO721020 RXK721020 SHG721020 SRC721020 TAY721020 TKU721020 TUQ721020 UEM721020 UOI721020 UYE721020 VIA721020 VRW721020 WBS721020 WLO721020 WVK721020 C786556 IY786556 SU786556 ACQ786556 AMM786556 AWI786556 BGE786556 BQA786556 BZW786556 CJS786556 CTO786556 DDK786556 DNG786556 DXC786556 EGY786556 EQU786556 FAQ786556 FKM786556 FUI786556 GEE786556 GOA786556 GXW786556 HHS786556 HRO786556 IBK786556 ILG786556 IVC786556 JEY786556 JOU786556 JYQ786556 KIM786556 KSI786556 LCE786556 LMA786556 LVW786556 MFS786556 MPO786556 MZK786556 NJG786556 NTC786556 OCY786556 OMU786556 OWQ786556 PGM786556 PQI786556 QAE786556 QKA786556 QTW786556 RDS786556 RNO786556 RXK786556 SHG786556 SRC786556 TAY786556 TKU786556 TUQ786556 UEM786556 UOI786556 UYE786556 VIA786556 VRW786556 WBS786556 WLO786556 WVK786556 C852092 IY852092 SU852092 ACQ852092 AMM852092 AWI852092 BGE852092 BQA852092 BZW852092 CJS852092 CTO852092 DDK852092 DNG852092 DXC852092 EGY852092 EQU852092 FAQ852092 FKM852092 FUI852092 GEE852092 GOA852092 GXW852092 HHS852092 HRO852092 IBK852092 ILG852092 IVC852092 JEY852092 JOU852092 JYQ852092 KIM852092 KSI852092 LCE852092 LMA852092 LVW852092 MFS852092 MPO852092 MZK852092 NJG852092 NTC852092 OCY852092 OMU852092 OWQ852092 PGM852092 PQI852092 QAE852092 QKA852092 QTW852092 RDS852092 RNO852092 RXK852092 SHG852092 SRC852092 TAY852092 TKU852092 TUQ852092 UEM852092 UOI852092 UYE852092 VIA852092 VRW852092 WBS852092 WLO852092 WVK852092 C917628 IY917628 SU917628 ACQ917628 AMM917628 AWI917628 BGE917628 BQA917628 BZW917628 CJS917628 CTO917628 DDK917628 DNG917628 DXC917628 EGY917628 EQU917628 FAQ917628 FKM917628 FUI917628 GEE917628 GOA917628 GXW917628 HHS917628 HRO917628 IBK917628 ILG917628 IVC917628 JEY917628 JOU917628 JYQ917628 KIM917628 KSI917628 LCE917628 LMA917628 LVW917628 MFS917628 MPO917628 MZK917628 NJG917628 NTC917628 OCY917628 OMU917628 OWQ917628 PGM917628 PQI917628 QAE917628 QKA917628 QTW917628 RDS917628 RNO917628 RXK917628 SHG917628 SRC917628 TAY917628 TKU917628 TUQ917628 UEM917628 UOI917628 UYE917628 VIA917628 VRW917628 WBS917628 WLO917628 WVK917628 C983164 IY983164 SU983164 ACQ983164 AMM983164 AWI983164 BGE983164 BQA983164 BZW983164 CJS983164 CTO983164 DDK983164 DNG983164 DXC983164 EGY983164 EQU983164 FAQ983164 FKM983164 FUI983164 GEE983164 GOA983164 GXW983164 HHS983164 HRO983164 IBK983164 ILG983164 IVC983164 JEY983164 JOU983164 JYQ983164 KIM983164 KSI983164 LCE983164 LMA983164 LVW983164 MFS983164 MPO983164 MZK983164 NJG983164 NTC983164 OCY983164 OMU983164 OWQ983164 PGM983164 PQI983164 QAE983164 QKA983164 QTW983164 RDS983164 RNO983164 RXK983164 SHG983164 SRC983164 TAY983164 TKU983164 TUQ983164 UEM983164 UOI983164 UYE983164 VIA983164 VRW983164 WBS983164 WLO983164 WVK983164" xr:uid="{00000000-0002-0000-1000-000001000000}">
      <formula1>$AA$3</formula1>
    </dataValidation>
    <dataValidation type="list" allowBlank="1" showInputMessage="1" showErrorMessage="1" sqref="WVQ79 JE79 TA79 ACW79 AMS79 AWO79 BGK79 BQG79 CAC79 CJY79 CTU79 DDQ79 DNM79 DXI79 EHE79 ERA79 FAW79 FKS79 FUO79 GEK79 GOG79 GYC79 HHY79 HRU79 IBQ79 ILM79 IVI79 JFE79 JPA79 JYW79 KIS79 KSO79 LCK79 LMG79 LWC79 MFY79 MPU79 MZQ79 NJM79 NTI79 ODE79 ONA79 OWW79 PGS79 PQO79 QAK79 QKG79 QUC79 RDY79 RNU79 RXQ79 SHM79 SRI79 TBE79 TLA79 TUW79 UES79 UOO79 UYK79 VIG79 VSC79 WBY79 WLU79 K65612 JG65612 TC65612 ACY65612 AMU65612 AWQ65612 BGM65612 BQI65612 CAE65612 CKA65612 CTW65612 DDS65612 DNO65612 DXK65612 EHG65612 ERC65612 FAY65612 FKU65612 FUQ65612 GEM65612 GOI65612 GYE65612 HIA65612 HRW65612 IBS65612 ILO65612 IVK65612 JFG65612 JPC65612 JYY65612 KIU65612 KSQ65612 LCM65612 LMI65612 LWE65612 MGA65612 MPW65612 MZS65612 NJO65612 NTK65612 ODG65612 ONC65612 OWY65612 PGU65612 PQQ65612 QAM65612 QKI65612 QUE65612 REA65612 RNW65612 RXS65612 SHO65612 SRK65612 TBG65612 TLC65612 TUY65612 UEU65612 UOQ65612 UYM65612 VII65612 VSE65612 WCA65612 WLW65612 WVS65612 K131148 JG131148 TC131148 ACY131148 AMU131148 AWQ131148 BGM131148 BQI131148 CAE131148 CKA131148 CTW131148 DDS131148 DNO131148 DXK131148 EHG131148 ERC131148 FAY131148 FKU131148 FUQ131148 GEM131148 GOI131148 GYE131148 HIA131148 HRW131148 IBS131148 ILO131148 IVK131148 JFG131148 JPC131148 JYY131148 KIU131148 KSQ131148 LCM131148 LMI131148 LWE131148 MGA131148 MPW131148 MZS131148 NJO131148 NTK131148 ODG131148 ONC131148 OWY131148 PGU131148 PQQ131148 QAM131148 QKI131148 QUE131148 REA131148 RNW131148 RXS131148 SHO131148 SRK131148 TBG131148 TLC131148 TUY131148 UEU131148 UOQ131148 UYM131148 VII131148 VSE131148 WCA131148 WLW131148 WVS131148 K196684 JG196684 TC196684 ACY196684 AMU196684 AWQ196684 BGM196684 BQI196684 CAE196684 CKA196684 CTW196684 DDS196684 DNO196684 DXK196684 EHG196684 ERC196684 FAY196684 FKU196684 FUQ196684 GEM196684 GOI196684 GYE196684 HIA196684 HRW196684 IBS196684 ILO196684 IVK196684 JFG196684 JPC196684 JYY196684 KIU196684 KSQ196684 LCM196684 LMI196684 LWE196684 MGA196684 MPW196684 MZS196684 NJO196684 NTK196684 ODG196684 ONC196684 OWY196684 PGU196684 PQQ196684 QAM196684 QKI196684 QUE196684 REA196684 RNW196684 RXS196684 SHO196684 SRK196684 TBG196684 TLC196684 TUY196684 UEU196684 UOQ196684 UYM196684 VII196684 VSE196684 WCA196684 WLW196684 WVS196684 K262220 JG262220 TC262220 ACY262220 AMU262220 AWQ262220 BGM262220 BQI262220 CAE262220 CKA262220 CTW262220 DDS262220 DNO262220 DXK262220 EHG262220 ERC262220 FAY262220 FKU262220 FUQ262220 GEM262220 GOI262220 GYE262220 HIA262220 HRW262220 IBS262220 ILO262220 IVK262220 JFG262220 JPC262220 JYY262220 KIU262220 KSQ262220 LCM262220 LMI262220 LWE262220 MGA262220 MPW262220 MZS262220 NJO262220 NTK262220 ODG262220 ONC262220 OWY262220 PGU262220 PQQ262220 QAM262220 QKI262220 QUE262220 REA262220 RNW262220 RXS262220 SHO262220 SRK262220 TBG262220 TLC262220 TUY262220 UEU262220 UOQ262220 UYM262220 VII262220 VSE262220 WCA262220 WLW262220 WVS262220 K327756 JG327756 TC327756 ACY327756 AMU327756 AWQ327756 BGM327756 BQI327756 CAE327756 CKA327756 CTW327756 DDS327756 DNO327756 DXK327756 EHG327756 ERC327756 FAY327756 FKU327756 FUQ327756 GEM327756 GOI327756 GYE327756 HIA327756 HRW327756 IBS327756 ILO327756 IVK327756 JFG327756 JPC327756 JYY327756 KIU327756 KSQ327756 LCM327756 LMI327756 LWE327756 MGA327756 MPW327756 MZS327756 NJO327756 NTK327756 ODG327756 ONC327756 OWY327756 PGU327756 PQQ327756 QAM327756 QKI327756 QUE327756 REA327756 RNW327756 RXS327756 SHO327756 SRK327756 TBG327756 TLC327756 TUY327756 UEU327756 UOQ327756 UYM327756 VII327756 VSE327756 WCA327756 WLW327756 WVS327756 K393292 JG393292 TC393292 ACY393292 AMU393292 AWQ393292 BGM393292 BQI393292 CAE393292 CKA393292 CTW393292 DDS393292 DNO393292 DXK393292 EHG393292 ERC393292 FAY393292 FKU393292 FUQ393292 GEM393292 GOI393292 GYE393292 HIA393292 HRW393292 IBS393292 ILO393292 IVK393292 JFG393292 JPC393292 JYY393292 KIU393292 KSQ393292 LCM393292 LMI393292 LWE393292 MGA393292 MPW393292 MZS393292 NJO393292 NTK393292 ODG393292 ONC393292 OWY393292 PGU393292 PQQ393292 QAM393292 QKI393292 QUE393292 REA393292 RNW393292 RXS393292 SHO393292 SRK393292 TBG393292 TLC393292 TUY393292 UEU393292 UOQ393292 UYM393292 VII393292 VSE393292 WCA393292 WLW393292 WVS393292 K458828 JG458828 TC458828 ACY458828 AMU458828 AWQ458828 BGM458828 BQI458828 CAE458828 CKA458828 CTW458828 DDS458828 DNO458828 DXK458828 EHG458828 ERC458828 FAY458828 FKU458828 FUQ458828 GEM458828 GOI458828 GYE458828 HIA458828 HRW458828 IBS458828 ILO458828 IVK458828 JFG458828 JPC458828 JYY458828 KIU458828 KSQ458828 LCM458828 LMI458828 LWE458828 MGA458828 MPW458828 MZS458828 NJO458828 NTK458828 ODG458828 ONC458828 OWY458828 PGU458828 PQQ458828 QAM458828 QKI458828 QUE458828 REA458828 RNW458828 RXS458828 SHO458828 SRK458828 TBG458828 TLC458828 TUY458828 UEU458828 UOQ458828 UYM458828 VII458828 VSE458828 WCA458828 WLW458828 WVS458828 K524364 JG524364 TC524364 ACY524364 AMU524364 AWQ524364 BGM524364 BQI524364 CAE524364 CKA524364 CTW524364 DDS524364 DNO524364 DXK524364 EHG524364 ERC524364 FAY524364 FKU524364 FUQ524364 GEM524364 GOI524364 GYE524364 HIA524364 HRW524364 IBS524364 ILO524364 IVK524364 JFG524364 JPC524364 JYY524364 KIU524364 KSQ524364 LCM524364 LMI524364 LWE524364 MGA524364 MPW524364 MZS524364 NJO524364 NTK524364 ODG524364 ONC524364 OWY524364 PGU524364 PQQ524364 QAM524364 QKI524364 QUE524364 REA524364 RNW524364 RXS524364 SHO524364 SRK524364 TBG524364 TLC524364 TUY524364 UEU524364 UOQ524364 UYM524364 VII524364 VSE524364 WCA524364 WLW524364 WVS524364 K589900 JG589900 TC589900 ACY589900 AMU589900 AWQ589900 BGM589900 BQI589900 CAE589900 CKA589900 CTW589900 DDS589900 DNO589900 DXK589900 EHG589900 ERC589900 FAY589900 FKU589900 FUQ589900 GEM589900 GOI589900 GYE589900 HIA589900 HRW589900 IBS589900 ILO589900 IVK589900 JFG589900 JPC589900 JYY589900 KIU589900 KSQ589900 LCM589900 LMI589900 LWE589900 MGA589900 MPW589900 MZS589900 NJO589900 NTK589900 ODG589900 ONC589900 OWY589900 PGU589900 PQQ589900 QAM589900 QKI589900 QUE589900 REA589900 RNW589900 RXS589900 SHO589900 SRK589900 TBG589900 TLC589900 TUY589900 UEU589900 UOQ589900 UYM589900 VII589900 VSE589900 WCA589900 WLW589900 WVS589900 K655436 JG655436 TC655436 ACY655436 AMU655436 AWQ655436 BGM655436 BQI655436 CAE655436 CKA655436 CTW655436 DDS655436 DNO655436 DXK655436 EHG655436 ERC655436 FAY655436 FKU655436 FUQ655436 GEM655436 GOI655436 GYE655436 HIA655436 HRW655436 IBS655436 ILO655436 IVK655436 JFG655436 JPC655436 JYY655436 KIU655436 KSQ655436 LCM655436 LMI655436 LWE655436 MGA655436 MPW655436 MZS655436 NJO655436 NTK655436 ODG655436 ONC655436 OWY655436 PGU655436 PQQ655436 QAM655436 QKI655436 QUE655436 REA655436 RNW655436 RXS655436 SHO655436 SRK655436 TBG655436 TLC655436 TUY655436 UEU655436 UOQ655436 UYM655436 VII655436 VSE655436 WCA655436 WLW655436 WVS655436 K720972 JG720972 TC720972 ACY720972 AMU720972 AWQ720972 BGM720972 BQI720972 CAE720972 CKA720972 CTW720972 DDS720972 DNO720972 DXK720972 EHG720972 ERC720972 FAY720972 FKU720972 FUQ720972 GEM720972 GOI720972 GYE720972 HIA720972 HRW720972 IBS720972 ILO720972 IVK720972 JFG720972 JPC720972 JYY720972 KIU720972 KSQ720972 LCM720972 LMI720972 LWE720972 MGA720972 MPW720972 MZS720972 NJO720972 NTK720972 ODG720972 ONC720972 OWY720972 PGU720972 PQQ720972 QAM720972 QKI720972 QUE720972 REA720972 RNW720972 RXS720972 SHO720972 SRK720972 TBG720972 TLC720972 TUY720972 UEU720972 UOQ720972 UYM720972 VII720972 VSE720972 WCA720972 WLW720972 WVS720972 K786508 JG786508 TC786508 ACY786508 AMU786508 AWQ786508 BGM786508 BQI786508 CAE786508 CKA786508 CTW786508 DDS786508 DNO786508 DXK786508 EHG786508 ERC786508 FAY786508 FKU786508 FUQ786508 GEM786508 GOI786508 GYE786508 HIA786508 HRW786508 IBS786508 ILO786508 IVK786508 JFG786508 JPC786508 JYY786508 KIU786508 KSQ786508 LCM786508 LMI786508 LWE786508 MGA786508 MPW786508 MZS786508 NJO786508 NTK786508 ODG786508 ONC786508 OWY786508 PGU786508 PQQ786508 QAM786508 QKI786508 QUE786508 REA786508 RNW786508 RXS786508 SHO786508 SRK786508 TBG786508 TLC786508 TUY786508 UEU786508 UOQ786508 UYM786508 VII786508 VSE786508 WCA786508 WLW786508 WVS786508 K852044 JG852044 TC852044 ACY852044 AMU852044 AWQ852044 BGM852044 BQI852044 CAE852044 CKA852044 CTW852044 DDS852044 DNO852044 DXK852044 EHG852044 ERC852044 FAY852044 FKU852044 FUQ852044 GEM852044 GOI852044 GYE852044 HIA852044 HRW852044 IBS852044 ILO852044 IVK852044 JFG852044 JPC852044 JYY852044 KIU852044 KSQ852044 LCM852044 LMI852044 LWE852044 MGA852044 MPW852044 MZS852044 NJO852044 NTK852044 ODG852044 ONC852044 OWY852044 PGU852044 PQQ852044 QAM852044 QKI852044 QUE852044 REA852044 RNW852044 RXS852044 SHO852044 SRK852044 TBG852044 TLC852044 TUY852044 UEU852044 UOQ852044 UYM852044 VII852044 VSE852044 WCA852044 WLW852044 WVS852044 K917580 JG917580 TC917580 ACY917580 AMU917580 AWQ917580 BGM917580 BQI917580 CAE917580 CKA917580 CTW917580 DDS917580 DNO917580 DXK917580 EHG917580 ERC917580 FAY917580 FKU917580 FUQ917580 GEM917580 GOI917580 GYE917580 HIA917580 HRW917580 IBS917580 ILO917580 IVK917580 JFG917580 JPC917580 JYY917580 KIU917580 KSQ917580 LCM917580 LMI917580 LWE917580 MGA917580 MPW917580 MZS917580 NJO917580 NTK917580 ODG917580 ONC917580 OWY917580 PGU917580 PQQ917580 QAM917580 QKI917580 QUE917580 REA917580 RNW917580 RXS917580 SHO917580 SRK917580 TBG917580 TLC917580 TUY917580 UEU917580 UOQ917580 UYM917580 VII917580 VSE917580 WCA917580 WLW917580 WVS917580 K983116 JG983116 TC983116 ACY983116 AMU983116 AWQ983116 BGM983116 BQI983116 CAE983116 CKA983116 CTW983116 DDS983116 DNO983116 DXK983116 EHG983116 ERC983116 FAY983116 FKU983116 FUQ983116 GEM983116 GOI983116 GYE983116 HIA983116 HRW983116 IBS983116 ILO983116 IVK983116 JFG983116 JPC983116 JYY983116 KIU983116 KSQ983116 LCM983116 LMI983116 LWE983116 MGA983116 MPW983116 MZS983116 NJO983116 NTK983116 ODG983116 ONC983116 OWY983116 PGU983116 PQQ983116 QAM983116 QKI983116 QUE983116 REA983116 RNW983116 RXS983116 SHO983116 SRK983116 TBG983116 TLC983116 TUY983116 UEU983116 UOQ983116 UYM983116 VII983116 VSE983116 WCA983116 WLW983116 WVS983116 K79" xr:uid="{00000000-0002-0000-1000-000002000000}">
      <formula1>#REF!</formula1>
    </dataValidation>
    <dataValidation type="list" allowBlank="1" showInputMessage="1" showErrorMessage="1" sqref="WVT79 JH79 TD79 ACZ79 AMV79 AWR79 BGN79 BQJ79 CAF79 CKB79 CTX79 DDT79 DNP79 DXL79 EHH79 ERD79 FAZ79 FKV79 FUR79 GEN79 GOJ79 GYF79 HIB79 HRX79 IBT79 ILP79 IVL79 JFH79 JPD79 JYZ79 KIV79 KSR79 LCN79 LMJ79 LWF79 MGB79 MPX79 MZT79 NJP79 NTL79 ODH79 OND79 OWZ79 PGV79 PQR79 QAN79 QKJ79 QUF79 REB79 RNX79 RXT79 SHP79 SRL79 TBH79 TLD79 TUZ79 UEV79 UOR79 UYN79 VIJ79 VSF79 WCB79 WLX79 N65612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N131148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N196684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N262220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N327756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N393292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N458828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N524364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N589900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N655436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N720972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N786508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N852044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N917580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N983116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N79" xr:uid="{00000000-0002-0000-1000-000003000000}">
      <formula1>#REF!</formula1>
    </dataValidation>
    <dataValidation type="list" allowBlank="1" showInputMessage="1" showErrorMessage="1" sqref="JI130:JJ130 WVW983170:WVX983170 WMA983170:WMB983170 WCE983170:WCF983170 VSI983170:VSJ983170 VIM983170:VIN983170 UYQ983170:UYR983170 UOU983170:UOV983170 UEY983170:UEZ983170 TVC983170:TVD983170 TLG983170:TLH983170 TBK983170:TBL983170 SRO983170:SRP983170 SHS983170:SHT983170 RXW983170:RXX983170 ROA983170:ROB983170 REE983170:REF983170 QUI983170:QUJ983170 QKM983170:QKN983170 QAQ983170:QAR983170 PQU983170:PQV983170 PGY983170:PGZ983170 OXC983170:OXD983170 ONG983170:ONH983170 ODK983170:ODL983170 NTO983170:NTP983170 NJS983170:NJT983170 MZW983170:MZX983170 MQA983170:MQB983170 MGE983170:MGF983170 LWI983170:LWJ983170 LMM983170:LMN983170 LCQ983170:LCR983170 KSU983170:KSV983170 KIY983170:KIZ983170 JZC983170:JZD983170 JPG983170:JPH983170 JFK983170:JFL983170 IVO983170:IVP983170 ILS983170:ILT983170 IBW983170:IBX983170 HSA983170:HSB983170 HIE983170:HIF983170 GYI983170:GYJ983170 GOM983170:GON983170 GEQ983170:GER983170 FUU983170:FUV983170 FKY983170:FKZ983170 FBC983170:FBD983170 ERG983170:ERH983170 EHK983170:EHL983170 DXO983170:DXP983170 DNS983170:DNT983170 DDW983170:DDX983170 CUA983170:CUB983170 CKE983170:CKF983170 CAI983170:CAJ983170 BQM983170:BQN983170 BGQ983170:BGR983170 AWU983170:AWV983170 AMY983170:AMZ983170 ADC983170:ADD983170 TG983170:TH983170 JK983170:JL983170 O983170:P983170 WVW917634:WVX917634 WMA917634:WMB917634 WCE917634:WCF917634 VSI917634:VSJ917634 VIM917634:VIN917634 UYQ917634:UYR917634 UOU917634:UOV917634 UEY917634:UEZ917634 TVC917634:TVD917634 TLG917634:TLH917634 TBK917634:TBL917634 SRO917634:SRP917634 SHS917634:SHT917634 RXW917634:RXX917634 ROA917634:ROB917634 REE917634:REF917634 QUI917634:QUJ917634 QKM917634:QKN917634 QAQ917634:QAR917634 PQU917634:PQV917634 PGY917634:PGZ917634 OXC917634:OXD917634 ONG917634:ONH917634 ODK917634:ODL917634 NTO917634:NTP917634 NJS917634:NJT917634 MZW917634:MZX917634 MQA917634:MQB917634 MGE917634:MGF917634 LWI917634:LWJ917634 LMM917634:LMN917634 LCQ917634:LCR917634 KSU917634:KSV917634 KIY917634:KIZ917634 JZC917634:JZD917634 JPG917634:JPH917634 JFK917634:JFL917634 IVO917634:IVP917634 ILS917634:ILT917634 IBW917634:IBX917634 HSA917634:HSB917634 HIE917634:HIF917634 GYI917634:GYJ917634 GOM917634:GON917634 GEQ917634:GER917634 FUU917634:FUV917634 FKY917634:FKZ917634 FBC917634:FBD917634 ERG917634:ERH917634 EHK917634:EHL917634 DXO917634:DXP917634 DNS917634:DNT917634 DDW917634:DDX917634 CUA917634:CUB917634 CKE917634:CKF917634 CAI917634:CAJ917634 BQM917634:BQN917634 BGQ917634:BGR917634 AWU917634:AWV917634 AMY917634:AMZ917634 ADC917634:ADD917634 TG917634:TH917634 JK917634:JL917634 O917634:P917634 WVW852098:WVX852098 WMA852098:WMB852098 WCE852098:WCF852098 VSI852098:VSJ852098 VIM852098:VIN852098 UYQ852098:UYR852098 UOU852098:UOV852098 UEY852098:UEZ852098 TVC852098:TVD852098 TLG852098:TLH852098 TBK852098:TBL852098 SRO852098:SRP852098 SHS852098:SHT852098 RXW852098:RXX852098 ROA852098:ROB852098 REE852098:REF852098 QUI852098:QUJ852098 QKM852098:QKN852098 QAQ852098:QAR852098 PQU852098:PQV852098 PGY852098:PGZ852098 OXC852098:OXD852098 ONG852098:ONH852098 ODK852098:ODL852098 NTO852098:NTP852098 NJS852098:NJT852098 MZW852098:MZX852098 MQA852098:MQB852098 MGE852098:MGF852098 LWI852098:LWJ852098 LMM852098:LMN852098 LCQ852098:LCR852098 KSU852098:KSV852098 KIY852098:KIZ852098 JZC852098:JZD852098 JPG852098:JPH852098 JFK852098:JFL852098 IVO852098:IVP852098 ILS852098:ILT852098 IBW852098:IBX852098 HSA852098:HSB852098 HIE852098:HIF852098 GYI852098:GYJ852098 GOM852098:GON852098 GEQ852098:GER852098 FUU852098:FUV852098 FKY852098:FKZ852098 FBC852098:FBD852098 ERG852098:ERH852098 EHK852098:EHL852098 DXO852098:DXP852098 DNS852098:DNT852098 DDW852098:DDX852098 CUA852098:CUB852098 CKE852098:CKF852098 CAI852098:CAJ852098 BQM852098:BQN852098 BGQ852098:BGR852098 AWU852098:AWV852098 AMY852098:AMZ852098 ADC852098:ADD852098 TG852098:TH852098 JK852098:JL852098 O852098:P852098 WVW786562:WVX786562 WMA786562:WMB786562 WCE786562:WCF786562 VSI786562:VSJ786562 VIM786562:VIN786562 UYQ786562:UYR786562 UOU786562:UOV786562 UEY786562:UEZ786562 TVC786562:TVD786562 TLG786562:TLH786562 TBK786562:TBL786562 SRO786562:SRP786562 SHS786562:SHT786562 RXW786562:RXX786562 ROA786562:ROB786562 REE786562:REF786562 QUI786562:QUJ786562 QKM786562:QKN786562 QAQ786562:QAR786562 PQU786562:PQV786562 PGY786562:PGZ786562 OXC786562:OXD786562 ONG786562:ONH786562 ODK786562:ODL786562 NTO786562:NTP786562 NJS786562:NJT786562 MZW786562:MZX786562 MQA786562:MQB786562 MGE786562:MGF786562 LWI786562:LWJ786562 LMM786562:LMN786562 LCQ786562:LCR786562 KSU786562:KSV786562 KIY786562:KIZ786562 JZC786562:JZD786562 JPG786562:JPH786562 JFK786562:JFL786562 IVO786562:IVP786562 ILS786562:ILT786562 IBW786562:IBX786562 HSA786562:HSB786562 HIE786562:HIF786562 GYI786562:GYJ786562 GOM786562:GON786562 GEQ786562:GER786562 FUU786562:FUV786562 FKY786562:FKZ786562 FBC786562:FBD786562 ERG786562:ERH786562 EHK786562:EHL786562 DXO786562:DXP786562 DNS786562:DNT786562 DDW786562:DDX786562 CUA786562:CUB786562 CKE786562:CKF786562 CAI786562:CAJ786562 BQM786562:BQN786562 BGQ786562:BGR786562 AWU786562:AWV786562 AMY786562:AMZ786562 ADC786562:ADD786562 TG786562:TH786562 JK786562:JL786562 O786562:P786562 WVW721026:WVX721026 WMA721026:WMB721026 WCE721026:WCF721026 VSI721026:VSJ721026 VIM721026:VIN721026 UYQ721026:UYR721026 UOU721026:UOV721026 UEY721026:UEZ721026 TVC721026:TVD721026 TLG721026:TLH721026 TBK721026:TBL721026 SRO721026:SRP721026 SHS721026:SHT721026 RXW721026:RXX721026 ROA721026:ROB721026 REE721026:REF721026 QUI721026:QUJ721026 QKM721026:QKN721026 QAQ721026:QAR721026 PQU721026:PQV721026 PGY721026:PGZ721026 OXC721026:OXD721026 ONG721026:ONH721026 ODK721026:ODL721026 NTO721026:NTP721026 NJS721026:NJT721026 MZW721026:MZX721026 MQA721026:MQB721026 MGE721026:MGF721026 LWI721026:LWJ721026 LMM721026:LMN721026 LCQ721026:LCR721026 KSU721026:KSV721026 KIY721026:KIZ721026 JZC721026:JZD721026 JPG721026:JPH721026 JFK721026:JFL721026 IVO721026:IVP721026 ILS721026:ILT721026 IBW721026:IBX721026 HSA721026:HSB721026 HIE721026:HIF721026 GYI721026:GYJ721026 GOM721026:GON721026 GEQ721026:GER721026 FUU721026:FUV721026 FKY721026:FKZ721026 FBC721026:FBD721026 ERG721026:ERH721026 EHK721026:EHL721026 DXO721026:DXP721026 DNS721026:DNT721026 DDW721026:DDX721026 CUA721026:CUB721026 CKE721026:CKF721026 CAI721026:CAJ721026 BQM721026:BQN721026 BGQ721026:BGR721026 AWU721026:AWV721026 AMY721026:AMZ721026 ADC721026:ADD721026 TG721026:TH721026 JK721026:JL721026 O721026:P721026 WVW655490:WVX655490 WMA655490:WMB655490 WCE655490:WCF655490 VSI655490:VSJ655490 VIM655490:VIN655490 UYQ655490:UYR655490 UOU655490:UOV655490 UEY655490:UEZ655490 TVC655490:TVD655490 TLG655490:TLH655490 TBK655490:TBL655490 SRO655490:SRP655490 SHS655490:SHT655490 RXW655490:RXX655490 ROA655490:ROB655490 REE655490:REF655490 QUI655490:QUJ655490 QKM655490:QKN655490 QAQ655490:QAR655490 PQU655490:PQV655490 PGY655490:PGZ655490 OXC655490:OXD655490 ONG655490:ONH655490 ODK655490:ODL655490 NTO655490:NTP655490 NJS655490:NJT655490 MZW655490:MZX655490 MQA655490:MQB655490 MGE655490:MGF655490 LWI655490:LWJ655490 LMM655490:LMN655490 LCQ655490:LCR655490 KSU655490:KSV655490 KIY655490:KIZ655490 JZC655490:JZD655490 JPG655490:JPH655490 JFK655490:JFL655490 IVO655490:IVP655490 ILS655490:ILT655490 IBW655490:IBX655490 HSA655490:HSB655490 HIE655490:HIF655490 GYI655490:GYJ655490 GOM655490:GON655490 GEQ655490:GER655490 FUU655490:FUV655490 FKY655490:FKZ655490 FBC655490:FBD655490 ERG655490:ERH655490 EHK655490:EHL655490 DXO655490:DXP655490 DNS655490:DNT655490 DDW655490:DDX655490 CUA655490:CUB655490 CKE655490:CKF655490 CAI655490:CAJ655490 BQM655490:BQN655490 BGQ655490:BGR655490 AWU655490:AWV655490 AMY655490:AMZ655490 ADC655490:ADD655490 TG655490:TH655490 JK655490:JL655490 O655490:P655490 WVW589954:WVX589954 WMA589954:WMB589954 WCE589954:WCF589954 VSI589954:VSJ589954 VIM589954:VIN589954 UYQ589954:UYR589954 UOU589954:UOV589954 UEY589954:UEZ589954 TVC589954:TVD589954 TLG589954:TLH589954 TBK589954:TBL589954 SRO589954:SRP589954 SHS589954:SHT589954 RXW589954:RXX589954 ROA589954:ROB589954 REE589954:REF589954 QUI589954:QUJ589954 QKM589954:QKN589954 QAQ589954:QAR589954 PQU589954:PQV589954 PGY589954:PGZ589954 OXC589954:OXD589954 ONG589954:ONH589954 ODK589954:ODL589954 NTO589954:NTP589954 NJS589954:NJT589954 MZW589954:MZX589954 MQA589954:MQB589954 MGE589954:MGF589954 LWI589954:LWJ589954 LMM589954:LMN589954 LCQ589954:LCR589954 KSU589954:KSV589954 KIY589954:KIZ589954 JZC589954:JZD589954 JPG589954:JPH589954 JFK589954:JFL589954 IVO589954:IVP589954 ILS589954:ILT589954 IBW589954:IBX589954 HSA589954:HSB589954 HIE589954:HIF589954 GYI589954:GYJ589954 GOM589954:GON589954 GEQ589954:GER589954 FUU589954:FUV589954 FKY589954:FKZ589954 FBC589954:FBD589954 ERG589954:ERH589954 EHK589954:EHL589954 DXO589954:DXP589954 DNS589954:DNT589954 DDW589954:DDX589954 CUA589954:CUB589954 CKE589954:CKF589954 CAI589954:CAJ589954 BQM589954:BQN589954 BGQ589954:BGR589954 AWU589954:AWV589954 AMY589954:AMZ589954 ADC589954:ADD589954 TG589954:TH589954 JK589954:JL589954 O589954:P589954 WVW524418:WVX524418 WMA524418:WMB524418 WCE524418:WCF524418 VSI524418:VSJ524418 VIM524418:VIN524418 UYQ524418:UYR524418 UOU524418:UOV524418 UEY524418:UEZ524418 TVC524418:TVD524418 TLG524418:TLH524418 TBK524418:TBL524418 SRO524418:SRP524418 SHS524418:SHT524418 RXW524418:RXX524418 ROA524418:ROB524418 REE524418:REF524418 QUI524418:QUJ524418 QKM524418:QKN524418 QAQ524418:QAR524418 PQU524418:PQV524418 PGY524418:PGZ524418 OXC524418:OXD524418 ONG524418:ONH524418 ODK524418:ODL524418 NTO524418:NTP524418 NJS524418:NJT524418 MZW524418:MZX524418 MQA524418:MQB524418 MGE524418:MGF524418 LWI524418:LWJ524418 LMM524418:LMN524418 LCQ524418:LCR524418 KSU524418:KSV524418 KIY524418:KIZ524418 JZC524418:JZD524418 JPG524418:JPH524418 JFK524418:JFL524418 IVO524418:IVP524418 ILS524418:ILT524418 IBW524418:IBX524418 HSA524418:HSB524418 HIE524418:HIF524418 GYI524418:GYJ524418 GOM524418:GON524418 GEQ524418:GER524418 FUU524418:FUV524418 FKY524418:FKZ524418 FBC524418:FBD524418 ERG524418:ERH524418 EHK524418:EHL524418 DXO524418:DXP524418 DNS524418:DNT524418 DDW524418:DDX524418 CUA524418:CUB524418 CKE524418:CKF524418 CAI524418:CAJ524418 BQM524418:BQN524418 BGQ524418:BGR524418 AWU524418:AWV524418 AMY524418:AMZ524418 ADC524418:ADD524418 TG524418:TH524418 JK524418:JL524418 O524418:P524418 WVW458882:WVX458882 WMA458882:WMB458882 WCE458882:WCF458882 VSI458882:VSJ458882 VIM458882:VIN458882 UYQ458882:UYR458882 UOU458882:UOV458882 UEY458882:UEZ458882 TVC458882:TVD458882 TLG458882:TLH458882 TBK458882:TBL458882 SRO458882:SRP458882 SHS458882:SHT458882 RXW458882:RXX458882 ROA458882:ROB458882 REE458882:REF458882 QUI458882:QUJ458882 QKM458882:QKN458882 QAQ458882:QAR458882 PQU458882:PQV458882 PGY458882:PGZ458882 OXC458882:OXD458882 ONG458882:ONH458882 ODK458882:ODL458882 NTO458882:NTP458882 NJS458882:NJT458882 MZW458882:MZX458882 MQA458882:MQB458882 MGE458882:MGF458882 LWI458882:LWJ458882 LMM458882:LMN458882 LCQ458882:LCR458882 KSU458882:KSV458882 KIY458882:KIZ458882 JZC458882:JZD458882 JPG458882:JPH458882 JFK458882:JFL458882 IVO458882:IVP458882 ILS458882:ILT458882 IBW458882:IBX458882 HSA458882:HSB458882 HIE458882:HIF458882 GYI458882:GYJ458882 GOM458882:GON458882 GEQ458882:GER458882 FUU458882:FUV458882 FKY458882:FKZ458882 FBC458882:FBD458882 ERG458882:ERH458882 EHK458882:EHL458882 DXO458882:DXP458882 DNS458882:DNT458882 DDW458882:DDX458882 CUA458882:CUB458882 CKE458882:CKF458882 CAI458882:CAJ458882 BQM458882:BQN458882 BGQ458882:BGR458882 AWU458882:AWV458882 AMY458882:AMZ458882 ADC458882:ADD458882 TG458882:TH458882 JK458882:JL458882 O458882:P458882 WVW393346:WVX393346 WMA393346:WMB393346 WCE393346:WCF393346 VSI393346:VSJ393346 VIM393346:VIN393346 UYQ393346:UYR393346 UOU393346:UOV393346 UEY393346:UEZ393346 TVC393346:TVD393346 TLG393346:TLH393346 TBK393346:TBL393346 SRO393346:SRP393346 SHS393346:SHT393346 RXW393346:RXX393346 ROA393346:ROB393346 REE393346:REF393346 QUI393346:QUJ393346 QKM393346:QKN393346 QAQ393346:QAR393346 PQU393346:PQV393346 PGY393346:PGZ393346 OXC393346:OXD393346 ONG393346:ONH393346 ODK393346:ODL393346 NTO393346:NTP393346 NJS393346:NJT393346 MZW393346:MZX393346 MQA393346:MQB393346 MGE393346:MGF393346 LWI393346:LWJ393346 LMM393346:LMN393346 LCQ393346:LCR393346 KSU393346:KSV393346 KIY393346:KIZ393346 JZC393346:JZD393346 JPG393346:JPH393346 JFK393346:JFL393346 IVO393346:IVP393346 ILS393346:ILT393346 IBW393346:IBX393346 HSA393346:HSB393346 HIE393346:HIF393346 GYI393346:GYJ393346 GOM393346:GON393346 GEQ393346:GER393346 FUU393346:FUV393346 FKY393346:FKZ393346 FBC393346:FBD393346 ERG393346:ERH393346 EHK393346:EHL393346 DXO393346:DXP393346 DNS393346:DNT393346 DDW393346:DDX393346 CUA393346:CUB393346 CKE393346:CKF393346 CAI393346:CAJ393346 BQM393346:BQN393346 BGQ393346:BGR393346 AWU393346:AWV393346 AMY393346:AMZ393346 ADC393346:ADD393346 TG393346:TH393346 JK393346:JL393346 O393346:P393346 WVW327810:WVX327810 WMA327810:WMB327810 WCE327810:WCF327810 VSI327810:VSJ327810 VIM327810:VIN327810 UYQ327810:UYR327810 UOU327810:UOV327810 UEY327810:UEZ327810 TVC327810:TVD327810 TLG327810:TLH327810 TBK327810:TBL327810 SRO327810:SRP327810 SHS327810:SHT327810 RXW327810:RXX327810 ROA327810:ROB327810 REE327810:REF327810 QUI327810:QUJ327810 QKM327810:QKN327810 QAQ327810:QAR327810 PQU327810:PQV327810 PGY327810:PGZ327810 OXC327810:OXD327810 ONG327810:ONH327810 ODK327810:ODL327810 NTO327810:NTP327810 NJS327810:NJT327810 MZW327810:MZX327810 MQA327810:MQB327810 MGE327810:MGF327810 LWI327810:LWJ327810 LMM327810:LMN327810 LCQ327810:LCR327810 KSU327810:KSV327810 KIY327810:KIZ327810 JZC327810:JZD327810 JPG327810:JPH327810 JFK327810:JFL327810 IVO327810:IVP327810 ILS327810:ILT327810 IBW327810:IBX327810 HSA327810:HSB327810 HIE327810:HIF327810 GYI327810:GYJ327810 GOM327810:GON327810 GEQ327810:GER327810 FUU327810:FUV327810 FKY327810:FKZ327810 FBC327810:FBD327810 ERG327810:ERH327810 EHK327810:EHL327810 DXO327810:DXP327810 DNS327810:DNT327810 DDW327810:DDX327810 CUA327810:CUB327810 CKE327810:CKF327810 CAI327810:CAJ327810 BQM327810:BQN327810 BGQ327810:BGR327810 AWU327810:AWV327810 AMY327810:AMZ327810 ADC327810:ADD327810 TG327810:TH327810 JK327810:JL327810 O327810:P327810 WVW262274:WVX262274 WMA262274:WMB262274 WCE262274:WCF262274 VSI262274:VSJ262274 VIM262274:VIN262274 UYQ262274:UYR262274 UOU262274:UOV262274 UEY262274:UEZ262274 TVC262274:TVD262274 TLG262274:TLH262274 TBK262274:TBL262274 SRO262274:SRP262274 SHS262274:SHT262274 RXW262274:RXX262274 ROA262274:ROB262274 REE262274:REF262274 QUI262274:QUJ262274 QKM262274:QKN262274 QAQ262274:QAR262274 PQU262274:PQV262274 PGY262274:PGZ262274 OXC262274:OXD262274 ONG262274:ONH262274 ODK262274:ODL262274 NTO262274:NTP262274 NJS262274:NJT262274 MZW262274:MZX262274 MQA262274:MQB262274 MGE262274:MGF262274 LWI262274:LWJ262274 LMM262274:LMN262274 LCQ262274:LCR262274 KSU262274:KSV262274 KIY262274:KIZ262274 JZC262274:JZD262274 JPG262274:JPH262274 JFK262274:JFL262274 IVO262274:IVP262274 ILS262274:ILT262274 IBW262274:IBX262274 HSA262274:HSB262274 HIE262274:HIF262274 GYI262274:GYJ262274 GOM262274:GON262274 GEQ262274:GER262274 FUU262274:FUV262274 FKY262274:FKZ262274 FBC262274:FBD262274 ERG262274:ERH262274 EHK262274:EHL262274 DXO262274:DXP262274 DNS262274:DNT262274 DDW262274:DDX262274 CUA262274:CUB262274 CKE262274:CKF262274 CAI262274:CAJ262274 BQM262274:BQN262274 BGQ262274:BGR262274 AWU262274:AWV262274 AMY262274:AMZ262274 ADC262274:ADD262274 TG262274:TH262274 JK262274:JL262274 O262274:P262274 WVW196738:WVX196738 WMA196738:WMB196738 WCE196738:WCF196738 VSI196738:VSJ196738 VIM196738:VIN196738 UYQ196738:UYR196738 UOU196738:UOV196738 UEY196738:UEZ196738 TVC196738:TVD196738 TLG196738:TLH196738 TBK196738:TBL196738 SRO196738:SRP196738 SHS196738:SHT196738 RXW196738:RXX196738 ROA196738:ROB196738 REE196738:REF196738 QUI196738:QUJ196738 QKM196738:QKN196738 QAQ196738:QAR196738 PQU196738:PQV196738 PGY196738:PGZ196738 OXC196738:OXD196738 ONG196738:ONH196738 ODK196738:ODL196738 NTO196738:NTP196738 NJS196738:NJT196738 MZW196738:MZX196738 MQA196738:MQB196738 MGE196738:MGF196738 LWI196738:LWJ196738 LMM196738:LMN196738 LCQ196738:LCR196738 KSU196738:KSV196738 KIY196738:KIZ196738 JZC196738:JZD196738 JPG196738:JPH196738 JFK196738:JFL196738 IVO196738:IVP196738 ILS196738:ILT196738 IBW196738:IBX196738 HSA196738:HSB196738 HIE196738:HIF196738 GYI196738:GYJ196738 GOM196738:GON196738 GEQ196738:GER196738 FUU196738:FUV196738 FKY196738:FKZ196738 FBC196738:FBD196738 ERG196738:ERH196738 EHK196738:EHL196738 DXO196738:DXP196738 DNS196738:DNT196738 DDW196738:DDX196738 CUA196738:CUB196738 CKE196738:CKF196738 CAI196738:CAJ196738 BQM196738:BQN196738 BGQ196738:BGR196738 AWU196738:AWV196738 AMY196738:AMZ196738 ADC196738:ADD196738 TG196738:TH196738 JK196738:JL196738 O196738:P196738 WVW131202:WVX131202 WMA131202:WMB131202 WCE131202:WCF131202 VSI131202:VSJ131202 VIM131202:VIN131202 UYQ131202:UYR131202 UOU131202:UOV131202 UEY131202:UEZ131202 TVC131202:TVD131202 TLG131202:TLH131202 TBK131202:TBL131202 SRO131202:SRP131202 SHS131202:SHT131202 RXW131202:RXX131202 ROA131202:ROB131202 REE131202:REF131202 QUI131202:QUJ131202 QKM131202:QKN131202 QAQ131202:QAR131202 PQU131202:PQV131202 PGY131202:PGZ131202 OXC131202:OXD131202 ONG131202:ONH131202 ODK131202:ODL131202 NTO131202:NTP131202 NJS131202:NJT131202 MZW131202:MZX131202 MQA131202:MQB131202 MGE131202:MGF131202 LWI131202:LWJ131202 LMM131202:LMN131202 LCQ131202:LCR131202 KSU131202:KSV131202 KIY131202:KIZ131202 JZC131202:JZD131202 JPG131202:JPH131202 JFK131202:JFL131202 IVO131202:IVP131202 ILS131202:ILT131202 IBW131202:IBX131202 HSA131202:HSB131202 HIE131202:HIF131202 GYI131202:GYJ131202 GOM131202:GON131202 GEQ131202:GER131202 FUU131202:FUV131202 FKY131202:FKZ131202 FBC131202:FBD131202 ERG131202:ERH131202 EHK131202:EHL131202 DXO131202:DXP131202 DNS131202:DNT131202 DDW131202:DDX131202 CUA131202:CUB131202 CKE131202:CKF131202 CAI131202:CAJ131202 BQM131202:BQN131202 BGQ131202:BGR131202 AWU131202:AWV131202 AMY131202:AMZ131202 ADC131202:ADD131202 TG131202:TH131202 JK131202:JL131202 O131202:P131202 WVW65666:WVX65666 WMA65666:WMB65666 WCE65666:WCF65666 VSI65666:VSJ65666 VIM65666:VIN65666 UYQ65666:UYR65666 UOU65666:UOV65666 UEY65666:UEZ65666 TVC65666:TVD65666 TLG65666:TLH65666 TBK65666:TBL65666 SRO65666:SRP65666 SHS65666:SHT65666 RXW65666:RXX65666 ROA65666:ROB65666 REE65666:REF65666 QUI65666:QUJ65666 QKM65666:QKN65666 QAQ65666:QAR65666 PQU65666:PQV65666 PGY65666:PGZ65666 OXC65666:OXD65666 ONG65666:ONH65666 ODK65666:ODL65666 NTO65666:NTP65666 NJS65666:NJT65666 MZW65666:MZX65666 MQA65666:MQB65666 MGE65666:MGF65666 LWI65666:LWJ65666 LMM65666:LMN65666 LCQ65666:LCR65666 KSU65666:KSV65666 KIY65666:KIZ65666 JZC65666:JZD65666 JPG65666:JPH65666 JFK65666:JFL65666 IVO65666:IVP65666 ILS65666:ILT65666 IBW65666:IBX65666 HSA65666:HSB65666 HIE65666:HIF65666 GYI65666:GYJ65666 GOM65666:GON65666 GEQ65666:GER65666 FUU65666:FUV65666 FKY65666:FKZ65666 FBC65666:FBD65666 ERG65666:ERH65666 EHK65666:EHL65666 DXO65666:DXP65666 DNS65666:DNT65666 DDW65666:DDX65666 CUA65666:CUB65666 CKE65666:CKF65666 CAI65666:CAJ65666 BQM65666:BQN65666 BGQ65666:BGR65666 AWU65666:AWV65666 AMY65666:AMZ65666 ADC65666:ADD65666 TG65666:TH65666 JK65666:JL65666 O65666:P65666 WVU130:WVV130 WLY130:WLZ130 WCC130:WCD130 VSG130:VSH130 VIK130:VIL130 UYO130:UYP130 UOS130:UOT130 UEW130:UEX130 TVA130:TVB130 TLE130:TLF130 TBI130:TBJ130 SRM130:SRN130 SHQ130:SHR130 RXU130:RXV130 RNY130:RNZ130 REC130:RED130 QUG130:QUH130 QKK130:QKL130 QAO130:QAP130 PQS130:PQT130 PGW130:PGX130 OXA130:OXB130 ONE130:ONF130 ODI130:ODJ130 NTM130:NTN130 NJQ130:NJR130 MZU130:MZV130 MPY130:MPZ130 MGC130:MGD130 LWG130:LWH130 LMK130:LML130 LCO130:LCP130 KSS130:KST130 KIW130:KIX130 JZA130:JZB130 JPE130:JPF130 JFI130:JFJ130 IVM130:IVN130 ILQ130:ILR130 IBU130:IBV130 HRY130:HRZ130 HIC130:HID130 GYG130:GYH130 GOK130:GOL130 GEO130:GEP130 FUS130:FUT130 FKW130:FKX130 FBA130:FBB130 ERE130:ERF130 EHI130:EHJ130 DXM130:DXN130 DNQ130:DNR130 DDU130:DDV130 CTY130:CTZ130 CKC130:CKD130 CAG130:CAH130 BQK130:BQL130 BGO130:BGP130 AWS130:AWT130 AMW130:AMX130 ADA130:ADB130 TE130:TF130 O130:P130" xr:uid="{00000000-0002-0000-1000-000004000000}">
      <formula1>#REF!</formula1>
    </dataValidation>
  </dataValidations>
  <pageMargins left="0.70866141732283472" right="0.70866141732283472" top="0.74803149606299213" bottom="0.74803149606299213" header="0.31496062992125984" footer="0.31496062992125984"/>
  <pageSetup paperSize="9" scale="72" orientation="portrait" blackAndWhite="1" r:id="rId1"/>
  <rowBreaks count="3" manualBreakCount="3">
    <brk id="54" max="24" man="1"/>
    <brk id="74" max="24" man="1"/>
    <brk id="1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様式リスト</vt:lpstr>
      <vt:lpstr>精算書様式⇒</vt:lpstr>
      <vt:lpstr>第4号様式</vt:lpstr>
      <vt:lpstr>第4号様式別紙1（精算書、対象経費内訳）</vt:lpstr>
      <vt:lpstr>【記載例】第4号様式別紙1（精算書、対象経費内訳）</vt:lpstr>
      <vt:lpstr>第4号様式別紙2-1（臨床研修（医師）実績報告）</vt:lpstr>
      <vt:lpstr>第4号様式別紙2-2（臨床研修（医師）実績報告）</vt:lpstr>
      <vt:lpstr>第4号様式別紙2-3（臨床研修（医師）実績報告）</vt:lpstr>
      <vt:lpstr>第4号様式別紙2-4（臨床研修（医師）実績報告）</vt:lpstr>
      <vt:lpstr>第4号様式別紙2-5（臨床研修（医師）実績報告）</vt:lpstr>
      <vt:lpstr>'【記載例】第4号様式別紙1（精算書、対象経費内訳）'!Print_Area</vt:lpstr>
      <vt:lpstr>第4号様式!Print_Area</vt:lpstr>
      <vt:lpstr>'第4号様式別紙1（精算書、対象経費内訳）'!Print_Area</vt:lpstr>
      <vt:lpstr>'第4号様式別紙2-1（臨床研修（医師）実績報告）'!Print_Area</vt:lpstr>
      <vt:lpstr>'第4号様式別紙2-2（臨床研修（医師）実績報告）'!Print_Area</vt:lpstr>
      <vt:lpstr>'第4号様式別紙2-3（臨床研修（医師）実績報告）'!Print_Area</vt:lpstr>
      <vt:lpstr>'第4号様式別紙2-4（臨床研修（医師）実績報告）'!Print_Area</vt:lpstr>
      <vt:lpstr>'第4号様式別紙2-5（臨床研修（医師）実績報告）'!Print_Area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2022-10-07T06:09:13Z</dcterms:created>
  <dcterms:modified xsi:type="dcterms:W3CDTF">2023-09-15T09:41:21Z</dcterms:modified>
</cp:coreProperties>
</file>