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01"/>
  <workbookPr filterPrivacy="1" codeName="ThisWorkbook"/>
  <xr:revisionPtr revIDLastSave="0" documentId="6_{53409A71-3353-4E45-ACFA-80EC2843C2B1}" xr6:coauthVersionLast="47" xr6:coauthVersionMax="47" xr10:uidLastSave="{00000000-0000-0000-0000-000000000000}"/>
  <bookViews>
    <workbookView xWindow="-120" yWindow="-120" windowWidth="29040" windowHeight="15840" tabRatio="818" activeTab="2" xr2:uid="{00000000-000D-0000-FFFF-FFFF00000000}"/>
  </bookViews>
  <sheets>
    <sheet name="様式リスト" sheetId="446" r:id="rId1"/>
    <sheet name="申請書様式⇒" sheetId="482" r:id="rId2"/>
    <sheet name="第2号様式" sheetId="362" r:id="rId3"/>
    <sheet name="【記載例】第2号様式別紙1（所要額調書、対象経費内訳）" sheetId="488" r:id="rId4"/>
    <sheet name="第2号様式別紙2-1（臨床研修（医師）事業計画書）" sheetId="354" r:id="rId5"/>
    <sheet name="別紙2-１附表Ａ1（１年次） (研修医厚生)" sheetId="523" r:id="rId6"/>
    <sheet name="別紙２ｰ１附表Ａ2（２年次 ）(研修医加藤)" sheetId="524" r:id="rId7"/>
    <sheet name="第2号様式別紙2-2（臨床研修（医師）事業計画書）" sheetId="355" r:id="rId8"/>
    <sheet name="第2号様式別紙2-3（臨床研修（医師）事業計画書）" sheetId="356" r:id="rId9"/>
    <sheet name="第2号様式別紙2-4（臨床研修（医師）事業計画書）" sheetId="525" r:id="rId10"/>
    <sheet name="第2号様式別紙2-5（臨床研修（医師）事業計画書） " sheetId="526" r:id="rId11"/>
  </sheets>
  <externalReferences>
    <externalReference r:id="rId12"/>
  </externalReferences>
  <definedNames>
    <definedName name="_1単独型_管理型" localSheetId="6">#REF!</definedName>
    <definedName name="_1単独型_管理型">#REF!</definedName>
    <definedName name="_Key1" localSheetId="3" hidden="1">#REF!</definedName>
    <definedName name="_Key1" localSheetId="9" hidden="1">#REF!</definedName>
    <definedName name="_Key1" localSheetId="10" hidden="1">#REF!</definedName>
    <definedName name="_Key1" localSheetId="5" hidden="1">#REF!</definedName>
    <definedName name="_Key1" localSheetId="6" hidden="1">#REF!</definedName>
    <definedName name="_Key1" hidden="1">#REF!</definedName>
    <definedName name="_Key2" localSheetId="3" hidden="1">#REF!</definedName>
    <definedName name="_Key2" localSheetId="9" hidden="1">#REF!</definedName>
    <definedName name="_Key2" localSheetId="10" hidden="1">#REF!</definedName>
    <definedName name="_Key2" localSheetId="5" hidden="1">#REF!</definedName>
    <definedName name="_Key2" localSheetId="6" hidden="1">#REF!</definedName>
    <definedName name="_Key2" hidden="1">#REF!</definedName>
    <definedName name="_Order1" hidden="1">255</definedName>
    <definedName name="_Order2" hidden="1">255</definedName>
    <definedName name="_Sort" localSheetId="3" hidden="1">#REF!</definedName>
    <definedName name="_Sort" localSheetId="9" hidden="1">#REF!</definedName>
    <definedName name="_Sort" localSheetId="10" hidden="1">#REF!</definedName>
    <definedName name="_Sort" localSheetId="5" hidden="1">#REF!</definedName>
    <definedName name="_Sort" localSheetId="6" hidden="1">#REF!</definedName>
    <definedName name="_Sort" hidden="1">#REF!</definedName>
    <definedName name="aaa" hidden="1">#REF!</definedName>
    <definedName name="aaaaaaaaaaaaaaaaaa" localSheetId="3" hidden="1">#REF!</definedName>
    <definedName name="aaaaaaaaaaaaaaaaaa" localSheetId="9" hidden="1">#REF!</definedName>
    <definedName name="aaaaaaaaaaaaaaaaaa" localSheetId="10" hidden="1">#REF!</definedName>
    <definedName name="aaaaaaaaaaaaaaaaaa" localSheetId="5" hidden="1">#REF!</definedName>
    <definedName name="aaaaaaaaaaaaaaaaaa" localSheetId="6" hidden="1">#REF!</definedName>
    <definedName name="aaaaaaaaaaaaaaaaaa" hidden="1">#REF!</definedName>
    <definedName name="ｌ" localSheetId="3" hidden="1">#REF!</definedName>
    <definedName name="ｌ" localSheetId="9" hidden="1">#REF!</definedName>
    <definedName name="ｌ" localSheetId="10" hidden="1">#REF!</definedName>
    <definedName name="ｌ" localSheetId="5" hidden="1">#REF!</definedName>
    <definedName name="ｌ" localSheetId="6" hidden="1">#REF!</definedName>
    <definedName name="ｌ" hidden="1">#REF!</definedName>
    <definedName name="ＰＧ変更データチェック" localSheetId="6">#REF!</definedName>
    <definedName name="ＰＧ変更データチェック">#REF!</definedName>
    <definedName name="_xlnm.Print_Area" localSheetId="3">'【記載例】第2号様式別紙1（所要額調書、対象経費内訳）'!$A$1:$L$50</definedName>
    <definedName name="_xlnm.Print_Area" localSheetId="2">第2号様式!$A$1:$I$41</definedName>
    <definedName name="_xlnm.Print_Area" localSheetId="4">'第2号様式別紙2-1（臨床研修（医師）事業計画書）'!$A$1:$W$44</definedName>
    <definedName name="_xlnm.Print_Area" localSheetId="7">'第2号様式別紙2-2（臨床研修（医師）事業計画書）'!$A$1:$G$37</definedName>
    <definedName name="_xlnm.Print_Area" localSheetId="8">'第2号様式別紙2-3（臨床研修（医師）事業計画書）'!$A$1:$G$27</definedName>
    <definedName name="_xlnm.Print_Area" localSheetId="9">'第2号様式別紙2-4（臨床研修（医師）事業計画書）'!$A$1:$Y$161</definedName>
    <definedName name="_xlnm.Print_Area" localSheetId="10">'第2号様式別紙2-5（臨床研修（医師）事業計画書） '!$A$1:$Y$149</definedName>
    <definedName name="_xlnm.Print_Area" localSheetId="5">'別紙2-１附表Ａ1（１年次） (研修医厚生)'!$A$1:$AE$29</definedName>
    <definedName name="_xlnm.Print_Area" localSheetId="6">'別紙２ｰ１附表Ａ2（２年次 ）(研修医加藤)'!$A$1:$AE$47</definedName>
    <definedName name="ｗ" hidden="1">#REF!</definedName>
    <definedName name="あ" localSheetId="3" hidden="1">#REF!</definedName>
    <definedName name="あ" localSheetId="9" hidden="1">#REF!</definedName>
    <definedName name="あ" localSheetId="10" hidden="1">#REF!</definedName>
    <definedName name="あ" localSheetId="5" hidden="1">#REF!</definedName>
    <definedName name="あ" localSheetId="6" hidden="1">#REF!</definedName>
    <definedName name="あ" hidden="1">#REF!</definedName>
    <definedName name="お">[1]新規申請!$A$1:$D$344</definedName>
    <definedName name="き" localSheetId="3" hidden="1">#REF!</definedName>
    <definedName name="き" localSheetId="9" hidden="1">#REF!</definedName>
    <definedName name="き" localSheetId="10" hidden="1">#REF!</definedName>
    <definedName name="き" localSheetId="5" hidden="1">#REF!</definedName>
    <definedName name="き" localSheetId="6" hidden="1">#REF!</definedName>
    <definedName name="き" hidden="1">#REF!</definedName>
    <definedName name="さいとう" hidden="1">#REF!</definedName>
    <definedName name="っｓ" localSheetId="9" hidden="1">#REF!</definedName>
    <definedName name="っｓ" localSheetId="10" hidden="1">#REF!</definedName>
    <definedName name="っｓ" hidden="1">#REF!</definedName>
    <definedName name="っっっっっｇ" localSheetId="9" hidden="1">#REF!</definedName>
    <definedName name="っっっっっｇ" localSheetId="10" hidden="1">#REF!</definedName>
    <definedName name="っっっっっｇ" hidden="1">#REF!</definedName>
    <definedName name="応募者合計" localSheetId="6">#REF!</definedName>
    <definedName name="応募者合計">#REF!</definedName>
    <definedName name="基礎データ" localSheetId="6">#REF!</definedName>
    <definedName name="基礎データ">#REF!</definedName>
    <definedName name="協力型" localSheetId="6">#REF!</definedName>
    <definedName name="協力型">#REF!</definedName>
    <definedName name="研修プログラム" localSheetId="6">#REF!</definedName>
    <definedName name="研修プログラム">#REF!</definedName>
    <definedName name="病院施設番号一覧" localSheetId="6">#REF!</definedName>
    <definedName name="病院施設番号一覧">#REF!</definedName>
    <definedName name="病院数合計" localSheetId="6">#REF!</definedName>
    <definedName name="病院数合計">#REF!</definedName>
    <definedName name="別紙１７" localSheetId="3" hidden="1">#REF!</definedName>
    <definedName name="別紙１７" localSheetId="9" hidden="1">#REF!</definedName>
    <definedName name="別紙１７" localSheetId="10" hidden="1">#REF!</definedName>
    <definedName name="別紙１７" localSheetId="5" hidden="1">#REF!</definedName>
    <definedName name="別紙１７" localSheetId="6" hidden="1">#REF!</definedName>
    <definedName name="別紙１７" hidden="1">#REF!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I44" i="354" l="1"/>
  <c r="U143" i="526" l="1"/>
  <c r="AB143" i="526" s="1"/>
  <c r="AA115" i="526"/>
  <c r="U114" i="526" s="1"/>
  <c r="Q136" i="526"/>
  <c r="U136" i="526" s="1"/>
  <c r="Q135" i="526"/>
  <c r="U135" i="526" s="1"/>
  <c r="Q132" i="526"/>
  <c r="U132" i="526" s="1"/>
  <c r="Q131" i="526"/>
  <c r="U131" i="526" s="1"/>
  <c r="Q127" i="526"/>
  <c r="U127" i="526" s="1"/>
  <c r="Q126" i="526"/>
  <c r="U126" i="526" s="1"/>
  <c r="Q123" i="526"/>
  <c r="U123" i="526" s="1"/>
  <c r="Q122" i="526"/>
  <c r="U122" i="526" s="1"/>
  <c r="U121" i="526" s="1"/>
  <c r="Q118" i="526"/>
  <c r="U118" i="526" s="1"/>
  <c r="AB78" i="526"/>
  <c r="Q85" i="526" s="1"/>
  <c r="Z76" i="526"/>
  <c r="K48" i="526"/>
  <c r="U41" i="526"/>
  <c r="U42" i="526" s="1"/>
  <c r="AB109" i="526" s="1"/>
  <c r="J32" i="526"/>
  <c r="T32" i="526" s="1"/>
  <c r="J31" i="526"/>
  <c r="T31" i="526" s="1"/>
  <c r="Q17" i="526"/>
  <c r="J26" i="526" s="1"/>
  <c r="T26" i="526" s="1"/>
  <c r="M17" i="526"/>
  <c r="J25" i="526" s="1"/>
  <c r="T25" i="526" s="1"/>
  <c r="V16" i="526"/>
  <c r="V15" i="526"/>
  <c r="V17" i="526" s="1"/>
  <c r="Q115" i="526" s="1"/>
  <c r="U158" i="525"/>
  <c r="AB156" i="525" s="1"/>
  <c r="Q148" i="525"/>
  <c r="U148" i="525" s="1"/>
  <c r="Q147" i="525"/>
  <c r="U147" i="525" s="1"/>
  <c r="Q144" i="525"/>
  <c r="U144" i="525" s="1"/>
  <c r="Q143" i="525"/>
  <c r="U143" i="525" s="1"/>
  <c r="U139" i="525"/>
  <c r="Q139" i="525"/>
  <c r="Q138" i="525"/>
  <c r="U138" i="525" s="1"/>
  <c r="Q135" i="525"/>
  <c r="U135" i="525" s="1"/>
  <c r="Q134" i="525"/>
  <c r="U134" i="525" s="1"/>
  <c r="Q130" i="525"/>
  <c r="U130" i="525" s="1"/>
  <c r="U127" i="525"/>
  <c r="U125" i="525"/>
  <c r="U124" i="525"/>
  <c r="U121" i="525"/>
  <c r="AB78" i="525"/>
  <c r="Q85" i="525" s="1"/>
  <c r="K48" i="525"/>
  <c r="U41" i="525"/>
  <c r="U42" i="525" s="1"/>
  <c r="Q109" i="525" s="1"/>
  <c r="U109" i="525" s="1"/>
  <c r="J32" i="525"/>
  <c r="T32" i="525" s="1"/>
  <c r="J31" i="525"/>
  <c r="T31" i="525" s="1"/>
  <c r="Q17" i="525"/>
  <c r="J26" i="525" s="1"/>
  <c r="T26" i="525" s="1"/>
  <c r="M17" i="525"/>
  <c r="J25" i="525" s="1"/>
  <c r="T25" i="525" s="1"/>
  <c r="V16" i="525"/>
  <c r="V15" i="525"/>
  <c r="Q101" i="525" s="1"/>
  <c r="U101" i="525" s="1"/>
  <c r="U125" i="526" l="1"/>
  <c r="Q91" i="526"/>
  <c r="Q87" i="526"/>
  <c r="Q93" i="526"/>
  <c r="U134" i="526"/>
  <c r="U146" i="525"/>
  <c r="M115" i="525"/>
  <c r="Q91" i="525"/>
  <c r="U133" i="525"/>
  <c r="Z76" i="525"/>
  <c r="Q87" i="525"/>
  <c r="Q93" i="525"/>
  <c r="U137" i="525"/>
  <c r="U130" i="526"/>
  <c r="U27" i="525"/>
  <c r="Q105" i="526"/>
  <c r="U105" i="526" s="1"/>
  <c r="AB105" i="526"/>
  <c r="U27" i="526"/>
  <c r="Q109" i="526"/>
  <c r="U109" i="526" s="1"/>
  <c r="Q95" i="525"/>
  <c r="Q95" i="526"/>
  <c r="Q79" i="525"/>
  <c r="Q97" i="525"/>
  <c r="Q79" i="526"/>
  <c r="Q97" i="526"/>
  <c r="M115" i="526"/>
  <c r="Q81" i="525"/>
  <c r="Q99" i="525"/>
  <c r="Q81" i="526"/>
  <c r="Q99" i="526"/>
  <c r="V17" i="525"/>
  <c r="Q115" i="525" s="1"/>
  <c r="Q83" i="525"/>
  <c r="Q83" i="526"/>
  <c r="Q101" i="526"/>
  <c r="U101" i="526" s="1"/>
  <c r="Q105" i="525"/>
  <c r="U105" i="525" s="1"/>
  <c r="U142" i="525"/>
  <c r="U28" i="526"/>
  <c r="AB109" i="525"/>
  <c r="AB105" i="525"/>
  <c r="U28" i="525"/>
  <c r="U120" i="525" s="1"/>
  <c r="U77" i="526" l="1"/>
  <c r="U76" i="526" s="1"/>
  <c r="U139" i="526" s="1"/>
  <c r="U146" i="526" s="1"/>
  <c r="AB144" i="526" s="1"/>
  <c r="U77" i="525"/>
  <c r="U76" i="525" s="1"/>
  <c r="Q114" i="525"/>
  <c r="AA114" i="525" s="1"/>
  <c r="Q112" i="525"/>
  <c r="Q120" i="525"/>
  <c r="Q112" i="526"/>
  <c r="Q114" i="526"/>
  <c r="AA114" i="526" s="1"/>
  <c r="AB142" i="526" l="1"/>
  <c r="AA115" i="525"/>
  <c r="U114" i="525" s="1"/>
  <c r="U151" i="525" s="1"/>
  <c r="U155" i="525" l="1"/>
  <c r="AB155" i="525" s="1"/>
  <c r="AB154" i="525"/>
  <c r="AB43" i="524" l="1"/>
  <c r="AD35" i="524"/>
  <c r="AC35" i="524"/>
  <c r="AB35" i="524"/>
  <c r="AA35" i="524"/>
  <c r="AB45" i="524" s="1"/>
  <c r="Z35" i="524"/>
  <c r="X43" i="524" s="1"/>
  <c r="Y35" i="524"/>
  <c r="X35" i="524"/>
  <c r="W35" i="524"/>
  <c r="V34" i="524"/>
  <c r="U34" i="524"/>
  <c r="AD33" i="524"/>
  <c r="AB38" i="524" s="1"/>
  <c r="AC33" i="524"/>
  <c r="AB33" i="524"/>
  <c r="AA33" i="524"/>
  <c r="AB40" i="524" s="1"/>
  <c r="Z33" i="524"/>
  <c r="X38" i="524" s="1"/>
  <c r="Y33" i="524"/>
  <c r="X33" i="524"/>
  <c r="W33" i="524"/>
  <c r="X40" i="524" s="1"/>
  <c r="V33" i="524"/>
  <c r="U33" i="524"/>
  <c r="V32" i="524"/>
  <c r="U32" i="524"/>
  <c r="S31" i="524"/>
  <c r="R31" i="524"/>
  <c r="Q31" i="524"/>
  <c r="P31" i="524"/>
  <c r="O31" i="524"/>
  <c r="N31" i="524"/>
  <c r="M31" i="524"/>
  <c r="L31" i="524"/>
  <c r="K31" i="524"/>
  <c r="J31" i="524"/>
  <c r="I31" i="524"/>
  <c r="H31" i="524"/>
  <c r="T30" i="524"/>
  <c r="T29" i="524"/>
  <c r="T28" i="524"/>
  <c r="S27" i="524"/>
  <c r="R27" i="524"/>
  <c r="Q27" i="524"/>
  <c r="P27" i="524"/>
  <c r="O27" i="524"/>
  <c r="N27" i="524"/>
  <c r="M27" i="524"/>
  <c r="L27" i="524"/>
  <c r="K27" i="524"/>
  <c r="J27" i="524"/>
  <c r="I27" i="524"/>
  <c r="H27" i="524"/>
  <c r="T26" i="524"/>
  <c r="T25" i="524"/>
  <c r="T24" i="524"/>
  <c r="S23" i="524"/>
  <c r="R23" i="524"/>
  <c r="Q23" i="524"/>
  <c r="P23" i="524"/>
  <c r="O23" i="524"/>
  <c r="N23" i="524"/>
  <c r="M23" i="524"/>
  <c r="L23" i="524"/>
  <c r="K23" i="524"/>
  <c r="J23" i="524"/>
  <c r="I23" i="524"/>
  <c r="H23" i="524"/>
  <c r="T22" i="524"/>
  <c r="T21" i="524"/>
  <c r="T20" i="524"/>
  <c r="S19" i="524"/>
  <c r="R19" i="524"/>
  <c r="Q19" i="524"/>
  <c r="P19" i="524"/>
  <c r="O19" i="524"/>
  <c r="N19" i="524"/>
  <c r="M19" i="524"/>
  <c r="L19" i="524"/>
  <c r="K19" i="524"/>
  <c r="J19" i="524"/>
  <c r="I19" i="524"/>
  <c r="H19" i="524"/>
  <c r="T18" i="524"/>
  <c r="T17" i="524"/>
  <c r="T16" i="524"/>
  <c r="X27" i="523"/>
  <c r="AD25" i="523"/>
  <c r="AB27" i="523" s="1"/>
  <c r="AC25" i="523"/>
  <c r="AB25" i="523"/>
  <c r="AA25" i="523"/>
  <c r="Z25" i="523"/>
  <c r="Y25" i="523"/>
  <c r="X25" i="523"/>
  <c r="W25" i="523"/>
  <c r="X29" i="523" s="1"/>
  <c r="V25" i="523"/>
  <c r="U25" i="523"/>
  <c r="V24" i="523"/>
  <c r="U24" i="523"/>
  <c r="T23" i="523"/>
  <c r="T22" i="523"/>
  <c r="T21" i="523"/>
  <c r="T20" i="523"/>
  <c r="T19" i="523"/>
  <c r="T25" i="523" s="1"/>
  <c r="T18" i="523"/>
  <c r="T17" i="523"/>
  <c r="T16" i="523"/>
  <c r="T32" i="524" l="1"/>
  <c r="T31" i="524"/>
  <c r="T33" i="524"/>
  <c r="T27" i="524"/>
  <c r="T24" i="523"/>
  <c r="AB29" i="523"/>
  <c r="T34" i="524"/>
  <c r="T23" i="524"/>
  <c r="X45" i="524"/>
  <c r="T19" i="524"/>
  <c r="U44" i="354"/>
  <c r="Q44" i="354"/>
  <c r="E44" i="354"/>
  <c r="M39" i="354"/>
  <c r="U42" i="354" s="1"/>
  <c r="L39" i="354"/>
  <c r="K39" i="354"/>
  <c r="J39" i="354"/>
  <c r="I39" i="354"/>
  <c r="Q42" i="354" s="1"/>
  <c r="H39" i="354"/>
  <c r="G39" i="354"/>
  <c r="F39" i="354"/>
  <c r="M37" i="354"/>
  <c r="I42" i="354" s="1"/>
  <c r="L37" i="354"/>
  <c r="K37" i="354"/>
  <c r="J37" i="354"/>
  <c r="I37" i="354"/>
  <c r="E42" i="354" s="1"/>
  <c r="H37" i="354"/>
  <c r="G37" i="354"/>
  <c r="F37" i="354"/>
  <c r="E38" i="354"/>
  <c r="D38" i="354"/>
  <c r="C38" i="354"/>
  <c r="E37" i="354"/>
  <c r="D37" i="354"/>
  <c r="C37" i="354"/>
  <c r="E36" i="354"/>
  <c r="D36" i="354"/>
  <c r="C36" i="354"/>
  <c r="F36" i="355"/>
  <c r="L13" i="488" l="1"/>
  <c r="K13" i="488"/>
  <c r="A5" i="362" l="1"/>
  <c r="D16" i="362" l="1"/>
</calcChain>
</file>

<file path=xl/sharedStrings.xml><?xml version="1.0" encoding="utf-8"?>
<sst xmlns="http://schemas.openxmlformats.org/spreadsheetml/2006/main" count="1984" uniqueCount="578">
  <si>
    <t>補助対象・補助対象外</t>
    <rPh sb="0" eb="2">
      <t>ホジョ</t>
    </rPh>
    <rPh sb="2" eb="4">
      <t>タイショウ</t>
    </rPh>
    <rPh sb="5" eb="7">
      <t>ホジョ</t>
    </rPh>
    <rPh sb="7" eb="10">
      <t>タイショウガイ</t>
    </rPh>
    <phoneticPr fontId="4"/>
  </si>
  <si>
    <t>【補助対象外】計</t>
    <rPh sb="1" eb="3">
      <t>ホジョ</t>
    </rPh>
    <rPh sb="3" eb="6">
      <t>タイショウガイ</t>
    </rPh>
    <rPh sb="7" eb="8">
      <t>ケイ</t>
    </rPh>
    <phoneticPr fontId="4"/>
  </si>
  <si>
    <t>　合　　　　　計</t>
    <rPh sb="1" eb="2">
      <t>ゴウ</t>
    </rPh>
    <rPh sb="7" eb="8">
      <t>ケイ</t>
    </rPh>
    <phoneticPr fontId="4"/>
  </si>
  <si>
    <t>期　　　　間</t>
    <rPh sb="0" eb="1">
      <t>キ</t>
    </rPh>
    <rPh sb="5" eb="6">
      <t>アイダ</t>
    </rPh>
    <phoneticPr fontId="5"/>
  </si>
  <si>
    <t>備　　　　　考</t>
    <rPh sb="0" eb="1">
      <t>ビ</t>
    </rPh>
    <rPh sb="6" eb="7">
      <t>コウ</t>
    </rPh>
    <phoneticPr fontId="5"/>
  </si>
  <si>
    <t>a</t>
    <phoneticPr fontId="4"/>
  </si>
  <si>
    <t>／</t>
    <phoneticPr fontId="5"/>
  </si>
  <si>
    <t>×</t>
  </si>
  <si>
    <t>人</t>
    <rPh sb="0" eb="1">
      <t>ニン</t>
    </rPh>
    <phoneticPr fontId="5"/>
  </si>
  <si>
    <t>円／月額）</t>
    <rPh sb="0" eb="1">
      <t>エン</t>
    </rPh>
    <rPh sb="2" eb="4">
      <t>ゲツガク</t>
    </rPh>
    <phoneticPr fontId="5"/>
  </si>
  <si>
    <t>円】</t>
    <rPh sb="0" eb="1">
      <t>エン</t>
    </rPh>
    <phoneticPr fontId="5"/>
  </si>
  <si>
    <t>円／年額）</t>
    <rPh sb="0" eb="1">
      <t>エン</t>
    </rPh>
    <rPh sb="2" eb="3">
      <t>ネン</t>
    </rPh>
    <rPh sb="3" eb="4">
      <t>ガク</t>
    </rPh>
    <phoneticPr fontId="5"/>
  </si>
  <si>
    <t xml:space="preserve">円 </t>
  </si>
  <si>
    <t>予 定 額</t>
  </si>
  <si>
    <t>総事業費</t>
  </si>
  <si>
    <t>対象経費</t>
  </si>
  <si>
    <t>の 支 出</t>
  </si>
  <si>
    <t>人</t>
    <rPh sb="0" eb="1">
      <t>ニン</t>
    </rPh>
    <phoneticPr fontId="4"/>
  </si>
  <si>
    <t>円</t>
    <rPh sb="0" eb="1">
      <t>エン</t>
    </rPh>
    <phoneticPr fontId="4"/>
  </si>
  <si>
    <t>Ｄ</t>
    <phoneticPr fontId="4"/>
  </si>
  <si>
    <t>計</t>
    <rPh sb="0" eb="1">
      <t>ケイ</t>
    </rPh>
    <phoneticPr fontId="4"/>
  </si>
  <si>
    <t>寄　付　金</t>
    <rPh sb="0" eb="1">
      <t>キ</t>
    </rPh>
    <rPh sb="2" eb="3">
      <t>ヅケ</t>
    </rPh>
    <rPh sb="4" eb="5">
      <t>キン</t>
    </rPh>
    <phoneticPr fontId="4"/>
  </si>
  <si>
    <t xml:space="preserve"> 選  定  額</t>
    <phoneticPr fontId="4"/>
  </si>
  <si>
    <t>そ の 他 の</t>
    <phoneticPr fontId="4"/>
  </si>
  <si>
    <t>収　入　額</t>
    <rPh sb="0" eb="1">
      <t>オサム</t>
    </rPh>
    <rPh sb="2" eb="3">
      <t>イ</t>
    </rPh>
    <rPh sb="4" eb="5">
      <t>ガク</t>
    </rPh>
    <phoneticPr fontId="4"/>
  </si>
  <si>
    <t>２　対象経費の支出予定額算出内訳</t>
  </si>
  <si>
    <t>区　　　　　　分</t>
  </si>
  <si>
    <t>支　出　予　定　額</t>
  </si>
  <si>
    <t>算　　　出　　　内　　　訳</t>
  </si>
  <si>
    <t>Ａ</t>
    <phoneticPr fontId="4"/>
  </si>
  <si>
    <t>（基幹型病院名）</t>
    <rPh sb="1" eb="3">
      <t>キカン</t>
    </rPh>
    <phoneticPr fontId="5"/>
  </si>
  <si>
    <t>基準額算出に係る条件確認</t>
    <rPh sb="0" eb="3">
      <t>キジュンガク</t>
    </rPh>
    <rPh sb="3" eb="5">
      <t>サンシュツ</t>
    </rPh>
    <rPh sb="6" eb="7">
      <t>カカ</t>
    </rPh>
    <rPh sb="8" eb="10">
      <t>ジョウケン</t>
    </rPh>
    <rPh sb="10" eb="12">
      <t>カクニン</t>
    </rPh>
    <phoneticPr fontId="4"/>
  </si>
  <si>
    <t>（チェック欄）</t>
    <rPh sb="5" eb="6">
      <t>ラン</t>
    </rPh>
    <phoneticPr fontId="4"/>
  </si>
  <si>
    <t>医師臨床研修費補助金に係る基準額の算出条件として、病院と臨床研修医の間において、原則として雇用契約の中にアルバイト診療を行わない旨を明らかにされていること。</t>
    <rPh sb="0" eb="2">
      <t>イシ</t>
    </rPh>
    <rPh sb="2" eb="4">
      <t>リンショウ</t>
    </rPh>
    <rPh sb="4" eb="7">
      <t>ケンシュウヒ</t>
    </rPh>
    <rPh sb="7" eb="10">
      <t>ホジョキン</t>
    </rPh>
    <rPh sb="11" eb="12">
      <t>カカ</t>
    </rPh>
    <rPh sb="13" eb="16">
      <t>キジュンガク</t>
    </rPh>
    <rPh sb="17" eb="19">
      <t>サンシュツ</t>
    </rPh>
    <rPh sb="19" eb="21">
      <t>ジョウケン</t>
    </rPh>
    <rPh sb="25" eb="27">
      <t>ビョウイン</t>
    </rPh>
    <rPh sb="28" eb="30">
      <t>リンショウ</t>
    </rPh>
    <rPh sb="30" eb="32">
      <t>ケンシュウ</t>
    </rPh>
    <rPh sb="32" eb="33">
      <t>イ</t>
    </rPh>
    <rPh sb="34" eb="35">
      <t>アイダ</t>
    </rPh>
    <rPh sb="40" eb="42">
      <t>ゲンソク</t>
    </rPh>
    <rPh sb="45" eb="47">
      <t>コヨウ</t>
    </rPh>
    <rPh sb="47" eb="49">
      <t>ケイヤク</t>
    </rPh>
    <rPh sb="50" eb="51">
      <t>ナカ</t>
    </rPh>
    <rPh sb="57" eb="59">
      <t>シンリョウ</t>
    </rPh>
    <rPh sb="60" eb="61">
      <t>オコナ</t>
    </rPh>
    <rPh sb="64" eb="65">
      <t>ムネ</t>
    </rPh>
    <rPh sb="66" eb="67">
      <t>アキ</t>
    </rPh>
    <phoneticPr fontId="4"/>
  </si>
  <si>
    <t>１　教育指導経費</t>
  </si>
  <si>
    <t>研 修 医 延 人 数</t>
    <rPh sb="0" eb="1">
      <t>ケン</t>
    </rPh>
    <rPh sb="2" eb="3">
      <t>オサム</t>
    </rPh>
    <rPh sb="4" eb="5">
      <t>イ</t>
    </rPh>
    <rPh sb="6" eb="7">
      <t>ノ</t>
    </rPh>
    <rPh sb="8" eb="9">
      <t>ヒト</t>
    </rPh>
    <rPh sb="10" eb="11">
      <t>カズ</t>
    </rPh>
    <phoneticPr fontId="5"/>
  </si>
  <si>
    <t>１年次</t>
  </si>
  <si>
    <t>２年次</t>
    <rPh sb="1" eb="3">
      <t>ネンジ</t>
    </rPh>
    <phoneticPr fontId="4"/>
  </si>
  <si>
    <t>【補助対象】計</t>
    <rPh sb="1" eb="3">
      <t>ホジョ</t>
    </rPh>
    <rPh sb="3" eb="5">
      <t>タイショウ</t>
    </rPh>
    <rPh sb="6" eb="7">
      <t>ケイ</t>
    </rPh>
    <phoneticPr fontId="4"/>
  </si>
  <si>
    <t>① 病院群全体</t>
    <rPh sb="2" eb="5">
      <t>ビョウイングン</t>
    </rPh>
    <rPh sb="5" eb="7">
      <t>ゼンタイ</t>
    </rPh>
    <phoneticPr fontId="5"/>
  </si>
  <si>
    <t>１年次生研修医延人数</t>
    <rPh sb="1" eb="3">
      <t>ネンジ</t>
    </rPh>
    <rPh sb="3" eb="4">
      <t>セイ</t>
    </rPh>
    <rPh sb="4" eb="7">
      <t>ケンシュウイ</t>
    </rPh>
    <rPh sb="7" eb="8">
      <t>ノ</t>
    </rPh>
    <rPh sb="8" eb="10">
      <t>ニンズウ</t>
    </rPh>
    <phoneticPr fontId="5"/>
  </si>
  <si>
    <t>研修医数</t>
    <rPh sb="0" eb="2">
      <t>ケンシュウ</t>
    </rPh>
    <rPh sb="2" eb="4">
      <t>イスウ</t>
    </rPh>
    <phoneticPr fontId="5"/>
  </si>
  <si>
    <t>２年次生研修医延人数</t>
    <rPh sb="1" eb="3">
      <t>ネンジ</t>
    </rPh>
    <rPh sb="3" eb="4">
      <t>セイ</t>
    </rPh>
    <rPh sb="4" eb="7">
      <t>ケンシュウイ</t>
    </rPh>
    <rPh sb="7" eb="8">
      <t>ノ</t>
    </rPh>
    <rPh sb="8" eb="10">
      <t>ニンズウ</t>
    </rPh>
    <phoneticPr fontId="5"/>
  </si>
  <si>
    <t>１学年平均研修医数</t>
    <rPh sb="1" eb="3">
      <t>ガクネン</t>
    </rPh>
    <rPh sb="3" eb="5">
      <t>ヘイキン</t>
    </rPh>
    <rPh sb="5" eb="7">
      <t>ケンシュウ</t>
    </rPh>
    <rPh sb="7" eb="9">
      <t>イスウ</t>
    </rPh>
    <phoneticPr fontId="4"/>
  </si>
  <si>
    <t>② 補助対象</t>
    <rPh sb="2" eb="4">
      <t>ホジョ</t>
    </rPh>
    <rPh sb="4" eb="6">
      <t>タイショウ</t>
    </rPh>
    <phoneticPr fontId="5"/>
  </si>
  <si>
    <t>（注１）ｃ、d、f及びgの研修医数は、研修医延人数を１２で除して、小数点以下第３位を四捨五入して得た数とす
        る。</t>
    <rPh sb="9" eb="10">
      <t>オヨ</t>
    </rPh>
    <rPh sb="38" eb="39">
      <t>ダイ</t>
    </rPh>
    <rPh sb="40" eb="41">
      <t>イ</t>
    </rPh>
    <rPh sb="42" eb="43">
      <t>ヨン</t>
    </rPh>
    <rPh sb="43" eb="44">
      <t>シャ</t>
    </rPh>
    <rPh sb="44" eb="45">
      <t>ゴ</t>
    </rPh>
    <rPh sb="45" eb="46">
      <t>イリ</t>
    </rPh>
    <phoneticPr fontId="5"/>
  </si>
  <si>
    <t>（注２）eの１学年平均研修医数は、研修医数（cとdの和）を研修を実施している学年数で除して、小数点以下を四捨
　　　　五入して得た数とする。</t>
    <rPh sb="7" eb="9">
      <t>ガクネン</t>
    </rPh>
    <rPh sb="9" eb="11">
      <t>ヘイキン</t>
    </rPh>
    <rPh sb="17" eb="20">
      <t>ケンシュウイ</t>
    </rPh>
    <rPh sb="20" eb="21">
      <t>スウ</t>
    </rPh>
    <rPh sb="26" eb="27">
      <t>ワ</t>
    </rPh>
    <rPh sb="29" eb="31">
      <t>ケンシュウ</t>
    </rPh>
    <rPh sb="32" eb="34">
      <t>ジッシ</t>
    </rPh>
    <rPh sb="38" eb="40">
      <t>ガクネン</t>
    </rPh>
    <rPh sb="40" eb="41">
      <t>カズ</t>
    </rPh>
    <rPh sb="42" eb="43">
      <t>ジョ</t>
    </rPh>
    <rPh sb="46" eb="49">
      <t>ショウスウテン</t>
    </rPh>
    <rPh sb="49" eb="51">
      <t>イカ</t>
    </rPh>
    <rPh sb="52" eb="53">
      <t>ヨン</t>
    </rPh>
    <rPh sb="53" eb="54">
      <t>シャ</t>
    </rPh>
    <rPh sb="59" eb="61">
      <t>ゴニュウ</t>
    </rPh>
    <rPh sb="63" eb="64">
      <t>エ</t>
    </rPh>
    <rPh sb="65" eb="66">
      <t>カズ</t>
    </rPh>
    <phoneticPr fontId="5"/>
  </si>
  <si>
    <t>日</t>
    <rPh sb="0" eb="1">
      <t>ヒ</t>
    </rPh>
    <phoneticPr fontId="5"/>
  </si>
  <si>
    <t>１年次生</t>
    <rPh sb="1" eb="3">
      <t>ネンジ</t>
    </rPh>
    <rPh sb="3" eb="4">
      <t>セイ</t>
    </rPh>
    <phoneticPr fontId="4"/>
  </si>
  <si>
    <t>２年次生</t>
    <rPh sb="1" eb="3">
      <t>ネンジ</t>
    </rPh>
    <rPh sb="3" eb="4">
      <t>セイ</t>
    </rPh>
    <phoneticPr fontId="4"/>
  </si>
  <si>
    <t>宿日直研修が、臨床研修の一環として、研修プログラム単位で実施され、当該プログラムが研修管理委員会により適正に管理運営されている。</t>
    <rPh sb="0" eb="1">
      <t>シュク</t>
    </rPh>
    <rPh sb="1" eb="3">
      <t>ニッチョク</t>
    </rPh>
    <rPh sb="3" eb="5">
      <t>ケンシュウ</t>
    </rPh>
    <rPh sb="7" eb="9">
      <t>リンショウ</t>
    </rPh>
    <rPh sb="9" eb="11">
      <t>ケンシュウ</t>
    </rPh>
    <rPh sb="12" eb="14">
      <t>イッカン</t>
    </rPh>
    <rPh sb="18" eb="20">
      <t>ケンシュウ</t>
    </rPh>
    <rPh sb="25" eb="27">
      <t>タンイ</t>
    </rPh>
    <rPh sb="28" eb="30">
      <t>ジッシ</t>
    </rPh>
    <phoneticPr fontId="5"/>
  </si>
  <si>
    <t>指導医又は上級医と組んで（又はオンコール体制の下に（２年次生に限る））行われる宿日直研修である。</t>
    <rPh sb="13" eb="14">
      <t>マタ</t>
    </rPh>
    <rPh sb="27" eb="30">
      <t>ネンジセイ</t>
    </rPh>
    <rPh sb="31" eb="32">
      <t>カギ</t>
    </rPh>
    <phoneticPr fontId="5"/>
  </si>
  <si>
    <t>月</t>
    <rPh sb="0" eb="1">
      <t>ツキ</t>
    </rPh>
    <phoneticPr fontId="5"/>
  </si>
  <si>
    <t>当直</t>
  </si>
  <si>
    <t>オンコール</t>
  </si>
  <si>
    <t>１　教育指導経費</t>
    <rPh sb="2" eb="4">
      <t>キョウイク</t>
    </rPh>
    <rPh sb="4" eb="6">
      <t>シドウ</t>
    </rPh>
    <rPh sb="6" eb="8">
      <t>ケイヒ</t>
    </rPh>
    <phoneticPr fontId="5"/>
  </si>
  <si>
    <t>基幹型病院（協力型病院が申請する場合は代理申請協力型病院の種別及び救急の認定を記載）</t>
    <rPh sb="0" eb="2">
      <t>キカン</t>
    </rPh>
    <rPh sb="2" eb="3">
      <t>ガタ</t>
    </rPh>
    <rPh sb="3" eb="5">
      <t>ビョウイン</t>
    </rPh>
    <rPh sb="6" eb="9">
      <t>キョウリョクガタ</t>
    </rPh>
    <rPh sb="9" eb="11">
      <t>ビョウイン</t>
    </rPh>
    <rPh sb="12" eb="14">
      <t>シンセイ</t>
    </rPh>
    <rPh sb="16" eb="18">
      <t>バアイ</t>
    </rPh>
    <rPh sb="19" eb="21">
      <t>ダイリ</t>
    </rPh>
    <rPh sb="21" eb="23">
      <t>シンセイ</t>
    </rPh>
    <rPh sb="23" eb="26">
      <t>キョウリョクガタ</t>
    </rPh>
    <rPh sb="26" eb="28">
      <t>ビョウイン</t>
    </rPh>
    <rPh sb="29" eb="31">
      <t>シュベツ</t>
    </rPh>
    <rPh sb="31" eb="32">
      <t>オヨ</t>
    </rPh>
    <rPh sb="33" eb="35">
      <t>キュウキュウ</t>
    </rPh>
    <rPh sb="36" eb="38">
      <t>ニンテイ</t>
    </rPh>
    <rPh sb="39" eb="41">
      <t>キサイ</t>
    </rPh>
    <phoneticPr fontId="4"/>
  </si>
  <si>
    <t>（１）指導医経費</t>
    <rPh sb="3" eb="6">
      <t>シドウイ</t>
    </rPh>
    <rPh sb="6" eb="8">
      <t>ケイヒ</t>
    </rPh>
    <phoneticPr fontId="5"/>
  </si>
  <si>
    <t>地域</t>
    <rPh sb="0" eb="2">
      <t>チイキ</t>
    </rPh>
    <phoneticPr fontId="4"/>
  </si>
  <si>
    <t>種</t>
    <rPh sb="0" eb="1">
      <t>シュ</t>
    </rPh>
    <phoneticPr fontId="4"/>
  </si>
  <si>
    <t>次救急医療機関</t>
    <rPh sb="0" eb="1">
      <t>ジ</t>
    </rPh>
    <rPh sb="1" eb="3">
      <t>キュウキュウ</t>
    </rPh>
    <rPh sb="3" eb="5">
      <t>イリョウ</t>
    </rPh>
    <rPh sb="5" eb="7">
      <t>キカン</t>
    </rPh>
    <phoneticPr fontId="4"/>
  </si>
  <si>
    <t>円】</t>
    <rPh sb="0" eb="1">
      <t>エン</t>
    </rPh>
    <phoneticPr fontId="4"/>
  </si>
  <si>
    <t>円）</t>
    <rPh sb="0" eb="1">
      <t>エン</t>
    </rPh>
    <phoneticPr fontId="4"/>
  </si>
  <si>
    <t>１種地域
及び２種
地域</t>
    <rPh sb="1" eb="2">
      <t>シュ</t>
    </rPh>
    <rPh sb="2" eb="4">
      <t>チイキ</t>
    </rPh>
    <rPh sb="5" eb="6">
      <t>オヨ</t>
    </rPh>
    <rPh sb="8" eb="9">
      <t>シュ</t>
    </rPh>
    <rPh sb="10" eb="12">
      <t>チイキ</t>
    </rPh>
    <phoneticPr fontId="4"/>
  </si>
  <si>
    <t>３種地域</t>
    <rPh sb="1" eb="2">
      <t>シュ</t>
    </rPh>
    <rPh sb="2" eb="4">
      <t>チイキ</t>
    </rPh>
    <phoneticPr fontId="4"/>
  </si>
  <si>
    <t>４種地域</t>
    <rPh sb="1" eb="2">
      <t>シュ</t>
    </rPh>
    <rPh sb="2" eb="4">
      <t>チイキ</t>
    </rPh>
    <phoneticPr fontId="4"/>
  </si>
  <si>
    <t>５種地域</t>
    <rPh sb="1" eb="2">
      <t>シュ</t>
    </rPh>
    <rPh sb="2" eb="4">
      <t>チイキ</t>
    </rPh>
    <phoneticPr fontId="4"/>
  </si>
  <si>
    <t>二次又は三次救急病院</t>
    <rPh sb="0" eb="2">
      <t>ニジ</t>
    </rPh>
    <rPh sb="2" eb="3">
      <t>マタ</t>
    </rPh>
    <rPh sb="4" eb="5">
      <t>サン</t>
    </rPh>
    <rPh sb="5" eb="6">
      <t>ジ</t>
    </rPh>
    <rPh sb="6" eb="8">
      <t>キュウキュウ</t>
    </rPh>
    <rPh sb="8" eb="10">
      <t>ビョウイン</t>
    </rPh>
    <phoneticPr fontId="4"/>
  </si>
  <si>
    <t>②賃金</t>
    <rPh sb="1" eb="3">
      <t>チンギン</t>
    </rPh>
    <phoneticPr fontId="4"/>
  </si>
  <si>
    <t>※いずれか該当する□に○を付すこと。</t>
    <rPh sb="5" eb="7">
      <t>ガイトウ</t>
    </rPh>
    <rPh sb="13" eb="14">
      <t>フ</t>
    </rPh>
    <phoneticPr fontId="4"/>
  </si>
  <si>
    <t>大学病院</t>
    <rPh sb="0" eb="2">
      <t>ダイガク</t>
    </rPh>
    <rPh sb="2" eb="4">
      <t>ビョウイン</t>
    </rPh>
    <phoneticPr fontId="4"/>
  </si>
  <si>
    <t>臨床研修病院</t>
    <rPh sb="0" eb="2">
      <t>リンショウ</t>
    </rPh>
    <rPh sb="2" eb="4">
      <t>ケンシュウ</t>
    </rPh>
    <rPh sb="4" eb="6">
      <t>ビョウイン</t>
    </rPh>
    <phoneticPr fontId="4"/>
  </si>
  <si>
    <t>１学年平均研修医数e</t>
    <rPh sb="1" eb="3">
      <t>ガクネン</t>
    </rPh>
    <rPh sb="3" eb="5">
      <t>ヘイキン</t>
    </rPh>
    <rPh sb="5" eb="8">
      <t>ケンシュウイ</t>
    </rPh>
    <rPh sb="8" eb="9">
      <t>スウ</t>
    </rPh>
    <phoneticPr fontId="5"/>
  </si>
  <si>
    <t>←協力型臨床研修病院等が申請する場合１を入力</t>
    <rPh sb="1" eb="4">
      <t>キョウリョクガタ</t>
    </rPh>
    <rPh sb="4" eb="6">
      <t>リンショウ</t>
    </rPh>
    <rPh sb="6" eb="8">
      <t>ケンシュウ</t>
    </rPh>
    <rPh sb="8" eb="10">
      <t>ビョウイン</t>
    </rPh>
    <rPh sb="10" eb="11">
      <t>トウ</t>
    </rPh>
    <rPh sb="12" eb="14">
      <t>シンセイ</t>
    </rPh>
    <rPh sb="16" eb="18">
      <t>バアイ</t>
    </rPh>
    <rPh sb="20" eb="22">
      <t>ニュウリョク</t>
    </rPh>
    <phoneticPr fontId="4"/>
  </si>
  <si>
    <t>１学年平均研修医数 e</t>
    <rPh sb="1" eb="3">
      <t>ガクネン</t>
    </rPh>
    <rPh sb="3" eb="5">
      <t>ヘイキン</t>
    </rPh>
    <rPh sb="5" eb="8">
      <t>ケンシュウイ</t>
    </rPh>
    <rPh sb="8" eb="9">
      <t>スウ</t>
    </rPh>
    <phoneticPr fontId="4"/>
  </si>
  <si>
    <t>研修医の募集定員が20人以上で将来小児科医又は産科医になることを希望する研修医を対象とした研修プログラムを設けた病院は○を付すこと</t>
    <rPh sb="0" eb="3">
      <t>ケンシュウイ</t>
    </rPh>
    <rPh sb="4" eb="6">
      <t>ボシュウ</t>
    </rPh>
    <rPh sb="6" eb="8">
      <t>テイイン</t>
    </rPh>
    <rPh sb="11" eb="12">
      <t>ニン</t>
    </rPh>
    <rPh sb="12" eb="14">
      <t>イジョウ</t>
    </rPh>
    <rPh sb="15" eb="17">
      <t>ショウライ</t>
    </rPh>
    <rPh sb="17" eb="21">
      <t>ショウニカイ</t>
    </rPh>
    <rPh sb="21" eb="22">
      <t>マタ</t>
    </rPh>
    <rPh sb="23" eb="26">
      <t>サンカイ</t>
    </rPh>
    <rPh sb="32" eb="34">
      <t>キボウ</t>
    </rPh>
    <rPh sb="36" eb="39">
      <t>ケンシュウイ</t>
    </rPh>
    <rPh sb="40" eb="42">
      <t>タイショウ</t>
    </rPh>
    <rPh sb="45" eb="47">
      <t>ケンシュウ</t>
    </rPh>
    <rPh sb="53" eb="54">
      <t>モウ</t>
    </rPh>
    <rPh sb="56" eb="58">
      <t>ビョウイン</t>
    </rPh>
    <rPh sb="61" eb="62">
      <t>フ</t>
    </rPh>
    <phoneticPr fontId="4"/>
  </si>
  <si>
    <t>①　研修管理委員会経費</t>
    <rPh sb="2" eb="4">
      <t>ケンシュウ</t>
    </rPh>
    <rPh sb="4" eb="6">
      <t>カンリ</t>
    </rPh>
    <rPh sb="6" eb="9">
      <t>イインカイ</t>
    </rPh>
    <rPh sb="9" eb="11">
      <t>ケイヒ</t>
    </rPh>
    <phoneticPr fontId="4"/>
  </si>
  <si>
    <t>②　地域医療対策協議会等連絡調整</t>
    <rPh sb="2" eb="4">
      <t>チイキ</t>
    </rPh>
    <rPh sb="4" eb="6">
      <t>イリョウ</t>
    </rPh>
    <rPh sb="6" eb="8">
      <t>タイサク</t>
    </rPh>
    <rPh sb="8" eb="11">
      <t>キョウギカイ</t>
    </rPh>
    <rPh sb="11" eb="12">
      <t>トウ</t>
    </rPh>
    <rPh sb="12" eb="14">
      <t>レンラク</t>
    </rPh>
    <rPh sb="14" eb="16">
      <t>チョウセイ</t>
    </rPh>
    <phoneticPr fontId="4"/>
  </si>
  <si>
    <t>回</t>
    <rPh sb="0" eb="1">
      <t>カイ</t>
    </rPh>
    <phoneticPr fontId="4"/>
  </si>
  <si>
    <t>※上限２回</t>
    <rPh sb="1" eb="3">
      <t>ジョウゲン</t>
    </rPh>
    <rPh sb="4" eb="5">
      <t>カイ</t>
    </rPh>
    <phoneticPr fontId="4"/>
  </si>
  <si>
    <t>円／日額）</t>
    <rPh sb="0" eb="1">
      <t>エン</t>
    </rPh>
    <rPh sb="2" eb="3">
      <t>ニチ</t>
    </rPh>
    <rPh sb="3" eb="4">
      <t>ガク</t>
    </rPh>
    <phoneticPr fontId="5"/>
  </si>
  <si>
    <t>事業延日数</t>
    <rPh sb="0" eb="1">
      <t>コト</t>
    </rPh>
    <rPh sb="1" eb="2">
      <t>ギョウ</t>
    </rPh>
    <rPh sb="2" eb="3">
      <t>エン</t>
    </rPh>
    <rPh sb="3" eb="4">
      <t>ヒ</t>
    </rPh>
    <phoneticPr fontId="5"/>
  </si>
  <si>
    <t>円／月額）</t>
    <rPh sb="0" eb="1">
      <t>エン</t>
    </rPh>
    <rPh sb="2" eb="3">
      <t>ツキ</t>
    </rPh>
    <rPh sb="3" eb="4">
      <t>ガク</t>
    </rPh>
    <phoneticPr fontId="5"/>
  </si>
  <si>
    <t>①指導医等が研修医と当直</t>
    <rPh sb="1" eb="4">
      <t>シドウイ</t>
    </rPh>
    <rPh sb="4" eb="5">
      <t>トウ</t>
    </rPh>
    <rPh sb="6" eb="9">
      <t>ケンシュウイ</t>
    </rPh>
    <rPh sb="10" eb="12">
      <t>トウチョク</t>
    </rPh>
    <phoneticPr fontId="4"/>
  </si>
  <si>
    <t>②指導医等がオンコール体制</t>
    <rPh sb="1" eb="4">
      <t>シドウイ</t>
    </rPh>
    <rPh sb="4" eb="5">
      <t>トウ</t>
    </rPh>
    <rPh sb="11" eb="13">
      <t>タイセイ</t>
    </rPh>
    <phoneticPr fontId="4"/>
  </si>
  <si>
    <t>教育指導経費－計（Ⅰ）</t>
    <rPh sb="0" eb="2">
      <t>キョウイク</t>
    </rPh>
    <rPh sb="2" eb="4">
      <t>シドウ</t>
    </rPh>
    <rPh sb="4" eb="6">
      <t>ケイヒ</t>
    </rPh>
    <rPh sb="7" eb="8">
      <t>ケイ</t>
    </rPh>
    <phoneticPr fontId="4"/>
  </si>
  <si>
    <t>当該年度に研修を開始した研修医に決まって支払われる給与</t>
    <rPh sb="0" eb="2">
      <t>トウガイ</t>
    </rPh>
    <rPh sb="2" eb="4">
      <t>ネンド</t>
    </rPh>
    <phoneticPr fontId="4"/>
  </si>
  <si>
    <t>①当該年度（１年次給与）</t>
    <rPh sb="1" eb="3">
      <t>トウガイ</t>
    </rPh>
    <rPh sb="3" eb="5">
      <t>ネンド</t>
    </rPh>
    <rPh sb="5" eb="7">
      <t>ヘイネンド</t>
    </rPh>
    <rPh sb="6" eb="8">
      <t>イチネン</t>
    </rPh>
    <rPh sb="8" eb="9">
      <t>ジ</t>
    </rPh>
    <rPh sb="9" eb="11">
      <t>キュウヨ</t>
    </rPh>
    <phoneticPr fontId="4"/>
  </si>
  <si>
    <t>（注）各項目毎の基準額の端数については、小数点以下を切り捨てて得た額とします。</t>
    <rPh sb="1" eb="2">
      <t>チュウ</t>
    </rPh>
    <rPh sb="3" eb="6">
      <t>カクコウモク</t>
    </rPh>
    <rPh sb="6" eb="7">
      <t>ゴト</t>
    </rPh>
    <rPh sb="8" eb="11">
      <t>キジュンガク</t>
    </rPh>
    <rPh sb="12" eb="14">
      <t>ハスウ</t>
    </rPh>
    <rPh sb="20" eb="23">
      <t>ショウスウテン</t>
    </rPh>
    <rPh sb="23" eb="25">
      <t>イカ</t>
    </rPh>
    <rPh sb="26" eb="27">
      <t>キ</t>
    </rPh>
    <rPh sb="28" eb="29">
      <t>ス</t>
    </rPh>
    <rPh sb="31" eb="32">
      <t>エ</t>
    </rPh>
    <rPh sb="33" eb="34">
      <t>ガク</t>
    </rPh>
    <phoneticPr fontId="11"/>
  </si>
  <si>
    <t>産婦人科</t>
    <rPh sb="0" eb="4">
      <t>サンフジンカ</t>
    </rPh>
    <phoneticPr fontId="4"/>
  </si>
  <si>
    <t>小児科</t>
    <rPh sb="0" eb="3">
      <t>ショウニカ</t>
    </rPh>
    <phoneticPr fontId="4"/>
  </si>
  <si>
    <t>月１回</t>
    <rPh sb="0" eb="1">
      <t>ツキ</t>
    </rPh>
    <rPh sb="2" eb="3">
      <t>カイ</t>
    </rPh>
    <phoneticPr fontId="4"/>
  </si>
  <si>
    <t>月２回</t>
    <rPh sb="0" eb="1">
      <t>ツキ</t>
    </rPh>
    <rPh sb="2" eb="3">
      <t>カイ</t>
    </rPh>
    <phoneticPr fontId="4"/>
  </si>
  <si>
    <t>月３回</t>
    <rPh sb="0" eb="1">
      <t>ツキ</t>
    </rPh>
    <rPh sb="2" eb="3">
      <t>カイ</t>
    </rPh>
    <phoneticPr fontId="4"/>
  </si>
  <si>
    <t>分野</t>
    <rPh sb="0" eb="2">
      <t>ブンヤ</t>
    </rPh>
    <phoneticPr fontId="4"/>
  </si>
  <si>
    <t>宿日直</t>
    <rPh sb="0" eb="1">
      <t>シュク</t>
    </rPh>
    <rPh sb="1" eb="3">
      <t>ニッチョク</t>
    </rPh>
    <phoneticPr fontId="4"/>
  </si>
  <si>
    <t>月</t>
    <rPh sb="0" eb="1">
      <t>ツキ</t>
    </rPh>
    <phoneticPr fontId="4"/>
  </si>
  <si>
    <t>へき地診療所等研修支援事業計画調書</t>
    <rPh sb="2" eb="3">
      <t>チ</t>
    </rPh>
    <rPh sb="3" eb="6">
      <t>シンリョウショ</t>
    </rPh>
    <rPh sb="6" eb="7">
      <t>トウ</t>
    </rPh>
    <rPh sb="7" eb="9">
      <t>ケンシュウ</t>
    </rPh>
    <rPh sb="9" eb="11">
      <t>シエン</t>
    </rPh>
    <rPh sb="11" eb="13">
      <t>ジギョウ</t>
    </rPh>
    <rPh sb="13" eb="15">
      <t>ケイカク</t>
    </rPh>
    <rPh sb="15" eb="17">
      <t>チョウショ</t>
    </rPh>
    <phoneticPr fontId="5"/>
  </si>
  <si>
    <t>診療所等名称</t>
    <rPh sb="0" eb="1">
      <t>ミ</t>
    </rPh>
    <rPh sb="1" eb="2">
      <t>リョウ</t>
    </rPh>
    <rPh sb="2" eb="3">
      <t>ショ</t>
    </rPh>
    <rPh sb="3" eb="4">
      <t>トウ</t>
    </rPh>
    <rPh sb="4" eb="5">
      <t>メイ</t>
    </rPh>
    <rPh sb="5" eb="6">
      <t>ショウ</t>
    </rPh>
    <phoneticPr fontId="5"/>
  </si>
  <si>
    <t>研修医氏名</t>
    <rPh sb="0" eb="1">
      <t>ケン</t>
    </rPh>
    <rPh sb="1" eb="2">
      <t>オサム</t>
    </rPh>
    <rPh sb="2" eb="3">
      <t>イ</t>
    </rPh>
    <rPh sb="3" eb="4">
      <t>シ</t>
    </rPh>
    <rPh sb="4" eb="5">
      <t>メイ</t>
    </rPh>
    <phoneticPr fontId="5"/>
  </si>
  <si>
    <t>合　　　　計</t>
    <rPh sb="0" eb="1">
      <t>ゴウ</t>
    </rPh>
    <rPh sb="5" eb="6">
      <t>ケイ</t>
    </rPh>
    <phoneticPr fontId="5"/>
  </si>
  <si>
    <t>（注）実日数の内訳を備考欄に記入すること。（例：平日△日、土日×日）</t>
    <rPh sb="1" eb="2">
      <t>チュウ</t>
    </rPh>
    <rPh sb="3" eb="4">
      <t>ジツ</t>
    </rPh>
    <rPh sb="4" eb="6">
      <t>ニッスウ</t>
    </rPh>
    <rPh sb="7" eb="9">
      <t>ウチワケ</t>
    </rPh>
    <rPh sb="10" eb="13">
      <t>ビコウラン</t>
    </rPh>
    <rPh sb="14" eb="16">
      <t>キニュウ</t>
    </rPh>
    <rPh sb="22" eb="23">
      <t>レイ</t>
    </rPh>
    <rPh sb="24" eb="26">
      <t>ヘイジツ</t>
    </rPh>
    <rPh sb="27" eb="28">
      <t>ニチ</t>
    </rPh>
    <rPh sb="29" eb="31">
      <t>ドニチ</t>
    </rPh>
    <rPh sb="32" eb="33">
      <t>ニチ</t>
    </rPh>
    <phoneticPr fontId="5"/>
  </si>
  <si>
    <t>（単位:円）</t>
    <rPh sb="1" eb="3">
      <t>タンイ</t>
    </rPh>
    <rPh sb="4" eb="5">
      <t>エン</t>
    </rPh>
    <phoneticPr fontId="14"/>
  </si>
  <si>
    <t>研修医の種別(常勤・非常勤）</t>
    <rPh sb="0" eb="3">
      <t>ケンシュウイ</t>
    </rPh>
    <rPh sb="4" eb="6">
      <t>シュベツ</t>
    </rPh>
    <rPh sb="7" eb="9">
      <t>ジョウキン</t>
    </rPh>
    <rPh sb="10" eb="13">
      <t>ヒジョウキン</t>
    </rPh>
    <phoneticPr fontId="14"/>
  </si>
  <si>
    <t>備考</t>
    <rPh sb="0" eb="2">
      <t>ビコウ</t>
    </rPh>
    <phoneticPr fontId="14"/>
  </si>
  <si>
    <t>①基本給月給（決定ベース）</t>
    <rPh sb="1" eb="4">
      <t>キホンキュウ</t>
    </rPh>
    <rPh sb="4" eb="6">
      <t>ゲッキュウ</t>
    </rPh>
    <rPh sb="7" eb="9">
      <t>ケッテイ</t>
    </rPh>
    <phoneticPr fontId="14"/>
  </si>
  <si>
    <t>②年額賞与(決定ベース）</t>
    <rPh sb="1" eb="3">
      <t>ネンガク</t>
    </rPh>
    <rPh sb="3" eb="5">
      <t>ショウヨ</t>
    </rPh>
    <rPh sb="6" eb="8">
      <t>ケッテイ</t>
    </rPh>
    <phoneticPr fontId="14"/>
  </si>
  <si>
    <t>推計年収（①×12+②)　　　　</t>
    <rPh sb="0" eb="2">
      <t>スイケイ</t>
    </rPh>
    <rPh sb="2" eb="4">
      <t>ネンシュウ</t>
    </rPh>
    <phoneticPr fontId="14"/>
  </si>
  <si>
    <t>【記載要領】</t>
    <rPh sb="1" eb="3">
      <t>キサイ</t>
    </rPh>
    <rPh sb="3" eb="5">
      <t>ヨウリョウ</t>
    </rPh>
    <phoneticPr fontId="14"/>
  </si>
  <si>
    <t>　　　　　①基本給月給</t>
    <rPh sb="6" eb="8">
      <t>キホン</t>
    </rPh>
    <rPh sb="8" eb="9">
      <t>キュウ</t>
    </rPh>
    <rPh sb="9" eb="11">
      <t>ゲッキュウ</t>
    </rPh>
    <phoneticPr fontId="14"/>
  </si>
  <si>
    <t>　　　　　②年額賞与</t>
    <rPh sb="6" eb="8">
      <t>ネンガク</t>
    </rPh>
    <rPh sb="8" eb="10">
      <t>ショウヨ</t>
    </rPh>
    <phoneticPr fontId="14"/>
  </si>
  <si>
    <t>　　　　　　年額賞与（国家公務員の給与では「期末手当」、「勤勉手当」が該当）は、各年度で支払われる賞与（年度で複数回ならその合計金額）を記載して下さい。</t>
    <rPh sb="6" eb="8">
      <t>ネンガク</t>
    </rPh>
    <rPh sb="8" eb="10">
      <t>ショウヨ</t>
    </rPh>
    <rPh sb="11" eb="13">
      <t>コッカ</t>
    </rPh>
    <rPh sb="13" eb="16">
      <t>コウムイン</t>
    </rPh>
    <rPh sb="17" eb="19">
      <t>キュウヨ</t>
    </rPh>
    <rPh sb="22" eb="24">
      <t>キマツ</t>
    </rPh>
    <rPh sb="24" eb="26">
      <t>テアテ</t>
    </rPh>
    <rPh sb="29" eb="31">
      <t>キンベン</t>
    </rPh>
    <rPh sb="31" eb="33">
      <t>テアテ</t>
    </rPh>
    <rPh sb="35" eb="37">
      <t>ガイトウ</t>
    </rPh>
    <rPh sb="40" eb="43">
      <t>カクネンド</t>
    </rPh>
    <rPh sb="44" eb="46">
      <t>シハラ</t>
    </rPh>
    <rPh sb="49" eb="51">
      <t>ショウヨ</t>
    </rPh>
    <rPh sb="52" eb="54">
      <t>ネンド</t>
    </rPh>
    <rPh sb="55" eb="57">
      <t>フクスウ</t>
    </rPh>
    <rPh sb="57" eb="58">
      <t>カイ</t>
    </rPh>
    <rPh sb="62" eb="64">
      <t>ゴウケイ</t>
    </rPh>
    <rPh sb="64" eb="66">
      <t>キンガク</t>
    </rPh>
    <rPh sb="68" eb="70">
      <t>キサイ</t>
    </rPh>
    <rPh sb="72" eb="73">
      <t>クダ</t>
    </rPh>
    <phoneticPr fontId="14"/>
  </si>
  <si>
    <t>　　　　　注）ここでいう「決定ベース」とは、研修医を募集する際に募集要項等で公表している給与（事前に定められている給与）のこと。</t>
    <rPh sb="5" eb="6">
      <t>チュウ</t>
    </rPh>
    <rPh sb="13" eb="15">
      <t>ケッテイ</t>
    </rPh>
    <rPh sb="22" eb="25">
      <t>ケンシュウイ</t>
    </rPh>
    <rPh sb="26" eb="28">
      <t>ボシュウ</t>
    </rPh>
    <rPh sb="30" eb="31">
      <t>サイ</t>
    </rPh>
    <rPh sb="32" eb="34">
      <t>ボシュウ</t>
    </rPh>
    <rPh sb="34" eb="36">
      <t>ヨウコウ</t>
    </rPh>
    <rPh sb="36" eb="37">
      <t>トウ</t>
    </rPh>
    <rPh sb="38" eb="39">
      <t>コウ</t>
    </rPh>
    <rPh sb="39" eb="40">
      <t>ヒョウ</t>
    </rPh>
    <rPh sb="44" eb="46">
      <t>キュウヨ</t>
    </rPh>
    <rPh sb="47" eb="49">
      <t>ジゼン</t>
    </rPh>
    <rPh sb="50" eb="51">
      <t>サダ</t>
    </rPh>
    <rPh sb="57" eb="59">
      <t>キュウヨ</t>
    </rPh>
    <phoneticPr fontId="14"/>
  </si>
  <si>
    <t>　　　　　　   ただし、公募後に変更が決まっている場合は、変更後の処遇により記載して下さい。</t>
    <rPh sb="39" eb="41">
      <t>キサイ</t>
    </rPh>
    <rPh sb="43" eb="44">
      <t>クダ</t>
    </rPh>
    <phoneticPr fontId="4"/>
  </si>
  <si>
    <t>　　　　　当該年度に研修を開始する研修医　　　　　　　　　　　　　　　　　　　　　　　　　　　　　※都道府県の要請等により受け入れた自治医科大学
　医学部卒の研修医を除く。</t>
    <rPh sb="5" eb="7">
      <t>トウガイ</t>
    </rPh>
    <rPh sb="7" eb="9">
      <t>ネンド</t>
    </rPh>
    <rPh sb="10" eb="12">
      <t>ケンシュウ</t>
    </rPh>
    <rPh sb="13" eb="15">
      <t>カイシ</t>
    </rPh>
    <rPh sb="17" eb="20">
      <t>ケンシュウイ</t>
    </rPh>
    <rPh sb="50" eb="54">
      <t>トドウフケン</t>
    </rPh>
    <rPh sb="55" eb="57">
      <t>ヨウセイ</t>
    </rPh>
    <rPh sb="57" eb="58">
      <t>トウ</t>
    </rPh>
    <rPh sb="61" eb="62">
      <t>ウ</t>
    </rPh>
    <rPh sb="63" eb="64">
      <t>イ</t>
    </rPh>
    <rPh sb="66" eb="68">
      <t>ジチ</t>
    </rPh>
    <rPh sb="68" eb="70">
      <t>イカ</t>
    </rPh>
    <rPh sb="70" eb="72">
      <t>ダイガク</t>
    </rPh>
    <rPh sb="74" eb="77">
      <t>イガクブ</t>
    </rPh>
    <rPh sb="77" eb="78">
      <t>ソツ</t>
    </rPh>
    <rPh sb="79" eb="82">
      <t>ケンシュウイ</t>
    </rPh>
    <rPh sb="83" eb="84">
      <t>ノゾ</t>
    </rPh>
    <phoneticPr fontId="14"/>
  </si>
  <si>
    <t>１年次（当該年度）</t>
    <rPh sb="0" eb="2">
      <t>イチネン</t>
    </rPh>
    <rPh sb="2" eb="3">
      <t>ジ</t>
    </rPh>
    <rPh sb="4" eb="6">
      <t>トウガイ</t>
    </rPh>
    <rPh sb="6" eb="8">
      <t>ネンド</t>
    </rPh>
    <phoneticPr fontId="14"/>
  </si>
  <si>
    <t>①指導医経費</t>
    <rPh sb="1" eb="4">
      <t>シドウイ</t>
    </rPh>
    <rPh sb="4" eb="6">
      <t>ケイヒ</t>
    </rPh>
    <phoneticPr fontId="4"/>
  </si>
  <si>
    <t>ア当該年度４月１日現在の１年次研修医受入数が20人未満の基幹型病院の場合（協力型病院が申請する場合にも適用）</t>
    <rPh sb="1" eb="3">
      <t>トウガイ</t>
    </rPh>
    <rPh sb="3" eb="5">
      <t>ネンド</t>
    </rPh>
    <rPh sb="6" eb="7">
      <t>ガツ</t>
    </rPh>
    <rPh sb="8" eb="9">
      <t>ニチ</t>
    </rPh>
    <rPh sb="9" eb="11">
      <t>ゲンザイ</t>
    </rPh>
    <rPh sb="13" eb="15">
      <t>ネンジ</t>
    </rPh>
    <rPh sb="15" eb="18">
      <t>ケンシュウイ</t>
    </rPh>
    <rPh sb="18" eb="21">
      <t>ウケイレスウ</t>
    </rPh>
    <rPh sb="24" eb="25">
      <t>ニン</t>
    </rPh>
    <rPh sb="25" eb="27">
      <t>ミマン</t>
    </rPh>
    <rPh sb="28" eb="31">
      <t>キカンガタ</t>
    </rPh>
    <rPh sb="31" eb="33">
      <t>ビョウイン</t>
    </rPh>
    <rPh sb="34" eb="36">
      <t>バアイ</t>
    </rPh>
    <rPh sb="37" eb="40">
      <t>キョウリョクガタ</t>
    </rPh>
    <rPh sb="40" eb="42">
      <t>ビョウイン</t>
    </rPh>
    <rPh sb="43" eb="45">
      <t>シンセイ</t>
    </rPh>
    <rPh sb="47" eb="49">
      <t>バアイ</t>
    </rPh>
    <rPh sb="51" eb="53">
      <t>テキヨウ</t>
    </rPh>
    <phoneticPr fontId="4"/>
  </si>
  <si>
    <t>イ当該年度４月１日現在の１年次研修医受入数が20人以上の基幹型病院の場合</t>
    <rPh sb="1" eb="3">
      <t>トウガイ</t>
    </rPh>
    <rPh sb="3" eb="5">
      <t>ネンド</t>
    </rPh>
    <rPh sb="6" eb="7">
      <t>ガツ</t>
    </rPh>
    <rPh sb="8" eb="9">
      <t>ニチ</t>
    </rPh>
    <rPh sb="9" eb="11">
      <t>ゲンザイ</t>
    </rPh>
    <rPh sb="13" eb="15">
      <t>ネンジ</t>
    </rPh>
    <rPh sb="15" eb="18">
      <t>ケンシュウイ</t>
    </rPh>
    <rPh sb="18" eb="21">
      <t>ウケイレスウ</t>
    </rPh>
    <rPh sb="24" eb="25">
      <t>ニン</t>
    </rPh>
    <rPh sb="25" eb="27">
      <t>イジョウ</t>
    </rPh>
    <rPh sb="28" eb="31">
      <t>キカンガタ</t>
    </rPh>
    <rPh sb="31" eb="33">
      <t>ビョウイン</t>
    </rPh>
    <rPh sb="34" eb="36">
      <t>バアイ</t>
    </rPh>
    <phoneticPr fontId="4"/>
  </si>
  <si>
    <t>①が630万円を超え、720万円以下の場合は、上記教育指導経費計（Ⅰ）の金額に0.9を乗じる</t>
    <rPh sb="14" eb="16">
      <t>マンエン</t>
    </rPh>
    <rPh sb="16" eb="18">
      <t>イカ</t>
    </rPh>
    <rPh sb="19" eb="21">
      <t>バアイ</t>
    </rPh>
    <phoneticPr fontId="4"/>
  </si>
  <si>
    <t>当該年度４月１日現在の１年次研修医受入数</t>
    <rPh sb="12" eb="14">
      <t>ネンジ</t>
    </rPh>
    <phoneticPr fontId="4"/>
  </si>
  <si>
    <t>研修実日数</t>
    <rPh sb="0" eb="2">
      <t>ケンシュウ</t>
    </rPh>
    <rPh sb="2" eb="3">
      <t>ジツ</t>
    </rPh>
    <rPh sb="3" eb="5">
      <t>ニッスウ</t>
    </rPh>
    <phoneticPr fontId="5"/>
  </si>
  <si>
    <t>　</t>
    <phoneticPr fontId="4"/>
  </si>
  <si>
    <t>○</t>
    <phoneticPr fontId="4"/>
  </si>
  <si>
    <t>c</t>
    <phoneticPr fontId="4"/>
  </si>
  <si>
    <t>d</t>
    <phoneticPr fontId="4"/>
  </si>
  <si>
    <t>e</t>
    <phoneticPr fontId="4"/>
  </si>
  <si>
    <t>f</t>
    <phoneticPr fontId="4"/>
  </si>
  <si>
    <t>（</t>
    <phoneticPr fontId="5"/>
  </si>
  <si>
    <t>【</t>
    <phoneticPr fontId="5"/>
  </si>
  <si>
    <t>①</t>
    <phoneticPr fontId="5"/>
  </si>
  <si>
    <t>②</t>
    <phoneticPr fontId="5"/>
  </si>
  <si>
    <t>　オンコール分はN、Sと一致</t>
    <rPh sb="6" eb="7">
      <t>ブン</t>
    </rPh>
    <rPh sb="12" eb="14">
      <t>イッチ</t>
    </rPh>
    <phoneticPr fontId="4"/>
  </si>
  <si>
    <t>　オンコール分はR、Tと一致</t>
    <rPh sb="6" eb="7">
      <t>ブン</t>
    </rPh>
    <rPh sb="12" eb="14">
      <t>イッチ</t>
    </rPh>
    <phoneticPr fontId="4"/>
  </si>
  <si>
    <t>実施回数　q</t>
    <rPh sb="0" eb="2">
      <t>ジッシ</t>
    </rPh>
    <rPh sb="2" eb="4">
      <t>カイスウ</t>
    </rPh>
    <phoneticPr fontId="4"/>
  </si>
  <si>
    <t>A</t>
    <phoneticPr fontId="4"/>
  </si>
  <si>
    <t>B</t>
    <phoneticPr fontId="4"/>
  </si>
  <si>
    <t>C</t>
    <phoneticPr fontId="4"/>
  </si>
  <si>
    <t>D</t>
    <phoneticPr fontId="4"/>
  </si>
  <si>
    <t>E</t>
    <phoneticPr fontId="4"/>
  </si>
  <si>
    <t>F</t>
    <phoneticPr fontId="4"/>
  </si>
  <si>
    <t>G</t>
    <phoneticPr fontId="4"/>
  </si>
  <si>
    <t>H</t>
    <phoneticPr fontId="4"/>
  </si>
  <si>
    <t>K</t>
    <phoneticPr fontId="4"/>
  </si>
  <si>
    <t>L</t>
    <phoneticPr fontId="4"/>
  </si>
  <si>
    <t>M</t>
    <phoneticPr fontId="4"/>
  </si>
  <si>
    <t>N</t>
    <phoneticPr fontId="4"/>
  </si>
  <si>
    <t>O</t>
    <phoneticPr fontId="4"/>
  </si>
  <si>
    <t>P</t>
    <phoneticPr fontId="4"/>
  </si>
  <si>
    <t>Q</t>
    <phoneticPr fontId="4"/>
  </si>
  <si>
    <t>R</t>
    <phoneticPr fontId="4"/>
  </si>
  <si>
    <t>（２）当該年度４月１日現在の１年次研修医受入数は、基幹型臨床研修病院における当該年度４月１日現在の１年次研修医受入数を記載してください。</t>
    <rPh sb="25" eb="28">
      <t>キカンガタ</t>
    </rPh>
    <rPh sb="28" eb="30">
      <t>リンショウ</t>
    </rPh>
    <rPh sb="30" eb="32">
      <t>ケンシュウ</t>
    </rPh>
    <rPh sb="32" eb="34">
      <t>ビョウイン</t>
    </rPh>
    <rPh sb="59" eb="61">
      <t>キサイ</t>
    </rPh>
    <phoneticPr fontId="14"/>
  </si>
  <si>
    <t>（３）研修医の常勤・非常勤の別は、基幹型臨床研修病院で研修している際の種別を選択してください。</t>
    <rPh sb="3" eb="6">
      <t>ケンシュウイ</t>
    </rPh>
    <rPh sb="7" eb="9">
      <t>ジョウキン</t>
    </rPh>
    <rPh sb="10" eb="13">
      <t>ヒジョウキン</t>
    </rPh>
    <rPh sb="14" eb="15">
      <t>ベツ</t>
    </rPh>
    <rPh sb="17" eb="20">
      <t>キカンガタ</t>
    </rPh>
    <rPh sb="20" eb="22">
      <t>リンショウ</t>
    </rPh>
    <rPh sb="22" eb="24">
      <t>ケンシュウ</t>
    </rPh>
    <rPh sb="24" eb="26">
      <t>ビョウイン</t>
    </rPh>
    <rPh sb="27" eb="29">
      <t>ケンシュウ</t>
    </rPh>
    <rPh sb="33" eb="34">
      <t>サイ</t>
    </rPh>
    <rPh sb="35" eb="37">
      <t>シュベツ</t>
    </rPh>
    <rPh sb="38" eb="40">
      <t>センタク</t>
    </rPh>
    <phoneticPr fontId="14"/>
  </si>
  <si>
    <t>（４）当該年度に研修を開始する研修医の欄は、基幹型臨床研修病院の処遇を記載してください。</t>
    <rPh sb="3" eb="5">
      <t>トウガイ</t>
    </rPh>
    <rPh sb="5" eb="7">
      <t>ネンド</t>
    </rPh>
    <rPh sb="8" eb="10">
      <t>ケンシュウ</t>
    </rPh>
    <rPh sb="11" eb="13">
      <t>カイシ</t>
    </rPh>
    <rPh sb="15" eb="18">
      <t>ケンシュウイ</t>
    </rPh>
    <rPh sb="19" eb="20">
      <t>ラン</t>
    </rPh>
    <rPh sb="22" eb="25">
      <t>キカンガタ</t>
    </rPh>
    <rPh sb="25" eb="27">
      <t>リンショウ</t>
    </rPh>
    <rPh sb="27" eb="29">
      <t>ケンシュウ</t>
    </rPh>
    <rPh sb="29" eb="31">
      <t>ビョウイン</t>
    </rPh>
    <rPh sb="32" eb="34">
      <t>ショグウ</t>
    </rPh>
    <rPh sb="35" eb="37">
      <t>キサイ</t>
    </rPh>
    <phoneticPr fontId="14"/>
  </si>
  <si>
    <t>（５）①基本給月給、②年額賞与の欄は以下の通り記載して下さい。</t>
    <rPh sb="4" eb="7">
      <t>キホンキュウ</t>
    </rPh>
    <rPh sb="7" eb="9">
      <t>ゲッキュウ</t>
    </rPh>
    <rPh sb="11" eb="13">
      <t>ネンガク</t>
    </rPh>
    <rPh sb="13" eb="15">
      <t>ショウヨ</t>
    </rPh>
    <rPh sb="16" eb="17">
      <t>ラン</t>
    </rPh>
    <rPh sb="18" eb="20">
      <t>イカ</t>
    </rPh>
    <rPh sb="21" eb="22">
      <t>トオ</t>
    </rPh>
    <rPh sb="23" eb="25">
      <t>キサイ</t>
    </rPh>
    <rPh sb="27" eb="28">
      <t>クダ</t>
    </rPh>
    <phoneticPr fontId="14"/>
  </si>
  <si>
    <t>✔</t>
    <phoneticPr fontId="4"/>
  </si>
  <si>
    <t>b</t>
    <phoneticPr fontId="4"/>
  </si>
  <si>
    <t>（注１）研修医延人数は、当該年度内における各月の末日に在籍する研修医数の総和であること。</t>
    <phoneticPr fontId="5"/>
  </si>
  <si>
    <t>　とすること。</t>
    <phoneticPr fontId="4"/>
  </si>
  <si>
    <t>（２）研修医数</t>
    <phoneticPr fontId="4"/>
  </si>
  <si>
    <t>g</t>
    <phoneticPr fontId="4"/>
  </si>
  <si>
    <t>（３）地元出身研修医の採用数（4月１日現在）</t>
    <rPh sb="3" eb="5">
      <t>ジモト</t>
    </rPh>
    <rPh sb="5" eb="7">
      <t>シュッシン</t>
    </rPh>
    <rPh sb="16" eb="17">
      <t>ガツ</t>
    </rPh>
    <rPh sb="18" eb="19">
      <t>ニチ</t>
    </rPh>
    <rPh sb="19" eb="21">
      <t>ゲンザイ</t>
    </rPh>
    <phoneticPr fontId="4"/>
  </si>
  <si>
    <t>１年次生研修医数</t>
    <rPh sb="1" eb="3">
      <t>ネンジ</t>
    </rPh>
    <rPh sb="3" eb="4">
      <t>セイ</t>
    </rPh>
    <rPh sb="4" eb="7">
      <t>ケンシュウイ</t>
    </rPh>
    <rPh sb="7" eb="8">
      <t>スウ</t>
    </rPh>
    <phoneticPr fontId="5"/>
  </si>
  <si>
    <t>うち地元出身研修医の採用数</t>
    <rPh sb="2" eb="4">
      <t>ジモト</t>
    </rPh>
    <rPh sb="4" eb="6">
      <t>シュッシン</t>
    </rPh>
    <rPh sb="6" eb="8">
      <t>ケンシュウ</t>
    </rPh>
    <rPh sb="10" eb="13">
      <t>サイヨウスウ</t>
    </rPh>
    <phoneticPr fontId="5"/>
  </si>
  <si>
    <t>２年次生研修医数</t>
    <rPh sb="1" eb="3">
      <t>ネンジ</t>
    </rPh>
    <rPh sb="3" eb="4">
      <t>セイ</t>
    </rPh>
    <rPh sb="4" eb="7">
      <t>ケンシュウイ</t>
    </rPh>
    <rPh sb="7" eb="8">
      <t>スウ</t>
    </rPh>
    <phoneticPr fontId="5"/>
  </si>
  <si>
    <t>うち地元出身研修医の採用数</t>
    <rPh sb="2" eb="4">
      <t>ジモト</t>
    </rPh>
    <rPh sb="4" eb="6">
      <t>シュッシン</t>
    </rPh>
    <rPh sb="6" eb="9">
      <t>ケンシュウイ</t>
    </rPh>
    <rPh sb="10" eb="13">
      <t>サイヨウスウ</t>
    </rPh>
    <phoneticPr fontId="5"/>
  </si>
  <si>
    <t>地元出身研修医の採用割合</t>
    <rPh sb="0" eb="2">
      <t>ジモト</t>
    </rPh>
    <rPh sb="2" eb="4">
      <t>シュッシン</t>
    </rPh>
    <rPh sb="4" eb="7">
      <t>ケンシュウイ</t>
    </rPh>
    <rPh sb="8" eb="10">
      <t>サイヨウ</t>
    </rPh>
    <rPh sb="10" eb="12">
      <t>ワリアイ</t>
    </rPh>
    <phoneticPr fontId="4"/>
  </si>
  <si>
    <t>※協力型病院が申請する場合は、基幹型病院の研修医数及び採用数を記載すること。</t>
    <rPh sb="15" eb="17">
      <t>キカン</t>
    </rPh>
    <rPh sb="17" eb="18">
      <t>ガタ</t>
    </rPh>
    <rPh sb="21" eb="24">
      <t>ケンシュウイ</t>
    </rPh>
    <rPh sb="24" eb="25">
      <t>スウ</t>
    </rPh>
    <rPh sb="25" eb="26">
      <t>オヨ</t>
    </rPh>
    <rPh sb="27" eb="30">
      <t>サイヨウスウ</t>
    </rPh>
    <phoneticPr fontId="4"/>
  </si>
  <si>
    <t>（４）地元出身研修医延人数</t>
    <rPh sb="3" eb="5">
      <t>ジモト</t>
    </rPh>
    <rPh sb="5" eb="7">
      <t>シュッシン</t>
    </rPh>
    <rPh sb="7" eb="10">
      <t>ケンシュウイ</t>
    </rPh>
    <rPh sb="10" eb="11">
      <t>ノベ</t>
    </rPh>
    <phoneticPr fontId="5"/>
  </si>
  <si>
    <t>a'</t>
    <phoneticPr fontId="4"/>
  </si>
  <si>
    <t>事業延日数</t>
    <phoneticPr fontId="4"/>
  </si>
  <si>
    <t>h</t>
    <phoneticPr fontId="4"/>
  </si>
  <si>
    <t>宿日直事業経費に係る条件確認（下記(6)～(7)）</t>
    <rPh sb="0" eb="1">
      <t>シュク</t>
    </rPh>
    <rPh sb="1" eb="3">
      <t>ニッチョク</t>
    </rPh>
    <rPh sb="3" eb="5">
      <t>ジギョウ</t>
    </rPh>
    <rPh sb="5" eb="7">
      <t>ケイヒ</t>
    </rPh>
    <rPh sb="8" eb="9">
      <t>カカ</t>
    </rPh>
    <rPh sb="10" eb="12">
      <t>ジョウケン</t>
    </rPh>
    <rPh sb="12" eb="14">
      <t>カクニン</t>
    </rPh>
    <rPh sb="15" eb="17">
      <t>カキ</t>
    </rPh>
    <phoneticPr fontId="4"/>
  </si>
  <si>
    <t>i</t>
    <phoneticPr fontId="4"/>
  </si>
  <si>
    <t>j</t>
    <phoneticPr fontId="5"/>
  </si>
  <si>
    <t>k</t>
    <phoneticPr fontId="4"/>
  </si>
  <si>
    <t>l</t>
    <phoneticPr fontId="5"/>
  </si>
  <si>
    <t>m</t>
    <phoneticPr fontId="4"/>
  </si>
  <si>
    <t>n</t>
    <phoneticPr fontId="5"/>
  </si>
  <si>
    <t>o</t>
    <phoneticPr fontId="4"/>
  </si>
  <si>
    <t>p</t>
    <phoneticPr fontId="5"/>
  </si>
  <si>
    <t>２　基準額適用</t>
    <phoneticPr fontId="4"/>
  </si>
  <si>
    <t>【</t>
    <phoneticPr fontId="4"/>
  </si>
  <si>
    <t>（</t>
    <phoneticPr fontId="4"/>
  </si>
  <si>
    <t>研修医延人数 a</t>
    <phoneticPr fontId="5"/>
  </si>
  <si>
    <t>円×0.5／月額）</t>
    <rPh sb="0" eb="1">
      <t>エン</t>
    </rPh>
    <rPh sb="6" eb="8">
      <t>ゲツガク</t>
    </rPh>
    <phoneticPr fontId="5"/>
  </si>
  <si>
    <t>×</t>
    <phoneticPr fontId="4"/>
  </si>
  <si>
    <t>a</t>
    <phoneticPr fontId="5"/>
  </si>
  <si>
    <t>b</t>
    <phoneticPr fontId="5"/>
  </si>
  <si>
    <t>）</t>
    <phoneticPr fontId="5"/>
  </si>
  <si>
    <t>h</t>
    <phoneticPr fontId="5"/>
  </si>
  <si>
    <t>×</t>
    <phoneticPr fontId="5"/>
  </si>
  <si>
    <t>①が720万円を超える場合は、上記教育指導経費計（Ⅰ）の金額に0.8を乗じる</t>
    <phoneticPr fontId="4"/>
  </si>
  <si>
    <t>※研修医受入数には、中断後の再開者及び産科・小児科プログラム加算分の数は含まない。
※協力型臨床研修病院等が申請する場合であっても、基幹型臨床研修病院の研修医受入数を記載すること。</t>
    <rPh sb="43" eb="46">
      <t>キョウリョクガタ</t>
    </rPh>
    <rPh sb="46" eb="50">
      <t>リンショウケンシュウ</t>
    </rPh>
    <rPh sb="50" eb="52">
      <t>ビョウイン</t>
    </rPh>
    <rPh sb="52" eb="53">
      <t>トウ</t>
    </rPh>
    <rPh sb="54" eb="56">
      <t>シンセイ</t>
    </rPh>
    <rPh sb="58" eb="60">
      <t>バアイ</t>
    </rPh>
    <rPh sb="66" eb="69">
      <t>キカンガタ</t>
    </rPh>
    <rPh sb="69" eb="73">
      <t>リンショウケンシュウ</t>
    </rPh>
    <rPh sb="73" eb="75">
      <t>ビョウイン</t>
    </rPh>
    <rPh sb="76" eb="79">
      <t>ケンシュウイ</t>
    </rPh>
    <rPh sb="79" eb="81">
      <t>ウケイレ</t>
    </rPh>
    <rPh sb="83" eb="85">
      <t>キサイ</t>
    </rPh>
    <phoneticPr fontId="4"/>
  </si>
  <si>
    <t>１年次生又は再開者</t>
    <phoneticPr fontId="4"/>
  </si>
  <si>
    <t>補助対象</t>
    <rPh sb="0" eb="2">
      <t>ホジョ</t>
    </rPh>
    <rPh sb="2" eb="4">
      <t>タイショウ</t>
    </rPh>
    <phoneticPr fontId="4"/>
  </si>
  <si>
    <t>宿日直研修計画月数</t>
    <rPh sb="3" eb="5">
      <t>ケンシュウ</t>
    </rPh>
    <phoneticPr fontId="4"/>
  </si>
  <si>
    <t>対象</t>
    <rPh sb="0" eb="2">
      <t>タイショウ</t>
    </rPh>
    <phoneticPr fontId="4"/>
  </si>
  <si>
    <t>対象外</t>
    <rPh sb="0" eb="2">
      <t>タイショウ</t>
    </rPh>
    <rPh sb="2" eb="3">
      <t>ガイ</t>
    </rPh>
    <phoneticPr fontId="4"/>
  </si>
  <si>
    <t>月４回
以上</t>
    <rPh sb="0" eb="1">
      <t>ツキ</t>
    </rPh>
    <rPh sb="2" eb="3">
      <t>カイ</t>
    </rPh>
    <rPh sb="4" eb="6">
      <t>イジョウ</t>
    </rPh>
    <phoneticPr fontId="4"/>
  </si>
  <si>
    <t>合計</t>
    <rPh sb="0" eb="2">
      <t>ゴウケイ</t>
    </rPh>
    <phoneticPr fontId="4"/>
  </si>
  <si>
    <t>A</t>
    <phoneticPr fontId="4"/>
  </si>
  <si>
    <t>B</t>
    <phoneticPr fontId="4"/>
  </si>
  <si>
    <t>C</t>
    <phoneticPr fontId="4"/>
  </si>
  <si>
    <t>D</t>
    <phoneticPr fontId="4"/>
  </si>
  <si>
    <t>E</t>
    <phoneticPr fontId="4"/>
  </si>
  <si>
    <t>F</t>
    <phoneticPr fontId="4"/>
  </si>
  <si>
    <t>G</t>
    <phoneticPr fontId="4"/>
  </si>
  <si>
    <t>H</t>
    <phoneticPr fontId="4"/>
  </si>
  <si>
    <t>産婦人科</t>
    <phoneticPr fontId="4"/>
  </si>
  <si>
    <t>小児科</t>
    <phoneticPr fontId="4"/>
  </si>
  <si>
    <t>１年次生又は再開者</t>
    <phoneticPr fontId="4"/>
  </si>
  <si>
    <t>Ｈ</t>
    <phoneticPr fontId="4"/>
  </si>
  <si>
    <t>I</t>
    <phoneticPr fontId="4"/>
  </si>
  <si>
    <t>A+(B×2)+(C×3)</t>
    <phoneticPr fontId="4"/>
  </si>
  <si>
    <t>J</t>
    <phoneticPr fontId="4"/>
  </si>
  <si>
    <t>E+(F×2)+(G×3)</t>
    <phoneticPr fontId="4"/>
  </si>
  <si>
    <t>日</t>
    <phoneticPr fontId="4"/>
  </si>
  <si>
    <t>２年次生又は再開者</t>
    <phoneticPr fontId="4"/>
  </si>
  <si>
    <t>２年次生
又は
再開者</t>
    <phoneticPr fontId="4"/>
  </si>
  <si>
    <t>オンコール</t>
    <phoneticPr fontId="4"/>
  </si>
  <si>
    <t>K</t>
    <phoneticPr fontId="4"/>
  </si>
  <si>
    <t>L</t>
    <phoneticPr fontId="4"/>
  </si>
  <si>
    <t>M</t>
    <phoneticPr fontId="4"/>
  </si>
  <si>
    <t>N</t>
    <phoneticPr fontId="4"/>
  </si>
  <si>
    <t>O</t>
    <phoneticPr fontId="4"/>
  </si>
  <si>
    <t>P</t>
    <phoneticPr fontId="4"/>
  </si>
  <si>
    <t>Q</t>
    <phoneticPr fontId="4"/>
  </si>
  <si>
    <t>R</t>
    <phoneticPr fontId="4"/>
  </si>
  <si>
    <t>指導医等が研修医と当直</t>
    <rPh sb="0" eb="3">
      <t>シドウイ</t>
    </rPh>
    <rPh sb="3" eb="4">
      <t>トウ</t>
    </rPh>
    <rPh sb="5" eb="7">
      <t>ケンシュウ</t>
    </rPh>
    <rPh sb="7" eb="8">
      <t>イ</t>
    </rPh>
    <rPh sb="9" eb="11">
      <t>トウチョク</t>
    </rPh>
    <phoneticPr fontId="4"/>
  </si>
  <si>
    <t>産婦人科</t>
    <phoneticPr fontId="4"/>
  </si>
  <si>
    <t>小児科</t>
    <phoneticPr fontId="4"/>
  </si>
  <si>
    <t>指導医等がオンコール体制</t>
    <rPh sb="0" eb="2">
      <t>シドウ</t>
    </rPh>
    <rPh sb="2" eb="3">
      <t>イ</t>
    </rPh>
    <rPh sb="3" eb="4">
      <t>トウ</t>
    </rPh>
    <rPh sb="10" eb="12">
      <t>タイセイ</t>
    </rPh>
    <phoneticPr fontId="4"/>
  </si>
  <si>
    <t>２年次生
又は
再開者</t>
    <phoneticPr fontId="4"/>
  </si>
  <si>
    <t>Ｄ</t>
    <phoneticPr fontId="4"/>
  </si>
  <si>
    <t>N</t>
    <phoneticPr fontId="4"/>
  </si>
  <si>
    <t>R</t>
    <phoneticPr fontId="4"/>
  </si>
  <si>
    <t>S</t>
    <phoneticPr fontId="4"/>
  </si>
  <si>
    <t>K+(L×2)+(M×3)</t>
    <phoneticPr fontId="4"/>
  </si>
  <si>
    <t>T</t>
    <phoneticPr fontId="4"/>
  </si>
  <si>
    <t>O+(P×2)+(Q×3)</t>
    <phoneticPr fontId="4"/>
  </si>
  <si>
    <t>総　　計</t>
    <rPh sb="0" eb="1">
      <t>フサ</t>
    </rPh>
    <rPh sb="3" eb="4">
      <t>ケイ</t>
    </rPh>
    <phoneticPr fontId="4"/>
  </si>
  <si>
    <t>総    計</t>
    <rPh sb="0" eb="1">
      <t>フサ</t>
    </rPh>
    <rPh sb="5" eb="6">
      <t>ケイ</t>
    </rPh>
    <phoneticPr fontId="4"/>
  </si>
  <si>
    <t>オンコール</t>
    <phoneticPr fontId="4"/>
  </si>
  <si>
    <t>病　　院　　名</t>
    <phoneticPr fontId="14"/>
  </si>
  <si>
    <t>当該年度４月１日現在の１年次研修医受入数</t>
    <phoneticPr fontId="14"/>
  </si>
  <si>
    <t>α</t>
    <phoneticPr fontId="4"/>
  </si>
  <si>
    <t>　　　　　　 「職員俸給」、「地域手当」、「初任給調整手当」、「寒冷地手当」、「特地勤務手当」などが該当します。「超過勤務手当」、「当直手当」、「住居手当」、</t>
    <phoneticPr fontId="4"/>
  </si>
  <si>
    <t>　　　　　　 「通勤手当」、「扶養手当」などは該当しません。</t>
    <phoneticPr fontId="4"/>
  </si>
  <si>
    <t>　　　　　注）受入人数が０人であっても、１年次研修医に支払われる推計年収が６３０万円以上の場合は、定められた申請する金額に係数を乗じることとなります。</t>
    <rPh sb="5" eb="6">
      <t>チュウ</t>
    </rPh>
    <rPh sb="7" eb="9">
      <t>ウケイレ</t>
    </rPh>
    <rPh sb="9" eb="11">
      <t>ニンズウ</t>
    </rPh>
    <rPh sb="13" eb="14">
      <t>ニン</t>
    </rPh>
    <rPh sb="21" eb="23">
      <t>ネンジ</t>
    </rPh>
    <rPh sb="23" eb="26">
      <t>ケンシュウイ</t>
    </rPh>
    <rPh sb="27" eb="29">
      <t>シハラ</t>
    </rPh>
    <rPh sb="32" eb="34">
      <t>スイケイ</t>
    </rPh>
    <rPh sb="34" eb="36">
      <t>ネンシュウ</t>
    </rPh>
    <rPh sb="40" eb="42">
      <t>マンエン</t>
    </rPh>
    <rPh sb="42" eb="44">
      <t>イジョウ</t>
    </rPh>
    <rPh sb="45" eb="47">
      <t>バアイ</t>
    </rPh>
    <rPh sb="49" eb="50">
      <t>サダ</t>
    </rPh>
    <rPh sb="54" eb="56">
      <t>シンセイ</t>
    </rPh>
    <rPh sb="58" eb="60">
      <t>キンガク</t>
    </rPh>
    <rPh sb="61" eb="63">
      <t>ケイスウ</t>
    </rPh>
    <rPh sb="64" eb="65">
      <t>ジョウ</t>
    </rPh>
    <phoneticPr fontId="4"/>
  </si>
  <si>
    <t>　標記について、次により国庫補助金を交付されるよう関係書類を添えて申請する。</t>
  </si>
  <si>
    <t xml:space="preserve">　　　　　　   </t>
    <phoneticPr fontId="4"/>
  </si>
  <si>
    <t>所在地</t>
    <rPh sb="0" eb="3">
      <t>ショザイチ</t>
    </rPh>
    <phoneticPr fontId="4"/>
  </si>
  <si>
    <t>年　　　月　　　日</t>
    <phoneticPr fontId="4"/>
  </si>
  <si>
    <t>番　　　　　　　号</t>
    <phoneticPr fontId="4"/>
  </si>
  <si>
    <t>非常勤職員手当</t>
    <phoneticPr fontId="4"/>
  </si>
  <si>
    <t>諸謝金</t>
  </si>
  <si>
    <t>非常勤職員手当</t>
  </si>
  <si>
    <t>借料及び損料</t>
  </si>
  <si>
    <t>Ｃ</t>
    <phoneticPr fontId="4"/>
  </si>
  <si>
    <t>Ｂ</t>
    <phoneticPr fontId="4"/>
  </si>
  <si>
    <t>Ｆ</t>
    <phoneticPr fontId="4"/>
  </si>
  <si>
    <t>Ｅ</t>
    <phoneticPr fontId="4"/>
  </si>
  <si>
    <t>非常勤職員手当</t>
    <rPh sb="0" eb="3">
      <t>ヒジョウキン</t>
    </rPh>
    <rPh sb="3" eb="5">
      <t>ショクイン</t>
    </rPh>
    <rPh sb="5" eb="7">
      <t>テアテ</t>
    </rPh>
    <phoneticPr fontId="4"/>
  </si>
  <si>
    <t>職員諸手当</t>
    <rPh sb="0" eb="2">
      <t>ショクイン</t>
    </rPh>
    <rPh sb="2" eb="5">
      <t>ショテアテ</t>
    </rPh>
    <phoneticPr fontId="4"/>
  </si>
  <si>
    <t>旅費</t>
    <rPh sb="0" eb="2">
      <t>リョヒ</t>
    </rPh>
    <phoneticPr fontId="4"/>
  </si>
  <si>
    <t>通信運搬費</t>
    <rPh sb="0" eb="2">
      <t>ツウシン</t>
    </rPh>
    <rPh sb="2" eb="4">
      <t>ウンパン</t>
    </rPh>
    <rPh sb="4" eb="5">
      <t>ヒ</t>
    </rPh>
    <phoneticPr fontId="4"/>
  </si>
  <si>
    <t>職員基本給</t>
    <rPh sb="0" eb="2">
      <t>ショクイン</t>
    </rPh>
    <rPh sb="2" eb="5">
      <t>キホンキュウ</t>
    </rPh>
    <phoneticPr fontId="4"/>
  </si>
  <si>
    <t>国庫補助所要額</t>
    <rPh sb="0" eb="2">
      <t>コッコ</t>
    </rPh>
    <rPh sb="4" eb="7">
      <t>ショヨウガク</t>
    </rPh>
    <phoneticPr fontId="4"/>
  </si>
  <si>
    <t>社会保険料</t>
    <rPh sb="0" eb="2">
      <t>シャカイ</t>
    </rPh>
    <rPh sb="2" eb="5">
      <t>ホケンリョウ</t>
    </rPh>
    <phoneticPr fontId="4"/>
  </si>
  <si>
    <t>会議費</t>
    <rPh sb="0" eb="3">
      <t>カイギヒ</t>
    </rPh>
    <phoneticPr fontId="4"/>
  </si>
  <si>
    <t>印刷製本費</t>
    <rPh sb="0" eb="2">
      <t>インサツ</t>
    </rPh>
    <rPh sb="2" eb="4">
      <t>セイホン</t>
    </rPh>
    <rPh sb="4" eb="5">
      <t>ヒ</t>
    </rPh>
    <phoneticPr fontId="4"/>
  </si>
  <si>
    <t>　地方厚生局長　　殿</t>
    <rPh sb="1" eb="3">
      <t>チホウ</t>
    </rPh>
    <rPh sb="3" eb="6">
      <t>コウセイキョク</t>
    </rPh>
    <rPh sb="6" eb="7">
      <t>オサ</t>
    </rPh>
    <phoneticPr fontId="4"/>
  </si>
  <si>
    <t>※数式部分白文字</t>
    <rPh sb="1" eb="3">
      <t>スウシキ</t>
    </rPh>
    <rPh sb="3" eb="5">
      <t>ブブン</t>
    </rPh>
    <rPh sb="5" eb="8">
      <t>シロモジ</t>
    </rPh>
    <phoneticPr fontId="4"/>
  </si>
  <si>
    <t>事業名</t>
    <rPh sb="0" eb="2">
      <t>ジギョウ</t>
    </rPh>
    <rPh sb="2" eb="3">
      <t>メイ</t>
    </rPh>
    <phoneticPr fontId="4"/>
  </si>
  <si>
    <t>送付先</t>
    <rPh sb="0" eb="3">
      <t>ソウフサキ</t>
    </rPh>
    <phoneticPr fontId="4"/>
  </si>
  <si>
    <t>　厚生労働大臣　　殿</t>
  </si>
  <si>
    <t>　厚生労働大臣　　殿</t>
    <phoneticPr fontId="4"/>
  </si>
  <si>
    <t>遠隔医療従事者研修事業</t>
  </si>
  <si>
    <t>遠隔医療従事者研修事業</t>
    <phoneticPr fontId="4"/>
  </si>
  <si>
    <t>臨床研修事業</t>
  </si>
  <si>
    <t>臨床研修事業</t>
    <phoneticPr fontId="4"/>
  </si>
  <si>
    <t>歯科医師臨床研修事業</t>
  </si>
  <si>
    <t>歯科医師臨床研修事業</t>
    <phoneticPr fontId="4"/>
  </si>
  <si>
    <t>事業名選択欄</t>
    <rPh sb="0" eb="2">
      <t>ジギョウ</t>
    </rPh>
    <rPh sb="2" eb="3">
      <t>メイ</t>
    </rPh>
    <rPh sb="3" eb="5">
      <t>センタク</t>
    </rPh>
    <rPh sb="5" eb="6">
      <t>ラン</t>
    </rPh>
    <phoneticPr fontId="4"/>
  </si>
  <si>
    <t>円</t>
    <phoneticPr fontId="4"/>
  </si>
  <si>
    <t>　　　　　　</t>
    <phoneticPr fontId="4"/>
  </si>
  <si>
    <t>申請額　　　　金</t>
    <phoneticPr fontId="4"/>
  </si>
  <si>
    <t>最終列</t>
    <rPh sb="0" eb="2">
      <t>サイシュウ</t>
    </rPh>
    <rPh sb="2" eb="3">
      <t>レツ</t>
    </rPh>
    <phoneticPr fontId="4"/>
  </si>
  <si>
    <t>費目列挙</t>
    <rPh sb="0" eb="2">
      <t>ヒモク</t>
    </rPh>
    <rPh sb="2" eb="4">
      <t>レッキョ</t>
    </rPh>
    <phoneticPr fontId="4"/>
  </si>
  <si>
    <t>区分１</t>
    <rPh sb="0" eb="2">
      <t>クブン</t>
    </rPh>
    <phoneticPr fontId="4"/>
  </si>
  <si>
    <t>区分２</t>
    <rPh sb="0" eb="2">
      <t>クブン</t>
    </rPh>
    <phoneticPr fontId="4"/>
  </si>
  <si>
    <t>（Ⅰ　教育指導経費）</t>
    <phoneticPr fontId="4"/>
  </si>
  <si>
    <t>（Ⅱ　協議会開催経費）</t>
    <rPh sb="3" eb="6">
      <t>キョウギカイ</t>
    </rPh>
    <rPh sb="6" eb="8">
      <t>カイサイ</t>
    </rPh>
    <phoneticPr fontId="4"/>
  </si>
  <si>
    <t>所要額調書</t>
  </si>
  <si>
    <t>※オレンジは基準額内訳の書類がある。</t>
    <rPh sb="6" eb="8">
      <t>キジュン</t>
    </rPh>
    <rPh sb="8" eb="9">
      <t>ガク</t>
    </rPh>
    <rPh sb="9" eb="11">
      <t>ウチワケ</t>
    </rPh>
    <rPh sb="12" eb="14">
      <t>ショルイ</t>
    </rPh>
    <phoneticPr fontId="4"/>
  </si>
  <si>
    <t>年度医療関係者研修費等補助金の事業実績報告書</t>
    <rPh sb="21" eb="22">
      <t>ショ</t>
    </rPh>
    <phoneticPr fontId="4"/>
  </si>
  <si>
    <t>年度臨床研修費等補助金の事業実績報告書</t>
    <rPh sb="18" eb="19">
      <t>ショ</t>
    </rPh>
    <phoneticPr fontId="4"/>
  </si>
  <si>
    <t>臨床研修事業事業計画書（総括表）</t>
    <rPh sb="0" eb="2">
      <t>リンショウ</t>
    </rPh>
    <rPh sb="2" eb="4">
      <t>ケンシュウ</t>
    </rPh>
    <rPh sb="4" eb="6">
      <t>ジギョウ</t>
    </rPh>
    <phoneticPr fontId="4"/>
  </si>
  <si>
    <t>研修医の処遇について</t>
    <phoneticPr fontId="4"/>
  </si>
  <si>
    <t>４　  収入支出予算書抄本</t>
    <phoneticPr fontId="4"/>
  </si>
  <si>
    <t>３　  事業計画書（別紙２）</t>
    <rPh sb="4" eb="6">
      <t>ジギョウ</t>
    </rPh>
    <rPh sb="6" eb="9">
      <t>ケイカクショ</t>
    </rPh>
    <phoneticPr fontId="4"/>
  </si>
  <si>
    <t>２　  所要額調書（別紙１）</t>
    <phoneticPr fontId="4"/>
  </si>
  <si>
    <t>（１）本調査には都道府県の要請等により受け入れた自治医科大学医学部卒の研修医は含めないこと。</t>
    <rPh sb="3" eb="6">
      <t>ホンチョウサ</t>
    </rPh>
    <rPh sb="8" eb="12">
      <t>トドウフケン</t>
    </rPh>
    <rPh sb="13" eb="15">
      <t>ヨウセイ</t>
    </rPh>
    <rPh sb="15" eb="16">
      <t>トウ</t>
    </rPh>
    <rPh sb="19" eb="20">
      <t>ウ</t>
    </rPh>
    <rPh sb="21" eb="22">
      <t>イ</t>
    </rPh>
    <rPh sb="24" eb="26">
      <t>ジチ</t>
    </rPh>
    <rPh sb="26" eb="28">
      <t>イカ</t>
    </rPh>
    <rPh sb="28" eb="30">
      <t>ダイガク</t>
    </rPh>
    <rPh sb="30" eb="32">
      <t>イガク</t>
    </rPh>
    <rPh sb="32" eb="33">
      <t>ブ</t>
    </rPh>
    <rPh sb="33" eb="34">
      <t>ソツ</t>
    </rPh>
    <rPh sb="35" eb="38">
      <t>ケンシュウイ</t>
    </rPh>
    <rPh sb="39" eb="40">
      <t>フク</t>
    </rPh>
    <phoneticPr fontId="14"/>
  </si>
  <si>
    <t>　　　　　　　「基本給」は、研修医の業務量、住居、通勤経路、家族構成にかかわらず研修医に決まって支払われる給与とします。国家公務員の給与では、</t>
    <rPh sb="8" eb="11">
      <t>キホンキュウ</t>
    </rPh>
    <rPh sb="14" eb="17">
      <t>ケンシュウイ</t>
    </rPh>
    <rPh sb="18" eb="21">
      <t>ギョウムリョウ</t>
    </rPh>
    <rPh sb="22" eb="24">
      <t>ジュウキョ</t>
    </rPh>
    <rPh sb="25" eb="27">
      <t>ツウキン</t>
    </rPh>
    <rPh sb="27" eb="29">
      <t>ケイロ</t>
    </rPh>
    <rPh sb="30" eb="32">
      <t>カゾク</t>
    </rPh>
    <rPh sb="32" eb="34">
      <t>コウセイ</t>
    </rPh>
    <rPh sb="40" eb="43">
      <t>ケンシュウイ</t>
    </rPh>
    <rPh sb="44" eb="45">
      <t>キ</t>
    </rPh>
    <rPh sb="48" eb="50">
      <t>シハラ</t>
    </rPh>
    <rPh sb="53" eb="55">
      <t>キュウヨ</t>
    </rPh>
    <rPh sb="60" eb="62">
      <t>コッカ</t>
    </rPh>
    <rPh sb="62" eb="65">
      <t>コウムイン</t>
    </rPh>
    <rPh sb="66" eb="68">
      <t>キュウヨ</t>
    </rPh>
    <phoneticPr fontId="14"/>
  </si>
  <si>
    <r>
      <t>事業延月数</t>
    </r>
    <r>
      <rPr>
        <sz val="9"/>
        <color theme="1"/>
        <rFont val="ＭＳ 明朝"/>
        <family val="1"/>
        <charset val="128"/>
      </rPr>
      <t xml:space="preserve">
(月４回以上)</t>
    </r>
    <rPh sb="0" eb="2">
      <t>ジギョウ</t>
    </rPh>
    <rPh sb="2" eb="3">
      <t>ノ</t>
    </rPh>
    <rPh sb="3" eb="5">
      <t>ツキスウ</t>
    </rPh>
    <rPh sb="7" eb="8">
      <t>ツキ</t>
    </rPh>
    <rPh sb="9" eb="12">
      <t>カイイジョウ</t>
    </rPh>
    <phoneticPr fontId="5"/>
  </si>
  <si>
    <r>
      <t>事業延日数</t>
    </r>
    <r>
      <rPr>
        <sz val="9"/>
        <color theme="1"/>
        <rFont val="ＭＳ 明朝"/>
        <family val="1"/>
        <charset val="128"/>
      </rPr>
      <t xml:space="preserve">
(月４回未満)</t>
    </r>
    <rPh sb="0" eb="2">
      <t>ジギョウ</t>
    </rPh>
    <rPh sb="2" eb="3">
      <t>ノ</t>
    </rPh>
    <rPh sb="3" eb="4">
      <t>ニチ</t>
    </rPh>
    <rPh sb="4" eb="5">
      <t>カズ</t>
    </rPh>
    <rPh sb="7" eb="8">
      <t>ツキ</t>
    </rPh>
    <rPh sb="9" eb="10">
      <t>カイ</t>
    </rPh>
    <rPh sb="10" eb="12">
      <t>ミマン</t>
    </rPh>
    <phoneticPr fontId="5"/>
  </si>
  <si>
    <r>
      <t>事業延月数 i</t>
    </r>
    <r>
      <rPr>
        <sz val="8"/>
        <color theme="1"/>
        <rFont val="ＭＳ 明朝"/>
        <family val="1"/>
        <charset val="128"/>
      </rPr>
      <t xml:space="preserve">
(月４回以上)</t>
    </r>
    <rPh sb="3" eb="5">
      <t>ツキスウ</t>
    </rPh>
    <rPh sb="9" eb="10">
      <t>ツキ</t>
    </rPh>
    <rPh sb="11" eb="12">
      <t>カイ</t>
    </rPh>
    <rPh sb="12" eb="14">
      <t>イジョウ</t>
    </rPh>
    <phoneticPr fontId="4"/>
  </si>
  <si>
    <r>
      <t>事業延日数 j</t>
    </r>
    <r>
      <rPr>
        <sz val="8"/>
        <color theme="1"/>
        <rFont val="ＭＳ 明朝"/>
        <family val="1"/>
        <charset val="128"/>
      </rPr>
      <t xml:space="preserve">
(月４回未満)</t>
    </r>
    <rPh sb="3" eb="5">
      <t>ニッスウ</t>
    </rPh>
    <rPh sb="9" eb="10">
      <t>ツキ</t>
    </rPh>
    <rPh sb="11" eb="12">
      <t>カイ</t>
    </rPh>
    <rPh sb="12" eb="14">
      <t>ミマン</t>
    </rPh>
    <phoneticPr fontId="4"/>
  </si>
  <si>
    <r>
      <t>事業延月数 k</t>
    </r>
    <r>
      <rPr>
        <sz val="8"/>
        <color theme="1"/>
        <rFont val="ＭＳ 明朝"/>
        <family val="1"/>
        <charset val="128"/>
      </rPr>
      <t xml:space="preserve">
(月４回以上)</t>
    </r>
    <rPh sb="3" eb="5">
      <t>ツキスウ</t>
    </rPh>
    <rPh sb="9" eb="10">
      <t>ツキ</t>
    </rPh>
    <rPh sb="11" eb="12">
      <t>カイ</t>
    </rPh>
    <rPh sb="12" eb="14">
      <t>イジョウ</t>
    </rPh>
    <phoneticPr fontId="4"/>
  </si>
  <si>
    <r>
      <t>事業延日数 l</t>
    </r>
    <r>
      <rPr>
        <sz val="8"/>
        <color theme="1"/>
        <rFont val="ＭＳ 明朝"/>
        <family val="1"/>
        <charset val="128"/>
      </rPr>
      <t xml:space="preserve">
(月４回未満)</t>
    </r>
    <rPh sb="3" eb="5">
      <t>ニッスウ</t>
    </rPh>
    <rPh sb="9" eb="10">
      <t>ツキ</t>
    </rPh>
    <rPh sb="11" eb="12">
      <t>カイ</t>
    </rPh>
    <rPh sb="12" eb="14">
      <t>ミマン</t>
    </rPh>
    <phoneticPr fontId="4"/>
  </si>
  <si>
    <r>
      <t>事業延月数 m</t>
    </r>
    <r>
      <rPr>
        <sz val="8"/>
        <color theme="1"/>
        <rFont val="ＭＳ 明朝"/>
        <family val="1"/>
        <charset val="128"/>
      </rPr>
      <t xml:space="preserve">
(月４回以上)</t>
    </r>
    <rPh sb="3" eb="5">
      <t>ツキスウ</t>
    </rPh>
    <rPh sb="9" eb="10">
      <t>ツキ</t>
    </rPh>
    <rPh sb="11" eb="12">
      <t>カイ</t>
    </rPh>
    <rPh sb="12" eb="14">
      <t>イジョウ</t>
    </rPh>
    <phoneticPr fontId="4"/>
  </si>
  <si>
    <r>
      <t>事業延日数 n</t>
    </r>
    <r>
      <rPr>
        <sz val="8"/>
        <color theme="1"/>
        <rFont val="ＭＳ 明朝"/>
        <family val="1"/>
        <charset val="128"/>
      </rPr>
      <t xml:space="preserve">
(月４回未満)</t>
    </r>
    <rPh sb="3" eb="5">
      <t>ニッスウ</t>
    </rPh>
    <rPh sb="9" eb="10">
      <t>ツキ</t>
    </rPh>
    <rPh sb="11" eb="12">
      <t>カイ</t>
    </rPh>
    <rPh sb="12" eb="14">
      <t>ミマン</t>
    </rPh>
    <phoneticPr fontId="4"/>
  </si>
  <si>
    <r>
      <t>事業延月数 o</t>
    </r>
    <r>
      <rPr>
        <sz val="8"/>
        <color theme="1"/>
        <rFont val="ＭＳ 明朝"/>
        <family val="1"/>
        <charset val="128"/>
      </rPr>
      <t xml:space="preserve">
(月４回以上)</t>
    </r>
    <rPh sb="3" eb="5">
      <t>ツキスウ</t>
    </rPh>
    <rPh sb="9" eb="10">
      <t>ツキ</t>
    </rPh>
    <rPh sb="11" eb="12">
      <t>カイ</t>
    </rPh>
    <rPh sb="12" eb="14">
      <t>イジョウ</t>
    </rPh>
    <phoneticPr fontId="4"/>
  </si>
  <si>
    <r>
      <t>事業延日数 p</t>
    </r>
    <r>
      <rPr>
        <sz val="8"/>
        <color theme="1"/>
        <rFont val="ＭＳ 明朝"/>
        <family val="1"/>
        <charset val="128"/>
      </rPr>
      <t xml:space="preserve">
(月４回未満)</t>
    </r>
    <rPh sb="3" eb="5">
      <t>ニッスウ</t>
    </rPh>
    <rPh sb="9" eb="10">
      <t>ツキ</t>
    </rPh>
    <rPh sb="11" eb="12">
      <t>カイ</t>
    </rPh>
    <rPh sb="12" eb="14">
      <t>ミマン</t>
    </rPh>
    <phoneticPr fontId="4"/>
  </si>
  <si>
    <r>
      <t>事業延</t>
    </r>
    <r>
      <rPr>
        <b/>
        <sz val="11"/>
        <color theme="1"/>
        <rFont val="ＭＳ 明朝"/>
        <family val="1"/>
        <charset val="128"/>
      </rPr>
      <t>月数</t>
    </r>
    <r>
      <rPr>
        <sz val="11"/>
        <color theme="1"/>
        <rFont val="ＭＳ 明朝"/>
        <family val="1"/>
        <charset val="128"/>
      </rPr>
      <t xml:space="preserve">
(月４回以上)　　　　　　　　　</t>
    </r>
    <rPh sb="0" eb="2">
      <t>ジギョウ</t>
    </rPh>
    <rPh sb="2" eb="3">
      <t>ノ</t>
    </rPh>
    <rPh sb="3" eb="5">
      <t>ツキスウ</t>
    </rPh>
    <rPh sb="10" eb="12">
      <t>イジョウ</t>
    </rPh>
    <phoneticPr fontId="4"/>
  </si>
  <si>
    <r>
      <t>事業延</t>
    </r>
    <r>
      <rPr>
        <b/>
        <sz val="11"/>
        <color theme="1"/>
        <rFont val="ＭＳ 明朝"/>
        <family val="1"/>
        <charset val="128"/>
      </rPr>
      <t>日数</t>
    </r>
    <r>
      <rPr>
        <sz val="11"/>
        <color theme="1"/>
        <rFont val="ＭＳ 明朝"/>
        <family val="1"/>
        <charset val="128"/>
      </rPr>
      <t xml:space="preserve">
(月４回未満)
</t>
    </r>
    <rPh sb="0" eb="2">
      <t>ジギョウ</t>
    </rPh>
    <rPh sb="2" eb="3">
      <t>ノ</t>
    </rPh>
    <rPh sb="3" eb="5">
      <t>ニッスウ</t>
    </rPh>
    <phoneticPr fontId="4"/>
  </si>
  <si>
    <t>　　　　</t>
    <phoneticPr fontId="4"/>
  </si>
  <si>
    <t>第2号様式</t>
  </si>
  <si>
    <t>補助金名</t>
    <rPh sb="0" eb="3">
      <t>ホジョキン</t>
    </rPh>
    <rPh sb="3" eb="4">
      <t>メイ</t>
    </rPh>
    <phoneticPr fontId="4"/>
  </si>
  <si>
    <t xml:space="preserve"> </t>
  </si>
  <si>
    <t xml:space="preserve"> </t>
    <phoneticPr fontId="4"/>
  </si>
  <si>
    <t>諸謝金</t>
    <rPh sb="0" eb="1">
      <t>ショ</t>
    </rPh>
    <rPh sb="1" eb="3">
      <t>シャキン</t>
    </rPh>
    <phoneticPr fontId="4"/>
  </si>
  <si>
    <t>消耗品費</t>
    <rPh sb="0" eb="3">
      <t>ショウモウヒン</t>
    </rPh>
    <rPh sb="3" eb="4">
      <t>ヒ</t>
    </rPh>
    <phoneticPr fontId="4"/>
  </si>
  <si>
    <t>　</t>
  </si>
  <si>
    <t>諸謝金</t>
    <rPh sb="0" eb="1">
      <t>ショ</t>
    </rPh>
    <rPh sb="1" eb="3">
      <t>シャキン</t>
    </rPh>
    <phoneticPr fontId="4"/>
  </si>
  <si>
    <t>光熱水料</t>
    <rPh sb="0" eb="2">
      <t>コウネツ</t>
    </rPh>
    <rPh sb="2" eb="3">
      <t>スイ</t>
    </rPh>
    <rPh sb="3" eb="4">
      <t>リョウ</t>
    </rPh>
    <phoneticPr fontId="4"/>
  </si>
  <si>
    <t>備品費（図書）</t>
    <rPh sb="0" eb="3">
      <t>ビヒンヒ</t>
    </rPh>
    <rPh sb="4" eb="6">
      <t>トショ</t>
    </rPh>
    <phoneticPr fontId="4"/>
  </si>
  <si>
    <t>　合　　　　　計</t>
    <rPh sb="1" eb="2">
      <t>ア</t>
    </rPh>
    <rPh sb="7" eb="8">
      <t>ケイ</t>
    </rPh>
    <phoneticPr fontId="4"/>
  </si>
  <si>
    <t>消耗品費</t>
    <rPh sb="0" eb="2">
      <t>ショウモウ</t>
    </rPh>
    <rPh sb="2" eb="3">
      <t>ヒン</t>
    </rPh>
    <rPh sb="3" eb="4">
      <t>ヒ</t>
    </rPh>
    <phoneticPr fontId="4"/>
  </si>
  <si>
    <t>印刷製本費</t>
    <phoneticPr fontId="4"/>
  </si>
  <si>
    <t>（会場借料、機器借料）</t>
    <phoneticPr fontId="4"/>
  </si>
  <si>
    <t>委託費</t>
    <rPh sb="0" eb="2">
      <t>イタク</t>
    </rPh>
    <rPh sb="2" eb="3">
      <t>ヒ</t>
    </rPh>
    <phoneticPr fontId="4"/>
  </si>
  <si>
    <t>諸謝金</t>
    <rPh sb="0" eb="3">
      <t>ショシャキン</t>
    </rPh>
    <phoneticPr fontId="5"/>
  </si>
  <si>
    <t>旅費</t>
    <rPh sb="0" eb="1">
      <t>タビ</t>
    </rPh>
    <rPh sb="1" eb="2">
      <t>ヒ</t>
    </rPh>
    <phoneticPr fontId="5"/>
  </si>
  <si>
    <t>１　研修管理委員会等経費</t>
    <phoneticPr fontId="4"/>
  </si>
  <si>
    <t>消耗品費</t>
    <rPh sb="0" eb="1">
      <t>ケ</t>
    </rPh>
    <rPh sb="1" eb="2">
      <t>モウ</t>
    </rPh>
    <rPh sb="2" eb="3">
      <t>シナ</t>
    </rPh>
    <rPh sb="3" eb="4">
      <t>ヒ</t>
    </rPh>
    <phoneticPr fontId="5"/>
  </si>
  <si>
    <t>印刷製本費</t>
    <rPh sb="0" eb="1">
      <t>イン</t>
    </rPh>
    <rPh sb="1" eb="2">
      <t>サツ</t>
    </rPh>
    <rPh sb="2" eb="3">
      <t>セイ</t>
    </rPh>
    <rPh sb="3" eb="4">
      <t>ホン</t>
    </rPh>
    <rPh sb="4" eb="5">
      <t>ヒ</t>
    </rPh>
    <phoneticPr fontId="5"/>
  </si>
  <si>
    <t>通信運搬費</t>
    <rPh sb="0" eb="2">
      <t>ツウシン</t>
    </rPh>
    <rPh sb="2" eb="4">
      <t>ウンパン</t>
    </rPh>
    <rPh sb="4" eb="5">
      <t>ヒ</t>
    </rPh>
    <phoneticPr fontId="5"/>
  </si>
  <si>
    <t>会議費</t>
    <rPh sb="0" eb="3">
      <t>カイギヒ</t>
    </rPh>
    <phoneticPr fontId="5"/>
  </si>
  <si>
    <t>４　通信運搬費</t>
    <rPh sb="2" eb="4">
      <t>ツウシン</t>
    </rPh>
    <rPh sb="4" eb="6">
      <t>ウンパン</t>
    </rPh>
    <rPh sb="6" eb="7">
      <t>ヒ</t>
    </rPh>
    <phoneticPr fontId="4"/>
  </si>
  <si>
    <t>消耗品（教材等材料費を含む）</t>
    <rPh sb="0" eb="2">
      <t>ショウモウ</t>
    </rPh>
    <rPh sb="2" eb="3">
      <t>ヒン</t>
    </rPh>
    <rPh sb="4" eb="6">
      <t>キョウザイ</t>
    </rPh>
    <rPh sb="6" eb="7">
      <t>トウ</t>
    </rPh>
    <rPh sb="7" eb="10">
      <t>ザイリョウヒ</t>
    </rPh>
    <rPh sb="11" eb="12">
      <t>フク</t>
    </rPh>
    <phoneticPr fontId="4"/>
  </si>
  <si>
    <t>２　プログラム責任者人件費（プログラム管理に係るもの）</t>
    <phoneticPr fontId="4"/>
  </si>
  <si>
    <t>３　指導医及びプログラム責任者の補助者雇上経費</t>
    <phoneticPr fontId="4"/>
  </si>
  <si>
    <t>５　指導医、プログラム責任者（研修医指導分）にかかる経費</t>
    <rPh sb="2" eb="5">
      <t>シドウイ</t>
    </rPh>
    <rPh sb="11" eb="14">
      <t>セキニンシャ</t>
    </rPh>
    <rPh sb="15" eb="18">
      <t>ケンシュウイ</t>
    </rPh>
    <rPh sb="18" eb="20">
      <t>シドウ</t>
    </rPh>
    <rPh sb="20" eb="21">
      <t>ブン</t>
    </rPh>
    <rPh sb="26" eb="28">
      <t>ケイヒ</t>
    </rPh>
    <phoneticPr fontId="4"/>
  </si>
  <si>
    <t>６　情報収集及び学会等出席経費</t>
    <phoneticPr fontId="4"/>
  </si>
  <si>
    <t>８へき地診療所等の研修経費</t>
    <rPh sb="3" eb="4">
      <t>チ</t>
    </rPh>
    <rPh sb="4" eb="6">
      <t>シンリョウ</t>
    </rPh>
    <rPh sb="6" eb="7">
      <t>ジョ</t>
    </rPh>
    <rPh sb="7" eb="8">
      <t>トウ</t>
    </rPh>
    <rPh sb="9" eb="11">
      <t>ケンシュウ</t>
    </rPh>
    <rPh sb="11" eb="13">
      <t>ケイヒ</t>
    </rPh>
    <phoneticPr fontId="4"/>
  </si>
  <si>
    <t>９　産婦人科宿日直研修事業費、小児科宿日直研修事業費</t>
    <rPh sb="2" eb="6">
      <t>サンフジンカ</t>
    </rPh>
    <rPh sb="6" eb="7">
      <t>シュク</t>
    </rPh>
    <rPh sb="7" eb="9">
      <t>ニッチョク</t>
    </rPh>
    <rPh sb="9" eb="11">
      <t>ケンシュウ</t>
    </rPh>
    <rPh sb="11" eb="13">
      <t>ジギョウ</t>
    </rPh>
    <rPh sb="13" eb="14">
      <t>ヒ</t>
    </rPh>
    <rPh sb="15" eb="18">
      <t>ショウニカ</t>
    </rPh>
    <rPh sb="18" eb="19">
      <t>シュク</t>
    </rPh>
    <rPh sb="19" eb="21">
      <t>ニッチョク</t>
    </rPh>
    <rPh sb="21" eb="23">
      <t>ケンシュウ</t>
    </rPh>
    <rPh sb="23" eb="25">
      <t>ジギョウ</t>
    </rPh>
    <rPh sb="25" eb="26">
      <t>ヒ</t>
    </rPh>
    <phoneticPr fontId="5"/>
  </si>
  <si>
    <t>社会保険料</t>
    <rPh sb="0" eb="2">
      <t>シャカイ</t>
    </rPh>
    <rPh sb="2" eb="5">
      <t>ホケンリョウ</t>
    </rPh>
    <phoneticPr fontId="5"/>
  </si>
  <si>
    <t>（事務補助者雇上経費）</t>
    <rPh sb="1" eb="3">
      <t>ジム</t>
    </rPh>
    <rPh sb="3" eb="5">
      <t>ホジョ</t>
    </rPh>
    <rPh sb="5" eb="6">
      <t>シャ</t>
    </rPh>
    <rPh sb="6" eb="7">
      <t>ヤト</t>
    </rPh>
    <rPh sb="7" eb="8">
      <t>ジョウ</t>
    </rPh>
    <rPh sb="8" eb="10">
      <t>ケイヒ</t>
    </rPh>
    <phoneticPr fontId="4"/>
  </si>
  <si>
    <t>７　剖検経費</t>
    <phoneticPr fontId="4"/>
  </si>
  <si>
    <t>３　通信運搬費</t>
    <rPh sb="2" eb="4">
      <t>ツウシン</t>
    </rPh>
    <rPh sb="4" eb="6">
      <t>ウンパン</t>
    </rPh>
    <rPh sb="6" eb="7">
      <t>ヒ</t>
    </rPh>
    <phoneticPr fontId="4"/>
  </si>
  <si>
    <t>８　指導歯科医資質向上推進事業に必要な経費</t>
    <rPh sb="2" eb="4">
      <t>シドウ</t>
    </rPh>
    <rPh sb="4" eb="6">
      <t>シカ</t>
    </rPh>
    <rPh sb="6" eb="7">
      <t>イ</t>
    </rPh>
    <rPh sb="7" eb="9">
      <t>シシツ</t>
    </rPh>
    <rPh sb="9" eb="11">
      <t>コウジョウ</t>
    </rPh>
    <rPh sb="11" eb="13">
      <t>スイシン</t>
    </rPh>
    <rPh sb="13" eb="15">
      <t>ジギョウ</t>
    </rPh>
    <rPh sb="16" eb="18">
      <t>ヒツヨウ</t>
    </rPh>
    <rPh sb="19" eb="21">
      <t>ケイヒ</t>
    </rPh>
    <phoneticPr fontId="4"/>
  </si>
  <si>
    <t>７　へき地診療所等の研修経費</t>
    <rPh sb="4" eb="5">
      <t>チ</t>
    </rPh>
    <rPh sb="5" eb="7">
      <t>シンリョウ</t>
    </rPh>
    <rPh sb="7" eb="8">
      <t>ジョ</t>
    </rPh>
    <rPh sb="8" eb="9">
      <t>トウ</t>
    </rPh>
    <rPh sb="10" eb="12">
      <t>ケンシュウ</t>
    </rPh>
    <rPh sb="12" eb="14">
      <t>ケイヒ</t>
    </rPh>
    <phoneticPr fontId="4"/>
  </si>
  <si>
    <t>別紙１</t>
    <rPh sb="0" eb="2">
      <t>ベッシ</t>
    </rPh>
    <phoneticPr fontId="4"/>
  </si>
  <si>
    <t>基準額（区分１）</t>
    <rPh sb="0" eb="2">
      <t>キジュン</t>
    </rPh>
    <rPh sb="2" eb="3">
      <t>ガク</t>
    </rPh>
    <rPh sb="4" eb="6">
      <t>クブン</t>
    </rPh>
    <phoneticPr fontId="4"/>
  </si>
  <si>
    <t>基準額（区分２）</t>
    <rPh sb="0" eb="2">
      <t>キジュン</t>
    </rPh>
    <rPh sb="2" eb="3">
      <t>ガク</t>
    </rPh>
    <rPh sb="4" eb="6">
      <t>クブン</t>
    </rPh>
    <phoneticPr fontId="4"/>
  </si>
  <si>
    <t>国庫補助基本額</t>
    <rPh sb="0" eb="2">
      <t>コッコ</t>
    </rPh>
    <rPh sb="2" eb="4">
      <t>ホジョ</t>
    </rPh>
    <rPh sb="4" eb="7">
      <t>キホンガク</t>
    </rPh>
    <phoneticPr fontId="4"/>
  </si>
  <si>
    <t>Ｇ</t>
    <phoneticPr fontId="4"/>
  </si>
  <si>
    <t>差　引　額</t>
    <phoneticPr fontId="4"/>
  </si>
  <si>
    <t>基　準　額</t>
    <phoneticPr fontId="4"/>
  </si>
  <si>
    <t>合　計</t>
    <rPh sb="0" eb="1">
      <t>ア</t>
    </rPh>
    <rPh sb="2" eb="3">
      <t>ケイ</t>
    </rPh>
    <phoneticPr fontId="4"/>
  </si>
  <si>
    <t>区　分</t>
    <rPh sb="0" eb="1">
      <t>ク</t>
    </rPh>
    <rPh sb="2" eb="3">
      <t>ブン</t>
    </rPh>
    <phoneticPr fontId="4"/>
  </si>
  <si>
    <t>職員諸手当（非常勤）</t>
    <rPh sb="0" eb="2">
      <t>ショクイン</t>
    </rPh>
    <rPh sb="2" eb="5">
      <t>ショテアテ</t>
    </rPh>
    <rPh sb="6" eb="9">
      <t>ヒジョウキン</t>
    </rPh>
    <phoneticPr fontId="4"/>
  </si>
  <si>
    <t>社会保険料（非常勤）</t>
    <rPh sb="0" eb="2">
      <t>シャカイ</t>
    </rPh>
    <rPh sb="2" eb="5">
      <t>ホケンリョウ</t>
    </rPh>
    <rPh sb="6" eb="9">
      <t>ヒジョウキン</t>
    </rPh>
    <phoneticPr fontId="4"/>
  </si>
  <si>
    <t>宿日直手当</t>
    <phoneticPr fontId="4"/>
  </si>
  <si>
    <t>（２）小児科</t>
    <phoneticPr fontId="4"/>
  </si>
  <si>
    <t>（１）産婦人科</t>
    <phoneticPr fontId="4"/>
  </si>
  <si>
    <t>【オンコール手当】</t>
    <rPh sb="6" eb="8">
      <t>テアテ</t>
    </rPh>
    <phoneticPr fontId="4"/>
  </si>
  <si>
    <t>諸謝金（臨床研修病院のみ）</t>
    <rPh sb="0" eb="1">
      <t>ショ</t>
    </rPh>
    <rPh sb="1" eb="3">
      <t>シャキン</t>
    </rPh>
    <rPh sb="4" eb="6">
      <t>リンショウ</t>
    </rPh>
    <rPh sb="6" eb="8">
      <t>ケンシュウ</t>
    </rPh>
    <rPh sb="8" eb="10">
      <t>ビョウイン</t>
    </rPh>
    <phoneticPr fontId="4"/>
  </si>
  <si>
    <t>旅費（臨床研修病院のみ）</t>
    <rPh sb="0" eb="2">
      <t>リョヒ</t>
    </rPh>
    <phoneticPr fontId="4"/>
  </si>
  <si>
    <t>５　消耗品費（歯科医学研究材料費含む）</t>
    <rPh sb="2" eb="4">
      <t>ショウモウ</t>
    </rPh>
    <rPh sb="4" eb="5">
      <t>ヒン</t>
    </rPh>
    <rPh sb="5" eb="6">
      <t>ヒ</t>
    </rPh>
    <rPh sb="7" eb="10">
      <t>シカイ</t>
    </rPh>
    <rPh sb="10" eb="11">
      <t>ガク</t>
    </rPh>
    <rPh sb="11" eb="13">
      <t>ケンキュウ</t>
    </rPh>
    <rPh sb="13" eb="16">
      <t>ザイリョウヒ</t>
    </rPh>
    <rPh sb="16" eb="17">
      <t>フク</t>
    </rPh>
    <phoneticPr fontId="4"/>
  </si>
  <si>
    <t>４　指導歯科医、指導医（医科・歯科連携に資する科目分）</t>
    <rPh sb="2" eb="4">
      <t>シドウ</t>
    </rPh>
    <rPh sb="4" eb="7">
      <t>シカイ</t>
    </rPh>
    <rPh sb="8" eb="11">
      <t>シドウイ</t>
    </rPh>
    <rPh sb="12" eb="14">
      <t>イカ</t>
    </rPh>
    <rPh sb="15" eb="17">
      <t>シカ</t>
    </rPh>
    <rPh sb="17" eb="19">
      <t>レンケイ</t>
    </rPh>
    <rPh sb="20" eb="21">
      <t>シ</t>
    </rPh>
    <rPh sb="23" eb="25">
      <t>カモク</t>
    </rPh>
    <rPh sb="25" eb="26">
      <t>ブン</t>
    </rPh>
    <phoneticPr fontId="4"/>
  </si>
  <si>
    <t>プログラム責任者（研修歯科医指導分）に係る経費</t>
    <rPh sb="19" eb="20">
      <t>カカ</t>
    </rPh>
    <phoneticPr fontId="4"/>
  </si>
  <si>
    <t>"手入力して下さい"</t>
    <rPh sb="1" eb="2">
      <t>テ</t>
    </rPh>
    <rPh sb="2" eb="4">
      <t>ニュウリョク</t>
    </rPh>
    <rPh sb="6" eb="7">
      <t>クダ</t>
    </rPh>
    <phoneticPr fontId="4"/>
  </si>
  <si>
    <t xml:space="preserve">円 </t>
    <phoneticPr fontId="4"/>
  </si>
  <si>
    <t>1　○○事業所要額</t>
    <phoneticPr fontId="4"/>
  </si>
  <si>
    <t>職員諸手当（非常勤）</t>
  </si>
  <si>
    <t>旅費</t>
  </si>
  <si>
    <t>備品費</t>
  </si>
  <si>
    <t>消耗品費</t>
  </si>
  <si>
    <t>印刷製本費</t>
  </si>
  <si>
    <t>通信運搬費</t>
  </si>
  <si>
    <t>光熱水料</t>
  </si>
  <si>
    <t>会議費</t>
  </si>
  <si>
    <t>社会保険料（非常勤）</t>
  </si>
  <si>
    <t>雑役務費</t>
  </si>
  <si>
    <t>委託費</t>
  </si>
  <si>
    <t>○○×○＝○○○円</t>
    <rPh sb="8" eb="9">
      <t>エン</t>
    </rPh>
    <phoneticPr fontId="4"/>
  </si>
  <si>
    <t>××謝金×円</t>
  </si>
  <si>
    <t>××謝金×円</t>
    <rPh sb="2" eb="4">
      <t>シャキン</t>
    </rPh>
    <rPh sb="5" eb="6">
      <t>エン</t>
    </rPh>
    <phoneticPr fontId="4"/>
  </si>
  <si>
    <t>△△旅費△円</t>
    <rPh sb="2" eb="4">
      <t>リョヒ</t>
    </rPh>
    <rPh sb="5" eb="6">
      <t>エン</t>
    </rPh>
    <phoneticPr fontId="4"/>
  </si>
  <si>
    <t>○○等○円</t>
    <rPh sb="2" eb="3">
      <t>トウ</t>
    </rPh>
    <rPh sb="4" eb="5">
      <t>エン</t>
    </rPh>
    <phoneticPr fontId="4"/>
  </si>
  <si>
    <t>△△等△円</t>
    <rPh sb="2" eb="3">
      <t>トウ</t>
    </rPh>
    <rPh sb="4" eb="5">
      <t>エン</t>
    </rPh>
    <phoneticPr fontId="4"/>
  </si>
  <si>
    <t>××等×円</t>
    <rPh sb="2" eb="3">
      <t>トウ</t>
    </rPh>
    <rPh sb="4" eb="5">
      <t>エン</t>
    </rPh>
    <phoneticPr fontId="4"/>
  </si>
  <si>
    <t>○○会場使用料○○円</t>
    <rPh sb="2" eb="4">
      <t>カイジョウ</t>
    </rPh>
    <rPh sb="4" eb="7">
      <t>シヨウリョウ</t>
    </rPh>
    <rPh sb="9" eb="10">
      <t>エン</t>
    </rPh>
    <phoneticPr fontId="4"/>
  </si>
  <si>
    <t/>
  </si>
  <si>
    <t>別紙２-２</t>
    <rPh sb="0" eb="2">
      <t>ベッシ</t>
    </rPh>
    <phoneticPr fontId="5"/>
  </si>
  <si>
    <t>別紙２-１</t>
    <rPh sb="0" eb="2">
      <t>ベッシ</t>
    </rPh>
    <phoneticPr fontId="5"/>
  </si>
  <si>
    <t>別紙２－３</t>
    <rPh sb="0" eb="2">
      <t>ベッシ</t>
    </rPh>
    <phoneticPr fontId="4"/>
  </si>
  <si>
    <t>別紙２－４</t>
    <rPh sb="0" eb="2">
      <t>ベッシ</t>
    </rPh>
    <phoneticPr fontId="4"/>
  </si>
  <si>
    <t>（１）研修医延人数　【別紙２－１】</t>
    <rPh sb="11" eb="13">
      <t>ベッシ</t>
    </rPh>
    <phoneticPr fontId="5"/>
  </si>
  <si>
    <t>（５）へき地診療所等研修支援事業延日数　【別紙２－２】の研修実日数合計と一致</t>
    <rPh sb="9" eb="10">
      <t>トウ</t>
    </rPh>
    <rPh sb="21" eb="23">
      <t>ベッシ</t>
    </rPh>
    <rPh sb="28" eb="30">
      <t>ケンシュウ</t>
    </rPh>
    <rPh sb="30" eb="31">
      <t>ジツ</t>
    </rPh>
    <rPh sb="31" eb="33">
      <t>ニッスウ</t>
    </rPh>
    <rPh sb="33" eb="35">
      <t>ゴウケイ</t>
    </rPh>
    <rPh sb="36" eb="38">
      <t>イッチ</t>
    </rPh>
    <phoneticPr fontId="4"/>
  </si>
  <si>
    <t xml:space="preserve">（６）産婦人科宿日直研修事業延日数
　当直分は【別紙２－１】のD、Iの1、
2年次生の合計と一致    </t>
    <rPh sb="3" eb="7">
      <t>サンフジンカ</t>
    </rPh>
    <rPh sb="7" eb="10">
      <t>シュクニッチョク</t>
    </rPh>
    <rPh sb="10" eb="12">
      <t>ケンシュウ</t>
    </rPh>
    <rPh sb="12" eb="14">
      <t>ジギョウ</t>
    </rPh>
    <rPh sb="14" eb="15">
      <t>エン</t>
    </rPh>
    <rPh sb="15" eb="17">
      <t>ニッスウ</t>
    </rPh>
    <rPh sb="19" eb="21">
      <t>トウチョク</t>
    </rPh>
    <rPh sb="21" eb="22">
      <t>フン</t>
    </rPh>
    <rPh sb="24" eb="26">
      <t>ベッシ</t>
    </rPh>
    <rPh sb="39" eb="42">
      <t>ネンジセイ</t>
    </rPh>
    <rPh sb="43" eb="45">
      <t>ゴウケイ</t>
    </rPh>
    <rPh sb="46" eb="48">
      <t>イッチ</t>
    </rPh>
    <phoneticPr fontId="5"/>
  </si>
  <si>
    <t>（７）小児科宿日直研修事業延日数
　当直分は【別紙２－１】のH、Jの1、2年次生の合計と一致</t>
    <rPh sb="3" eb="6">
      <t>ショウニカ</t>
    </rPh>
    <rPh sb="6" eb="9">
      <t>シュクニッチョク</t>
    </rPh>
    <rPh sb="9" eb="11">
      <t>ケンシュウ</t>
    </rPh>
    <rPh sb="11" eb="13">
      <t>ジギョウ</t>
    </rPh>
    <rPh sb="13" eb="14">
      <t>エン</t>
    </rPh>
    <rPh sb="14" eb="16">
      <t>ニッスウ</t>
    </rPh>
    <rPh sb="23" eb="25">
      <t>ベッシ</t>
    </rPh>
    <phoneticPr fontId="5"/>
  </si>
  <si>
    <t>※【別紙２－３】の推計年収と一致。</t>
    <rPh sb="2" eb="4">
      <t>ベッシ</t>
    </rPh>
    <rPh sb="9" eb="11">
      <t>スイケイ</t>
    </rPh>
    <rPh sb="11" eb="13">
      <t>ネンシュウ</t>
    </rPh>
    <rPh sb="14" eb="16">
      <t>イッチ</t>
    </rPh>
    <phoneticPr fontId="4"/>
  </si>
  <si>
    <t>（協力型臨床研修病院等が申請する場合であっても、【別紙２－３】の基幹型臨床研修病院のの金額を記載すること。）</t>
    <rPh sb="1" eb="4">
      <t>キョウリョクガタ</t>
    </rPh>
    <rPh sb="4" eb="8">
      <t>リンショウケンシュウ</t>
    </rPh>
    <rPh sb="8" eb="10">
      <t>ビョウイン</t>
    </rPh>
    <rPh sb="10" eb="11">
      <t>トウ</t>
    </rPh>
    <rPh sb="12" eb="14">
      <t>シンセイ</t>
    </rPh>
    <rPh sb="16" eb="18">
      <t>バアイ</t>
    </rPh>
    <rPh sb="25" eb="27">
      <t>ベッシ</t>
    </rPh>
    <rPh sb="32" eb="35">
      <t>キカンガタ</t>
    </rPh>
    <rPh sb="35" eb="37">
      <t>リンショウ</t>
    </rPh>
    <rPh sb="37" eb="39">
      <t>ケンシュウ</t>
    </rPh>
    <rPh sb="39" eb="41">
      <t>ビョウイン</t>
    </rPh>
    <rPh sb="43" eb="45">
      <t>キンガク</t>
    </rPh>
    <rPh sb="46" eb="48">
      <t>キサイ</t>
    </rPh>
    <phoneticPr fontId="4"/>
  </si>
  <si>
    <t>消耗品費</t>
    <rPh sb="0" eb="3">
      <t>ショウモウヒン</t>
    </rPh>
    <rPh sb="3" eb="4">
      <t>ヒ</t>
    </rPh>
    <phoneticPr fontId="4"/>
  </si>
  <si>
    <t>非常勤職員手当</t>
    <rPh sb="0" eb="7">
      <t>ヒジョウキンショクインテアテ</t>
    </rPh>
    <phoneticPr fontId="4"/>
  </si>
  <si>
    <t>諸謝金</t>
    <rPh sb="0" eb="1">
      <t>ショ</t>
    </rPh>
    <rPh sb="1" eb="3">
      <t>シャキン</t>
    </rPh>
    <phoneticPr fontId="4"/>
  </si>
  <si>
    <t>一般用医薬品適正使用推進のための研修事業</t>
    <rPh sb="0" eb="2">
      <t>イッパン</t>
    </rPh>
    <rPh sb="2" eb="3">
      <t>ヨウ</t>
    </rPh>
    <rPh sb="3" eb="6">
      <t>イヤクヒン</t>
    </rPh>
    <rPh sb="6" eb="8">
      <t>テキセイ</t>
    </rPh>
    <rPh sb="8" eb="10">
      <t>シヨウ</t>
    </rPh>
    <rPh sb="10" eb="12">
      <t>スイシン</t>
    </rPh>
    <rPh sb="16" eb="18">
      <t>ケンシュウ</t>
    </rPh>
    <rPh sb="18" eb="20">
      <t>ジギョウ</t>
    </rPh>
    <phoneticPr fontId="4"/>
  </si>
  <si>
    <t>旅費</t>
    <rPh sb="0" eb="2">
      <t>リョヒ</t>
    </rPh>
    <phoneticPr fontId="4"/>
  </si>
  <si>
    <t>消耗品費</t>
    <rPh sb="0" eb="3">
      <t>ショウモウヒン</t>
    </rPh>
    <rPh sb="3" eb="4">
      <t>ヒ</t>
    </rPh>
    <phoneticPr fontId="4"/>
  </si>
  <si>
    <t>印刷製本費</t>
    <rPh sb="0" eb="2">
      <t>インサツ</t>
    </rPh>
    <rPh sb="2" eb="4">
      <t>セイホン</t>
    </rPh>
    <rPh sb="4" eb="5">
      <t>ヒ</t>
    </rPh>
    <phoneticPr fontId="4"/>
  </si>
  <si>
    <t>通信運搬費</t>
    <rPh sb="0" eb="2">
      <t>ツウシン</t>
    </rPh>
    <rPh sb="2" eb="5">
      <t>ウンパンヒ</t>
    </rPh>
    <phoneticPr fontId="4"/>
  </si>
  <si>
    <t>借料及び損料（会場借料、機器借料）</t>
    <rPh sb="0" eb="2">
      <t>シャクリョウ</t>
    </rPh>
    <rPh sb="2" eb="3">
      <t>オヨ</t>
    </rPh>
    <rPh sb="4" eb="6">
      <t>ソンリョウ</t>
    </rPh>
    <rPh sb="7" eb="9">
      <t>カイジョウ</t>
    </rPh>
    <rPh sb="9" eb="11">
      <t>シャクリョウ</t>
    </rPh>
    <rPh sb="12" eb="14">
      <t>キキ</t>
    </rPh>
    <rPh sb="14" eb="16">
      <t>シャクリョウ</t>
    </rPh>
    <phoneticPr fontId="4"/>
  </si>
  <si>
    <t>会議費</t>
    <rPh sb="0" eb="3">
      <t>カイギヒ</t>
    </rPh>
    <phoneticPr fontId="4"/>
  </si>
  <si>
    <t xml:space="preserve"> </t>
    <phoneticPr fontId="4"/>
  </si>
  <si>
    <t>　</t>
    <phoneticPr fontId="4"/>
  </si>
  <si>
    <t xml:space="preserve"> 　</t>
    <phoneticPr fontId="4"/>
  </si>
  <si>
    <t xml:space="preserve"> 　</t>
    <phoneticPr fontId="4"/>
  </si>
  <si>
    <t>　</t>
    <phoneticPr fontId="4"/>
  </si>
  <si>
    <t>　</t>
    <phoneticPr fontId="4"/>
  </si>
  <si>
    <t>　</t>
    <phoneticPr fontId="4"/>
  </si>
  <si>
    <t>　</t>
    <phoneticPr fontId="4"/>
  </si>
  <si>
    <t>　</t>
    <phoneticPr fontId="4"/>
  </si>
  <si>
    <t>　</t>
    <phoneticPr fontId="4"/>
  </si>
  <si>
    <t>　</t>
    <phoneticPr fontId="4"/>
  </si>
  <si>
    <t>　</t>
    <phoneticPr fontId="4"/>
  </si>
  <si>
    <t>　</t>
    <phoneticPr fontId="4"/>
  </si>
  <si>
    <t>　</t>
    <phoneticPr fontId="4"/>
  </si>
  <si>
    <t>　</t>
    <phoneticPr fontId="4"/>
  </si>
  <si>
    <t>　</t>
    <phoneticPr fontId="4"/>
  </si>
  <si>
    <t>　</t>
    <phoneticPr fontId="4"/>
  </si>
  <si>
    <t>　</t>
    <phoneticPr fontId="4"/>
  </si>
  <si>
    <t>　</t>
    <phoneticPr fontId="4"/>
  </si>
  <si>
    <t>　</t>
    <phoneticPr fontId="4"/>
  </si>
  <si>
    <t>　</t>
    <phoneticPr fontId="4"/>
  </si>
  <si>
    <t>教育指導経費</t>
  </si>
  <si>
    <t>地域協議会経費</t>
  </si>
  <si>
    <t>（２）地元採用研修医採用・育成経費</t>
    <rPh sb="3" eb="5">
      <t>ジモト</t>
    </rPh>
    <rPh sb="5" eb="7">
      <t>サイヨウ</t>
    </rPh>
    <rPh sb="7" eb="10">
      <t>ケンシュウイ</t>
    </rPh>
    <rPh sb="10" eb="12">
      <t>サイヨウ</t>
    </rPh>
    <rPh sb="13" eb="15">
      <t>イクセイ</t>
    </rPh>
    <rPh sb="15" eb="17">
      <t>ケイヒ</t>
    </rPh>
    <phoneticPr fontId="5"/>
  </si>
  <si>
    <t>※1種及び2種病院に限る</t>
    <rPh sb="2" eb="3">
      <t>シュ</t>
    </rPh>
    <rPh sb="3" eb="4">
      <t>オヨ</t>
    </rPh>
    <rPh sb="6" eb="7">
      <t>シュ</t>
    </rPh>
    <rPh sb="7" eb="9">
      <t>ビョウイン</t>
    </rPh>
    <rPh sb="10" eb="11">
      <t>カギ</t>
    </rPh>
    <phoneticPr fontId="4"/>
  </si>
  <si>
    <t>　　</t>
    <phoneticPr fontId="4"/>
  </si>
  <si>
    <t>諸謝金</t>
    <rPh sb="0" eb="1">
      <t>ショ</t>
    </rPh>
    <rPh sb="1" eb="3">
      <t>シャキン</t>
    </rPh>
    <phoneticPr fontId="4"/>
  </si>
  <si>
    <t>旅費</t>
    <rPh sb="0" eb="2">
      <t>リョヒ</t>
    </rPh>
    <phoneticPr fontId="4"/>
  </si>
  <si>
    <t>消耗品費</t>
    <rPh sb="0" eb="3">
      <t>ショウモウヒン</t>
    </rPh>
    <rPh sb="3" eb="4">
      <t>ヒ</t>
    </rPh>
    <phoneticPr fontId="4"/>
  </si>
  <si>
    <t>印刷製本費</t>
    <rPh sb="0" eb="2">
      <t>インサツ</t>
    </rPh>
    <rPh sb="2" eb="4">
      <t>セイホン</t>
    </rPh>
    <rPh sb="4" eb="5">
      <t>ヒ</t>
    </rPh>
    <phoneticPr fontId="4"/>
  </si>
  <si>
    <t>社会保険料（非常勤）</t>
    <rPh sb="0" eb="2">
      <t>シャカイ</t>
    </rPh>
    <rPh sb="2" eb="5">
      <t>ホケンリョウ</t>
    </rPh>
    <rPh sb="6" eb="9">
      <t>ヒジョウキン</t>
    </rPh>
    <phoneticPr fontId="4"/>
  </si>
  <si>
    <t>９　在宅歯科医療等研修推進事業に必要な経費</t>
    <rPh sb="2" eb="4">
      <t>ザイタク</t>
    </rPh>
    <rPh sb="4" eb="6">
      <t>シカ</t>
    </rPh>
    <rPh sb="6" eb="8">
      <t>イリョウ</t>
    </rPh>
    <rPh sb="8" eb="9">
      <t>トウ</t>
    </rPh>
    <rPh sb="9" eb="11">
      <t>ケンシュウ</t>
    </rPh>
    <rPh sb="11" eb="13">
      <t>スイシン</t>
    </rPh>
    <rPh sb="13" eb="15">
      <t>ジギョウ</t>
    </rPh>
    <rPh sb="16" eb="18">
      <t>ヒツヨウ</t>
    </rPh>
    <rPh sb="19" eb="21">
      <t>ケイヒ</t>
    </rPh>
    <phoneticPr fontId="4"/>
  </si>
  <si>
    <t>別紙２－５</t>
    <rPh sb="0" eb="2">
      <t>ベッシ</t>
    </rPh>
    <phoneticPr fontId="4"/>
  </si>
  <si>
    <t>事業者名　　　　　</t>
    <phoneticPr fontId="4"/>
  </si>
  <si>
    <t>事業計画書</t>
    <phoneticPr fontId="4"/>
  </si>
  <si>
    <t>年度医療関係者研修費等補助金の事業実績報告書</t>
    <rPh sb="15" eb="17">
      <t>ジギョウ</t>
    </rPh>
    <rPh sb="17" eb="19">
      <t>ジッセキ</t>
    </rPh>
    <rPh sb="19" eb="22">
      <t>ホウコクショ</t>
    </rPh>
    <phoneticPr fontId="4"/>
  </si>
  <si>
    <t>年度医療関係者研修費等補助金の（変更）交付申請書</t>
    <rPh sb="16" eb="18">
      <t>ヘンコウ</t>
    </rPh>
    <rPh sb="23" eb="24">
      <t>ショ</t>
    </rPh>
    <phoneticPr fontId="4"/>
  </si>
  <si>
    <t>年度臨床研修費等補助金の（変更）交付申請書</t>
    <rPh sb="13" eb="15">
      <t>ヘンコウ</t>
    </rPh>
    <rPh sb="20" eb="21">
      <t>ショ</t>
    </rPh>
    <phoneticPr fontId="4"/>
  </si>
  <si>
    <t>交付決定額</t>
    <rPh sb="0" eb="2">
      <t>コウフ</t>
    </rPh>
    <rPh sb="2" eb="5">
      <t>ケッテイガク</t>
    </rPh>
    <phoneticPr fontId="4"/>
  </si>
  <si>
    <t>差引追加交付
（一部取消）
申　請　額</t>
    <rPh sb="0" eb="2">
      <t>サシヒキ</t>
    </rPh>
    <rPh sb="2" eb="4">
      <t>ツイカ</t>
    </rPh>
    <rPh sb="4" eb="6">
      <t>コウフ</t>
    </rPh>
    <rPh sb="8" eb="10">
      <t>イチブ</t>
    </rPh>
    <rPh sb="10" eb="11">
      <t>ト</t>
    </rPh>
    <rPh sb="11" eb="12">
      <t>ケ</t>
    </rPh>
    <rPh sb="14" eb="15">
      <t>シン</t>
    </rPh>
    <rPh sb="16" eb="17">
      <t>ショウ</t>
    </rPh>
    <rPh sb="18" eb="19">
      <t>ガク</t>
    </rPh>
    <phoneticPr fontId="4"/>
  </si>
  <si>
    <t>変更申請の場合は、１にかかわらず次のとおりとする。</t>
    <phoneticPr fontId="4"/>
  </si>
  <si>
    <t>(Ａ)</t>
  </si>
  <si>
    <t>(Ｂ)</t>
  </si>
  <si>
    <t>(Ａ)－(Ｂ)</t>
  </si>
  <si>
    <t>（注）I欄及びJ欄については、交付要綱の７による変更交付申請手続の他は斜線を引くこと。</t>
    <phoneticPr fontId="4"/>
  </si>
  <si>
    <t>申請額　　　　　　　　　　　　　金</t>
    <rPh sb="16" eb="17">
      <t>カネ</t>
    </rPh>
    <phoneticPr fontId="4"/>
  </si>
  <si>
    <t>前回までの交付決定額　　　金</t>
    <rPh sb="0" eb="2">
      <t>ゼンカイ</t>
    </rPh>
    <rPh sb="5" eb="7">
      <t>コウフ</t>
    </rPh>
    <rPh sb="7" eb="10">
      <t>ケッテイガク</t>
    </rPh>
    <rPh sb="13" eb="14">
      <t>カネ</t>
    </rPh>
    <phoneticPr fontId="1"/>
  </si>
  <si>
    <t>差引今回変更増減額　　　　金</t>
    <rPh sb="0" eb="1">
      <t>サ</t>
    </rPh>
    <rPh sb="1" eb="2">
      <t>ヒ</t>
    </rPh>
    <rPh sb="2" eb="4">
      <t>コンカイ</t>
    </rPh>
    <rPh sb="4" eb="6">
      <t>ヘンコウ</t>
    </rPh>
    <rPh sb="6" eb="7">
      <t>ゾウ</t>
    </rPh>
    <rPh sb="7" eb="9">
      <t>ゲンガク</t>
    </rPh>
    <rPh sb="13" eb="14">
      <t>カネ</t>
    </rPh>
    <phoneticPr fontId="1"/>
  </si>
  <si>
    <t>※協力型臨床研修病院等が申請する場合（４）～（６）は計上しないこと。</t>
    <phoneticPr fontId="4"/>
  </si>
  <si>
    <t>-</t>
    <phoneticPr fontId="4"/>
  </si>
  <si>
    <t>県立○○病院</t>
    <phoneticPr fontId="4"/>
  </si>
  <si>
    <t>✔</t>
  </si>
  <si>
    <t>○</t>
  </si>
  <si>
    <t>所在地市町村名　◎◎村</t>
    <rPh sb="0" eb="3">
      <t>ショザイチ</t>
    </rPh>
    <rPh sb="3" eb="7">
      <t>シチョウソンメイ</t>
    </rPh>
    <rPh sb="10" eb="11">
      <t>ムラ</t>
    </rPh>
    <phoneticPr fontId="4"/>
  </si>
  <si>
    <t>病床数　１４床</t>
    <rPh sb="0" eb="3">
      <t>ビョウショウスウ</t>
    </rPh>
    <rPh sb="6" eb="7">
      <t>ショウ</t>
    </rPh>
    <phoneticPr fontId="4"/>
  </si>
  <si>
    <t>該当の法律等</t>
    <rPh sb="0" eb="2">
      <t>ガイトウ</t>
    </rPh>
    <rPh sb="3" eb="5">
      <t>ホウリツ</t>
    </rPh>
    <rPh sb="5" eb="6">
      <t>トウ</t>
    </rPh>
    <phoneticPr fontId="4"/>
  </si>
  <si>
    <t>■■診療所</t>
    <rPh sb="2" eb="5">
      <t>シンリョウショ</t>
    </rPh>
    <phoneticPr fontId="4"/>
  </si>
  <si>
    <t>赤川　六郎</t>
    <rPh sb="0" eb="2">
      <t>アカガワ</t>
    </rPh>
    <rPh sb="3" eb="5">
      <t>ロクロウ</t>
    </rPh>
    <phoneticPr fontId="4"/>
  </si>
  <si>
    <t>～</t>
    <phoneticPr fontId="4"/>
  </si>
  <si>
    <t>「へき地保健対策実施要綱」</t>
    <rPh sb="3" eb="4">
      <t>チ</t>
    </rPh>
    <rPh sb="4" eb="6">
      <t>ホケン</t>
    </rPh>
    <rPh sb="6" eb="8">
      <t>タイサク</t>
    </rPh>
    <rPh sb="8" eb="10">
      <t>ジッシ</t>
    </rPh>
    <rPh sb="10" eb="12">
      <t>ヨウコウ</t>
    </rPh>
    <phoneticPr fontId="4"/>
  </si>
  <si>
    <t>平日１９日　土日５日</t>
    <rPh sb="0" eb="2">
      <t>ヘイジツ</t>
    </rPh>
    <rPh sb="4" eb="5">
      <t>ニチ</t>
    </rPh>
    <rPh sb="6" eb="8">
      <t>ドニチ</t>
    </rPh>
    <rPh sb="9" eb="10">
      <t>ニチ</t>
    </rPh>
    <phoneticPr fontId="4"/>
  </si>
  <si>
    <t>非常勤</t>
    <rPh sb="0" eb="3">
      <t>ヒジョウキン</t>
    </rPh>
    <phoneticPr fontId="4"/>
  </si>
  <si>
    <t>臨 床 研 修 履 修 計 画 及 び 宿 日 直 研 修 計 画 調 書</t>
    <rPh sb="0" eb="1">
      <t>リン</t>
    </rPh>
    <rPh sb="2" eb="3">
      <t>ユカ</t>
    </rPh>
    <rPh sb="4" eb="5">
      <t>ケン</t>
    </rPh>
    <rPh sb="6" eb="7">
      <t>オサム</t>
    </rPh>
    <rPh sb="8" eb="9">
      <t>クツ</t>
    </rPh>
    <rPh sb="10" eb="11">
      <t>オサム</t>
    </rPh>
    <rPh sb="12" eb="13">
      <t>ケイ</t>
    </rPh>
    <rPh sb="14" eb="15">
      <t>ガ</t>
    </rPh>
    <rPh sb="16" eb="17">
      <t>オヨ</t>
    </rPh>
    <rPh sb="20" eb="21">
      <t>シュク</t>
    </rPh>
    <rPh sb="22" eb="23">
      <t>ヒ</t>
    </rPh>
    <rPh sb="24" eb="25">
      <t>チョク</t>
    </rPh>
    <rPh sb="26" eb="27">
      <t>ケン</t>
    </rPh>
    <rPh sb="28" eb="29">
      <t>オサム</t>
    </rPh>
    <rPh sb="30" eb="31">
      <t>ケイ</t>
    </rPh>
    <rPh sb="32" eb="33">
      <t>ガ</t>
    </rPh>
    <rPh sb="34" eb="35">
      <t>チョウ</t>
    </rPh>
    <rPh sb="36" eb="37">
      <t>ショ</t>
    </rPh>
    <phoneticPr fontId="5"/>
  </si>
  <si>
    <t xml:space="preserve">
</t>
    <phoneticPr fontId="4"/>
  </si>
  <si>
    <t>１年次生又は再開者</t>
    <rPh sb="1" eb="2">
      <t>ネン</t>
    </rPh>
    <rPh sb="2" eb="3">
      <t>ジ</t>
    </rPh>
    <rPh sb="3" eb="4">
      <t>セイ</t>
    </rPh>
    <rPh sb="4" eb="5">
      <t>マタ</t>
    </rPh>
    <rPh sb="6" eb="8">
      <t>サイカイ</t>
    </rPh>
    <rPh sb="8" eb="9">
      <t>シャ</t>
    </rPh>
    <phoneticPr fontId="4"/>
  </si>
  <si>
    <t>施設番号</t>
    <rPh sb="0" eb="2">
      <t>シセツ</t>
    </rPh>
    <rPh sb="2" eb="4">
      <t>バンゴウ</t>
    </rPh>
    <phoneticPr fontId="4"/>
  </si>
  <si>
    <t>施設番号</t>
    <rPh sb="0" eb="2">
      <t>シセツ</t>
    </rPh>
    <rPh sb="2" eb="4">
      <t>バンゴウ</t>
    </rPh>
    <phoneticPr fontId="5"/>
  </si>
  <si>
    <t>030xx1</t>
    <phoneticPr fontId="4"/>
  </si>
  <si>
    <t>基幹型病院名</t>
    <phoneticPr fontId="4"/>
  </si>
  <si>
    <t>県立○○病院</t>
    <rPh sb="0" eb="2">
      <t>ケンリツ</t>
    </rPh>
    <rPh sb="4" eb="6">
      <t>ビョウイン</t>
    </rPh>
    <phoneticPr fontId="4"/>
  </si>
  <si>
    <t>地元大学出身</t>
    <rPh sb="0" eb="2">
      <t>ジモト</t>
    </rPh>
    <rPh sb="2" eb="4">
      <t>ダイガク</t>
    </rPh>
    <rPh sb="4" eb="6">
      <t>シュッシン</t>
    </rPh>
    <phoneticPr fontId="4"/>
  </si>
  <si>
    <t>研修医氏名</t>
    <rPh sb="0" eb="3">
      <t>ケンシュウイ</t>
    </rPh>
    <rPh sb="3" eb="5">
      <t>シメイ</t>
    </rPh>
    <phoneticPr fontId="5"/>
  </si>
  <si>
    <t>厚生　一郎</t>
    <rPh sb="0" eb="2">
      <t>コウセイ</t>
    </rPh>
    <rPh sb="3" eb="5">
      <t>イチロウ</t>
    </rPh>
    <phoneticPr fontId="4"/>
  </si>
  <si>
    <t>地元出身</t>
    <rPh sb="0" eb="2">
      <t>ジモト</t>
    </rPh>
    <rPh sb="2" eb="4">
      <t>シュッシン</t>
    </rPh>
    <phoneticPr fontId="4"/>
  </si>
  <si>
    <t>研修開始年月日</t>
    <phoneticPr fontId="4"/>
  </si>
  <si>
    <t>年</t>
    <rPh sb="0" eb="1">
      <t>ネン</t>
    </rPh>
    <phoneticPr fontId="4"/>
  </si>
  <si>
    <t>日</t>
    <rPh sb="0" eb="1">
      <t>ヒ</t>
    </rPh>
    <phoneticPr fontId="4"/>
  </si>
  <si>
    <t>【プログラム番号】プログラム名</t>
    <rPh sb="6" eb="8">
      <t>バンゴウ</t>
    </rPh>
    <rPh sb="14" eb="15">
      <t>メイ</t>
    </rPh>
    <phoneticPr fontId="4"/>
  </si>
  <si>
    <t>【030xx1103】県立○○病院臨床研修プログラムC</t>
    <rPh sb="11" eb="13">
      <t>ケンリツ</t>
    </rPh>
    <rPh sb="15" eb="17">
      <t>ビョウイン</t>
    </rPh>
    <rPh sb="17" eb="19">
      <t>リンショウ</t>
    </rPh>
    <rPh sb="19" eb="21">
      <t>ケンシュウ</t>
    </rPh>
    <phoneticPr fontId="4"/>
  </si>
  <si>
    <t>研修実施施設名</t>
    <rPh sb="0" eb="2">
      <t>ケンシュウ</t>
    </rPh>
    <rPh sb="2" eb="4">
      <t>ジッシ</t>
    </rPh>
    <rPh sb="4" eb="6">
      <t>シセツ</t>
    </rPh>
    <rPh sb="6" eb="7">
      <t>メイ</t>
    </rPh>
    <phoneticPr fontId="4"/>
  </si>
  <si>
    <t>都道府県</t>
    <rPh sb="0" eb="4">
      <t>トドウフケン</t>
    </rPh>
    <phoneticPr fontId="4"/>
  </si>
  <si>
    <t>市区町村</t>
    <rPh sb="0" eb="4">
      <t>シクチョウソン</t>
    </rPh>
    <phoneticPr fontId="4"/>
  </si>
  <si>
    <t>地域種別</t>
    <rPh sb="0" eb="2">
      <t>チイキ</t>
    </rPh>
    <rPh sb="2" eb="4">
      <t>シュベツ</t>
    </rPh>
    <phoneticPr fontId="4"/>
  </si>
  <si>
    <t>分野及
び宿日
直回数</t>
    <phoneticPr fontId="4"/>
  </si>
  <si>
    <t>臨　床　研　修　履　修　計　画</t>
    <rPh sb="0" eb="1">
      <t>リン</t>
    </rPh>
    <rPh sb="2" eb="3">
      <t>ユカ</t>
    </rPh>
    <rPh sb="4" eb="5">
      <t>ケン</t>
    </rPh>
    <rPh sb="6" eb="7">
      <t>オサム</t>
    </rPh>
    <rPh sb="8" eb="9">
      <t>クツ</t>
    </rPh>
    <rPh sb="10" eb="11">
      <t>オサム</t>
    </rPh>
    <rPh sb="12" eb="13">
      <t>ケイ</t>
    </rPh>
    <rPh sb="14" eb="15">
      <t>ガ</t>
    </rPh>
    <phoneticPr fontId="5"/>
  </si>
  <si>
    <t>備　考</t>
    <rPh sb="0" eb="1">
      <t>ビ</t>
    </rPh>
    <rPh sb="2" eb="3">
      <t>コウ</t>
    </rPh>
    <phoneticPr fontId="5"/>
  </si>
  <si>
    <t>４月</t>
    <rPh sb="1" eb="2">
      <t>ツキ</t>
    </rPh>
    <phoneticPr fontId="5"/>
  </si>
  <si>
    <t>５月</t>
    <rPh sb="1" eb="2">
      <t>ツキ</t>
    </rPh>
    <phoneticPr fontId="5"/>
  </si>
  <si>
    <t>６月</t>
    <rPh sb="1" eb="2">
      <t>ツキ</t>
    </rPh>
    <phoneticPr fontId="5"/>
  </si>
  <si>
    <t>７月</t>
    <rPh sb="1" eb="2">
      <t>ツキ</t>
    </rPh>
    <phoneticPr fontId="5"/>
  </si>
  <si>
    <t>８月</t>
    <rPh sb="1" eb="2">
      <t>ツキ</t>
    </rPh>
    <phoneticPr fontId="5"/>
  </si>
  <si>
    <t>９月</t>
    <rPh sb="1" eb="2">
      <t>ツキ</t>
    </rPh>
    <phoneticPr fontId="5"/>
  </si>
  <si>
    <t>10月</t>
    <rPh sb="2" eb="3">
      <t>ツキ</t>
    </rPh>
    <phoneticPr fontId="5"/>
  </si>
  <si>
    <t>11月</t>
    <rPh sb="2" eb="3">
      <t>ツキ</t>
    </rPh>
    <phoneticPr fontId="5"/>
  </si>
  <si>
    <t>12月</t>
    <rPh sb="2" eb="3">
      <t>ツキ</t>
    </rPh>
    <phoneticPr fontId="5"/>
  </si>
  <si>
    <t>１月</t>
    <rPh sb="1" eb="2">
      <t>ツキ</t>
    </rPh>
    <phoneticPr fontId="5"/>
  </si>
  <si>
    <t>２月</t>
    <rPh sb="1" eb="2">
      <t>ツキ</t>
    </rPh>
    <phoneticPr fontId="5"/>
  </si>
  <si>
    <t>３月</t>
    <rPh sb="1" eb="2">
      <t>ツキ</t>
    </rPh>
    <phoneticPr fontId="5"/>
  </si>
  <si>
    <t>計</t>
    <rPh sb="0" eb="1">
      <t>ケイ</t>
    </rPh>
    <phoneticPr fontId="5"/>
  </si>
  <si>
    <t xml:space="preserve">
対象外</t>
    <rPh sb="1" eb="3">
      <t>タイショウ</t>
    </rPh>
    <rPh sb="3" eb="4">
      <t>ガイ</t>
    </rPh>
    <phoneticPr fontId="4"/>
  </si>
  <si>
    <t>○○県</t>
    <rPh sb="2" eb="3">
      <t>ケン</t>
    </rPh>
    <phoneticPr fontId="4"/>
  </si>
  <si>
    <t>△△市</t>
    <rPh sb="2" eb="3">
      <t>シ</t>
    </rPh>
    <phoneticPr fontId="4"/>
  </si>
  <si>
    <t>第2種</t>
  </si>
  <si>
    <t>内</t>
  </si>
  <si>
    <t>→</t>
  </si>
  <si>
    <t>救</t>
  </si>
  <si>
    <t>031xx2</t>
    <phoneticPr fontId="4"/>
  </si>
  <si>
    <t>県立××病院</t>
    <rPh sb="0" eb="2">
      <t>ケンリツ</t>
    </rPh>
    <rPh sb="4" eb="6">
      <t>ビョウイン</t>
    </rPh>
    <phoneticPr fontId="4"/>
  </si>
  <si>
    <t>××市</t>
    <rPh sb="2" eb="3">
      <t>シ</t>
    </rPh>
    <phoneticPr fontId="4"/>
  </si>
  <si>
    <t>第3種</t>
  </si>
  <si>
    <t>小</t>
  </si>
  <si>
    <t>３月の当直のうち１回は救急研修として実施</t>
    <rPh sb="1" eb="2">
      <t>ツキ</t>
    </rPh>
    <rPh sb="3" eb="5">
      <t>トウチョク</t>
    </rPh>
    <rPh sb="9" eb="10">
      <t>カイ</t>
    </rPh>
    <rPh sb="11" eb="13">
      <t>キュウキュウ</t>
    </rPh>
    <rPh sb="13" eb="15">
      <t>ケンシュウ</t>
    </rPh>
    <rPh sb="18" eb="20">
      <t>ジッシ</t>
    </rPh>
    <phoneticPr fontId="4"/>
  </si>
  <si>
    <t>注１）研修開始年月日欄には、当該研修医が最初に臨床研修を開始した年月日を記入すること。
注２）研修開始年月日から２年を経過した月以降は記入しないこと。ただし、正当な理由により臨床研修を
　　　休止又は中断した後に再開する研修医を受け入れた場合はその限りでない。
注３）臨床研修履修計画の計を①【補助対象】と【補助対象外（国立等）】に分けること。
注４）臨床研修履修計画は、各月末時点における研修実施施設を基準に記入すること。
　　　</t>
    <phoneticPr fontId="4"/>
  </si>
  <si>
    <r>
      <t>事業延</t>
    </r>
    <r>
      <rPr>
        <b/>
        <sz val="11"/>
        <rFont val="ＭＳ 明朝"/>
        <family val="1"/>
        <charset val="128"/>
      </rPr>
      <t>月数</t>
    </r>
    <r>
      <rPr>
        <sz val="11"/>
        <rFont val="ＭＳ 明朝"/>
        <family val="1"/>
        <charset val="128"/>
      </rPr>
      <t xml:space="preserve">
(月４回以上)　　　　　　　　　</t>
    </r>
    <rPh sb="0" eb="2">
      <t>ジギョウ</t>
    </rPh>
    <rPh sb="2" eb="3">
      <t>ノ</t>
    </rPh>
    <rPh sb="3" eb="5">
      <t>ツキスウ</t>
    </rPh>
    <rPh sb="10" eb="12">
      <t>イジョウ</t>
    </rPh>
    <phoneticPr fontId="4"/>
  </si>
  <si>
    <r>
      <t>事業延</t>
    </r>
    <r>
      <rPr>
        <b/>
        <sz val="11"/>
        <rFont val="ＭＳ 明朝"/>
        <family val="1"/>
        <charset val="128"/>
      </rPr>
      <t>日数</t>
    </r>
    <r>
      <rPr>
        <sz val="11"/>
        <rFont val="ＭＳ 明朝"/>
        <family val="1"/>
        <charset val="128"/>
      </rPr>
      <t xml:space="preserve">
(月４回未満)
</t>
    </r>
    <rPh sb="0" eb="2">
      <t>ジギョウ</t>
    </rPh>
    <rPh sb="2" eb="3">
      <t>ノ</t>
    </rPh>
    <rPh sb="3" eb="5">
      <t>ニッスウ</t>
    </rPh>
    <phoneticPr fontId="4"/>
  </si>
  <si>
    <t>２年次生又は再開者</t>
    <rPh sb="1" eb="2">
      <t>ネン</t>
    </rPh>
    <rPh sb="2" eb="3">
      <t>ジ</t>
    </rPh>
    <rPh sb="3" eb="4">
      <t>セイ</t>
    </rPh>
    <rPh sb="4" eb="5">
      <t>マタ</t>
    </rPh>
    <rPh sb="6" eb="8">
      <t>サイカイ</t>
    </rPh>
    <rPh sb="8" eb="9">
      <t>シャ</t>
    </rPh>
    <phoneticPr fontId="4"/>
  </si>
  <si>
    <t>施設番号</t>
  </si>
  <si>
    <t>加藤　一子</t>
    <rPh sb="0" eb="2">
      <t>カトウ</t>
    </rPh>
    <rPh sb="3" eb="4">
      <t>イチ</t>
    </rPh>
    <rPh sb="4" eb="5">
      <t>コ</t>
    </rPh>
    <phoneticPr fontId="4"/>
  </si>
  <si>
    <t>【030xx1101】県立○○病院研修プログラムA</t>
    <rPh sb="11" eb="13">
      <t>ケンリツ</t>
    </rPh>
    <rPh sb="15" eb="17">
      <t>ビョウイン</t>
    </rPh>
    <rPh sb="17" eb="19">
      <t>ケンシュウ</t>
    </rPh>
    <phoneticPr fontId="4"/>
  </si>
  <si>
    <t>【施設番号】</t>
    <phoneticPr fontId="4"/>
  </si>
  <si>
    <t>研修実施施設名</t>
    <phoneticPr fontId="4"/>
  </si>
  <si>
    <t>外</t>
  </si>
  <si>
    <t>宿日直</t>
    <phoneticPr fontId="4"/>
  </si>
  <si>
    <t>ｵﾝｺｰﾙ</t>
    <phoneticPr fontId="4"/>
  </si>
  <si>
    <t>産</t>
    <rPh sb="0" eb="1">
      <t>サン</t>
    </rPh>
    <phoneticPr fontId="4"/>
  </si>
  <si>
    <t>→</t>
    <phoneticPr fontId="4"/>
  </si>
  <si>
    <t>小</t>
    <rPh sb="0" eb="1">
      <t>ショウ</t>
    </rPh>
    <phoneticPr fontId="4"/>
  </si>
  <si>
    <t>033xx4</t>
    <phoneticPr fontId="4"/>
  </si>
  <si>
    <t>○○診療所</t>
    <rPh sb="2" eb="5">
      <t>シンリョウジョ</t>
    </rPh>
    <phoneticPr fontId="4"/>
  </si>
  <si>
    <t>□□市</t>
    <rPh sb="2" eb="3">
      <t>シ</t>
    </rPh>
    <phoneticPr fontId="4"/>
  </si>
  <si>
    <t>第1種</t>
  </si>
  <si>
    <t>地</t>
    <rPh sb="0" eb="1">
      <t>チ</t>
    </rPh>
    <phoneticPr fontId="4"/>
  </si>
  <si>
    <t>オン
コール</t>
    <phoneticPr fontId="4"/>
  </si>
  <si>
    <r>
      <t>注１）研修開始年月日欄には、当該研修医が最初に臨床研修を開始した年月日を記入すること。
注２）研修開始年月日から２年を経過した月以降は記入しないこと。ただし、正当な理由により臨床研修を休止又は中断した後に
　　　再開する研修医を受け入れた場合はその限りでない。
注３）産婦人科又は小児科での宿日直研修の際に指導医（上級医を含む。）が研修医と当直した場合は、宿日直の欄に記入し、
　　　指導医等がオンコールによる指導体制にあった場合は、オンコールの欄に記入すること。</t>
    </r>
    <r>
      <rPr>
        <u/>
        <sz val="11"/>
        <rFont val="ＭＳ 明朝"/>
        <family val="1"/>
        <charset val="128"/>
      </rPr>
      <t xml:space="preserve">その際に１月当たり回数合計を
</t>
    </r>
    <r>
      <rPr>
        <sz val="11"/>
        <rFont val="ＭＳ 明朝"/>
        <family val="1"/>
        <charset val="128"/>
      </rPr>
      <t>　　　</t>
    </r>
    <r>
      <rPr>
        <u/>
        <sz val="11"/>
        <rFont val="ＭＳ 明朝"/>
        <family val="1"/>
        <charset val="128"/>
      </rPr>
      <t xml:space="preserve">計の欄に記入すること。（１ヶ月月当たり宿日直、オンコールを合計して４回を超えて記入することは不可）
</t>
    </r>
    <r>
      <rPr>
        <sz val="11"/>
        <rFont val="ＭＳ 明朝"/>
        <family val="1"/>
        <charset val="128"/>
      </rPr>
      <t>注４）臨床研修履修計画の計を【補助対象】と【補助対象外（国立等）】に分けること。
注５）臨床研修履修計画は、各月末時点における研修実施施設を基準に記入すること。</t>
    </r>
    <rPh sb="0" eb="1">
      <t>チュウ</t>
    </rPh>
    <rPh sb="3" eb="5">
      <t>ケンシュウ</t>
    </rPh>
    <rPh sb="5" eb="7">
      <t>カイシ</t>
    </rPh>
    <rPh sb="7" eb="10">
      <t>ネンガッピ</t>
    </rPh>
    <rPh sb="10" eb="11">
      <t>ラン</t>
    </rPh>
    <rPh sb="14" eb="16">
      <t>トウガイ</t>
    </rPh>
    <rPh sb="16" eb="19">
      <t>ケンシュウイ</t>
    </rPh>
    <rPh sb="20" eb="22">
      <t>サイショ</t>
    </rPh>
    <rPh sb="23" eb="25">
      <t>リンショウ</t>
    </rPh>
    <rPh sb="25" eb="27">
      <t>ケンシュウ</t>
    </rPh>
    <rPh sb="28" eb="30">
      <t>カイシ</t>
    </rPh>
    <rPh sb="32" eb="35">
      <t>ネンガッピ</t>
    </rPh>
    <rPh sb="36" eb="38">
      <t>キニュウ</t>
    </rPh>
    <rPh sb="131" eb="132">
      <t>チュウ</t>
    </rPh>
    <rPh sb="151" eb="152">
      <t>サイ</t>
    </rPh>
    <rPh sb="153" eb="156">
      <t>シドウイ</t>
    </rPh>
    <rPh sb="157" eb="159">
      <t>ジョウキュウ</t>
    </rPh>
    <rPh sb="159" eb="160">
      <t>イ</t>
    </rPh>
    <rPh sb="161" eb="162">
      <t>フク</t>
    </rPh>
    <rPh sb="174" eb="176">
      <t>バアイ</t>
    </rPh>
    <rPh sb="178" eb="179">
      <t>シュク</t>
    </rPh>
    <rPh sb="179" eb="181">
      <t>ニッチョク</t>
    </rPh>
    <rPh sb="182" eb="183">
      <t>ラン</t>
    </rPh>
    <rPh sb="184" eb="186">
      <t>キニュウ</t>
    </rPh>
    <rPh sb="192" eb="195">
      <t>シドウイ</t>
    </rPh>
    <rPh sb="195" eb="196">
      <t>トウ</t>
    </rPh>
    <rPh sb="205" eb="207">
      <t>シドウ</t>
    </rPh>
    <rPh sb="207" eb="209">
      <t>タイセイ</t>
    </rPh>
    <rPh sb="213" eb="215">
      <t>バアイ</t>
    </rPh>
    <rPh sb="223" eb="224">
      <t>ラン</t>
    </rPh>
    <rPh sb="225" eb="227">
      <t>キニュウ</t>
    </rPh>
    <rPh sb="234" eb="235">
      <t>サイ</t>
    </rPh>
    <rPh sb="237" eb="238">
      <t>ツキ</t>
    </rPh>
    <rPh sb="238" eb="239">
      <t>ア</t>
    </rPh>
    <rPh sb="241" eb="243">
      <t>カイスウ</t>
    </rPh>
    <rPh sb="243" eb="245">
      <t>ゴウケイ</t>
    </rPh>
    <rPh sb="250" eb="251">
      <t>ケイ</t>
    </rPh>
    <rPh sb="252" eb="253">
      <t>ラン</t>
    </rPh>
    <rPh sb="254" eb="256">
      <t>キニュウ</t>
    </rPh>
    <rPh sb="264" eb="265">
      <t>ゲツ</t>
    </rPh>
    <rPh sb="265" eb="266">
      <t>ツキ</t>
    </rPh>
    <rPh sb="266" eb="267">
      <t>ア</t>
    </rPh>
    <rPh sb="269" eb="270">
      <t>シュク</t>
    </rPh>
    <rPh sb="270" eb="272">
      <t>ニッチョク</t>
    </rPh>
    <rPh sb="279" eb="281">
      <t>ゴウケイ</t>
    </rPh>
    <rPh sb="284" eb="285">
      <t>カイ</t>
    </rPh>
    <rPh sb="286" eb="287">
      <t>コ</t>
    </rPh>
    <rPh sb="289" eb="291">
      <t>キニュウ</t>
    </rPh>
    <rPh sb="296" eb="298">
      <t>フカ</t>
    </rPh>
    <phoneticPr fontId="4"/>
  </si>
  <si>
    <t>R4</t>
    <phoneticPr fontId="4"/>
  </si>
  <si>
    <t>別紙２－１附表Ａ２</t>
    <phoneticPr fontId="5"/>
  </si>
  <si>
    <t>別紙２－１附表Ａ１</t>
    <phoneticPr fontId="5"/>
  </si>
  <si>
    <t>（注２）各月の末日に国（国立高度専門医療研究センターを含む。）が開設する病院に在籍する場合は対象外とすること。</t>
    <rPh sb="4" eb="6">
      <t>カクツキ</t>
    </rPh>
    <rPh sb="7" eb="9">
      <t>マツジツ</t>
    </rPh>
    <rPh sb="10" eb="11">
      <t>クニ</t>
    </rPh>
    <rPh sb="12" eb="14">
      <t>コクリツ</t>
    </rPh>
    <rPh sb="14" eb="16">
      <t>コウド</t>
    </rPh>
    <rPh sb="16" eb="18">
      <t>センモン</t>
    </rPh>
    <rPh sb="18" eb="20">
      <t>イリョウ</t>
    </rPh>
    <rPh sb="20" eb="22">
      <t>ケンキュウ</t>
    </rPh>
    <rPh sb="27" eb="28">
      <t>フク</t>
    </rPh>
    <rPh sb="32" eb="34">
      <t>カイセツ</t>
    </rPh>
    <rPh sb="36" eb="38">
      <t>ビョウイン</t>
    </rPh>
    <rPh sb="39" eb="41">
      <t>ザイセキ</t>
    </rPh>
    <rPh sb="43" eb="45">
      <t>バアイ</t>
    </rPh>
    <rPh sb="46" eb="48">
      <t>タイショウ</t>
    </rPh>
    <rPh sb="48" eb="49">
      <t>ガイ</t>
    </rPh>
    <phoneticPr fontId="4"/>
  </si>
  <si>
    <t>（注３）当該年度に研修を開始した研修医については１年次、それより前に研修を開始した研修医については２年次</t>
    <rPh sb="4" eb="6">
      <t>トウガイ</t>
    </rPh>
    <rPh sb="6" eb="8">
      <t>ネンド</t>
    </rPh>
    <rPh sb="9" eb="11">
      <t>ケンシュウ</t>
    </rPh>
    <rPh sb="12" eb="14">
      <t>カイシ</t>
    </rPh>
    <rPh sb="16" eb="19">
      <t>ケンシュウイ</t>
    </rPh>
    <rPh sb="25" eb="27">
      <t>ネンジ</t>
    </rPh>
    <rPh sb="32" eb="33">
      <t>マエ</t>
    </rPh>
    <rPh sb="34" eb="36">
      <t>ケンシュウ</t>
    </rPh>
    <rPh sb="37" eb="39">
      <t>カイシ</t>
    </rPh>
    <rPh sb="41" eb="44">
      <t>ケンシュウイ</t>
    </rPh>
    <rPh sb="50" eb="52">
      <t>ネンジ</t>
    </rPh>
    <phoneticPr fontId="4"/>
  </si>
  <si>
    <t>（注１）地元出身研修医延人数は、当該年度内における各月の末日に在籍する地元出身研修医数の総和であること。</t>
    <rPh sb="4" eb="6">
      <t>ジモト</t>
    </rPh>
    <rPh sb="6" eb="8">
      <t>シュッシン</t>
    </rPh>
    <rPh sb="35" eb="37">
      <t>ジモト</t>
    </rPh>
    <rPh sb="37" eb="39">
      <t>シュッシン</t>
    </rPh>
    <phoneticPr fontId="5"/>
  </si>
  <si>
    <t>※１（3）の地元出身研修医の採用割合が50%以上の場合</t>
    <phoneticPr fontId="4"/>
  </si>
  <si>
    <t>研修医延人数 a'</t>
    <phoneticPr fontId="5"/>
  </si>
  <si>
    <t>（２－２）地元採用研修医採用・育成経費</t>
    <rPh sb="5" eb="7">
      <t>ジモト</t>
    </rPh>
    <rPh sb="7" eb="9">
      <t>サイヨウ</t>
    </rPh>
    <rPh sb="9" eb="12">
      <t>ケンシュウイ</t>
    </rPh>
    <rPh sb="12" eb="14">
      <t>サイヨウ</t>
    </rPh>
    <rPh sb="15" eb="17">
      <t>イクセイ</t>
    </rPh>
    <rPh sb="17" eb="19">
      <t>ケイヒ</t>
    </rPh>
    <phoneticPr fontId="5"/>
  </si>
  <si>
    <t>※１（3）の地元出身研修医の採用割合が50%未満の場合</t>
    <rPh sb="22" eb="24">
      <t>ミマン</t>
    </rPh>
    <phoneticPr fontId="4"/>
  </si>
  <si>
    <t>研修医延人数 a'</t>
  </si>
  <si>
    <t>（３）剖検経費</t>
    <rPh sb="3" eb="5">
      <t>ボウケン</t>
    </rPh>
    <rPh sb="5" eb="7">
      <t>ケイヒ</t>
    </rPh>
    <phoneticPr fontId="5"/>
  </si>
  <si>
    <t>基準額算出内訳（国立大学病院以外）</t>
    <rPh sb="8" eb="10">
      <t>コクリツ</t>
    </rPh>
    <rPh sb="10" eb="12">
      <t>ダイガク</t>
    </rPh>
    <rPh sb="12" eb="14">
      <t>ビョウイン</t>
    </rPh>
    <rPh sb="14" eb="16">
      <t>イガイ</t>
    </rPh>
    <phoneticPr fontId="4"/>
  </si>
  <si>
    <t>（４）プログラム責任者等経費</t>
    <rPh sb="8" eb="11">
      <t>セキニンシャ</t>
    </rPh>
    <rPh sb="11" eb="12">
      <t>トウ</t>
    </rPh>
    <rPh sb="12" eb="14">
      <t>ケイヒ</t>
    </rPh>
    <phoneticPr fontId="5"/>
  </si>
  <si>
    <t>（５）研修管理委員会等経費</t>
    <rPh sb="3" eb="5">
      <t>ケンシュウ</t>
    </rPh>
    <rPh sb="5" eb="7">
      <t>カンリ</t>
    </rPh>
    <rPh sb="7" eb="10">
      <t>イインカイ</t>
    </rPh>
    <rPh sb="10" eb="11">
      <t>トウ</t>
    </rPh>
    <rPh sb="11" eb="13">
      <t>ケイヒ</t>
    </rPh>
    <phoneticPr fontId="5"/>
  </si>
  <si>
    <t>（６）へき地診療所等研修支援経費</t>
    <rPh sb="5" eb="6">
      <t>チ</t>
    </rPh>
    <rPh sb="6" eb="9">
      <t>シンリョウショ</t>
    </rPh>
    <rPh sb="9" eb="10">
      <t>トウ</t>
    </rPh>
    <rPh sb="10" eb="12">
      <t>ケンシュウ</t>
    </rPh>
    <rPh sb="12" eb="14">
      <t>シエン</t>
    </rPh>
    <rPh sb="14" eb="16">
      <t>ケイヒ</t>
    </rPh>
    <phoneticPr fontId="5"/>
  </si>
  <si>
    <t>（７）産婦人科宿日直研修事業経費　</t>
    <rPh sb="3" eb="7">
      <t>サンフジンカ</t>
    </rPh>
    <rPh sb="7" eb="10">
      <t>シュクニッチョク</t>
    </rPh>
    <rPh sb="10" eb="12">
      <t>ケンシュウ</t>
    </rPh>
    <rPh sb="12" eb="14">
      <t>ジギョウ</t>
    </rPh>
    <rPh sb="14" eb="16">
      <t>ケイヒ</t>
    </rPh>
    <phoneticPr fontId="5"/>
  </si>
  <si>
    <t>（８）小児科宿日直研修事業経費　</t>
    <rPh sb="3" eb="6">
      <t>ショウニカ</t>
    </rPh>
    <rPh sb="6" eb="9">
      <t>シュクニッチョク</t>
    </rPh>
    <rPh sb="9" eb="11">
      <t>ケンシュウ</t>
    </rPh>
    <rPh sb="11" eb="13">
      <t>ジギョウ</t>
    </rPh>
    <rPh sb="13" eb="15">
      <t>ケイヒ</t>
    </rPh>
    <phoneticPr fontId="5"/>
  </si>
  <si>
    <t>基準額算出内訳（国立大学病院）</t>
    <rPh sb="8" eb="10">
      <t>コクリツ</t>
    </rPh>
    <rPh sb="10" eb="12">
      <t>ダイガク</t>
    </rPh>
    <rPh sb="12" eb="14">
      <t>ビョウイン</t>
    </rPh>
    <phoneticPr fontId="4"/>
  </si>
  <si>
    <t>○○大学病院</t>
    <rPh sb="2" eb="4">
      <t>ダイガク</t>
    </rPh>
    <rPh sb="4" eb="6">
      <t>ビョウイン</t>
    </rPh>
    <phoneticPr fontId="4"/>
  </si>
  <si>
    <r>
      <t>大学病院</t>
    </r>
    <r>
      <rPr>
        <sz val="9"/>
        <color theme="1"/>
        <rFont val="ＭＳ 明朝"/>
        <family val="1"/>
        <charset val="128"/>
      </rPr>
      <t>（国立大学病院を除く）</t>
    </r>
    <rPh sb="0" eb="2">
      <t>ダイガク</t>
    </rPh>
    <rPh sb="2" eb="4">
      <t>ビョウイン</t>
    </rPh>
    <rPh sb="5" eb="11">
      <t>コクリツダイガクビョウイン</t>
    </rPh>
    <rPh sb="12" eb="13">
      <t>ノゾ</t>
    </rPh>
    <phoneticPr fontId="4"/>
  </si>
  <si>
    <t>（４）へき地診療所等研修支援経費</t>
    <rPh sb="5" eb="6">
      <t>チ</t>
    </rPh>
    <rPh sb="6" eb="9">
      <t>シンリョウショ</t>
    </rPh>
    <rPh sb="9" eb="10">
      <t>トウ</t>
    </rPh>
    <rPh sb="10" eb="12">
      <t>ケンシュウ</t>
    </rPh>
    <rPh sb="12" eb="14">
      <t>シエン</t>
    </rPh>
    <rPh sb="14" eb="16">
      <t>ケイヒ</t>
    </rPh>
    <phoneticPr fontId="5"/>
  </si>
  <si>
    <t>（５）産婦人科宿日直研修事業経費　</t>
    <rPh sb="3" eb="7">
      <t>サンフジンカ</t>
    </rPh>
    <rPh sb="7" eb="10">
      <t>シュクニッチョク</t>
    </rPh>
    <rPh sb="10" eb="12">
      <t>ケンシュウ</t>
    </rPh>
    <rPh sb="12" eb="14">
      <t>ジギョウ</t>
    </rPh>
    <rPh sb="14" eb="16">
      <t>ケイヒ</t>
    </rPh>
    <phoneticPr fontId="5"/>
  </si>
  <si>
    <t>（６）小児科宿日直研修事業経費　</t>
    <rPh sb="3" eb="6">
      <t>ショウニカ</t>
    </rPh>
    <rPh sb="6" eb="9">
      <t>シュクニッチョク</t>
    </rPh>
    <rPh sb="9" eb="11">
      <t>ケンシュウ</t>
    </rPh>
    <rPh sb="11" eb="13">
      <t>ジギョウ</t>
    </rPh>
    <rPh sb="13" eb="15">
      <t>ケイヒ</t>
    </rPh>
    <phoneticPr fontId="5"/>
  </si>
  <si>
    <t>令和５</t>
    <rPh sb="0" eb="2">
      <t>レイワ</t>
    </rPh>
    <phoneticPr fontId="4"/>
  </si>
  <si>
    <t>R5</t>
    <phoneticPr fontId="4"/>
  </si>
  <si>
    <t>R3年6月～R4年5月 育児休業取得
R4年6月再開</t>
    <rPh sb="2" eb="3">
      <t>ネン</t>
    </rPh>
    <rPh sb="4" eb="5">
      <t>ツキ</t>
    </rPh>
    <rPh sb="8" eb="9">
      <t>ネン</t>
    </rPh>
    <rPh sb="10" eb="11">
      <t>ツキ</t>
    </rPh>
    <rPh sb="12" eb="14">
      <t>イクジ</t>
    </rPh>
    <rPh sb="14" eb="16">
      <t>キュウギョウ</t>
    </rPh>
    <rPh sb="16" eb="18">
      <t>シュトク</t>
    </rPh>
    <rPh sb="21" eb="22">
      <t>ネン</t>
    </rPh>
    <rPh sb="23" eb="24">
      <t>ツキ</t>
    </rPh>
    <rPh sb="24" eb="26">
      <t>サイカイ</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</si>
</sst>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6" formatCode="&quot;¥&quot;#,##0;[Red]&quot;¥&quot;\-#,##0"/>
    <numFmt numFmtId="176" formatCode="0_);[Red]\(0\)"/>
    <numFmt numFmtId="178" formatCode="000000"/>
    <numFmt numFmtId="181" formatCode="#,##0;&quot;▲ &quot;#,##0"/>
    <numFmt numFmtId="182" formatCode="0.0%"/>
    <numFmt numFmtId="185" formatCode="#,##0_ "/>
    <numFmt numFmtId="186" formatCode="&quot;0&quot;0"/>
  </numFmts>
  <fonts count="64">
    <font>
      <sz val="11"/>
      <name val="ＭＳ Ｐ明朝"/>
      <family val="1"/>
      <charset val="128"/>
    </font>
    <font>
      <sz val="11"/>
      <color theme="1"/>
      <name val="ＭＳ Ｐゴシック"/>
      <family val="2"/>
      <charset val="128"/>
      <scheme val="minor"/>
    </font>
    <font>
      <sz val="11"/>
      <name val="ＭＳ Ｐ明朝"/>
      <family val="1"/>
      <charset val="128"/>
    </font>
    <font>
      <sz val="14"/>
      <name val="ＭＳ 明朝"/>
      <family val="1"/>
      <charset val="128"/>
    </font>
    <font>
      <sz val="6"/>
      <name val="ＭＳ Ｐ明朝"/>
      <family val="1"/>
      <charset val="128"/>
    </font>
    <font>
      <sz val="6"/>
      <name val="ＭＳ ゴシック"/>
      <family val="3"/>
      <charset val="128"/>
    </font>
    <font>
      <sz val="11"/>
      <color theme="1"/>
      <name val="ＭＳ 明朝"/>
      <family val="1"/>
      <charset val="128"/>
    </font>
    <font>
      <sz val="10"/>
      <color theme="1"/>
      <name val="ＭＳ 明朝"/>
      <family val="1"/>
      <charset val="128"/>
    </font>
    <font>
      <strike/>
      <sz val="11"/>
      <color theme="1"/>
      <name val="ＭＳ 明朝"/>
      <family val="1"/>
      <charset val="128"/>
    </font>
    <font>
      <sz val="9"/>
      <color theme="1"/>
      <name val="ＭＳ 明朝"/>
      <family val="1"/>
      <charset val="128"/>
    </font>
    <font>
      <sz val="11"/>
      <color theme="1"/>
      <name val="ＭＳ Ｐ明朝"/>
      <family val="1"/>
      <charset val="128"/>
    </font>
    <font>
      <sz val="13"/>
      <name val="ＭＳ 明朝"/>
      <family val="1"/>
      <charset val="128"/>
    </font>
    <font>
      <sz val="14"/>
      <color theme="1"/>
      <name val="ＭＳ 明朝"/>
      <family val="1"/>
      <charset val="128"/>
    </font>
    <font>
      <sz val="8"/>
      <color theme="1"/>
      <name val="ＭＳ 明朝"/>
      <family val="1"/>
      <charset val="128"/>
    </font>
    <font>
      <sz val="6"/>
      <name val="ＭＳ Ｐゴシック"/>
      <family val="3"/>
      <charset val="128"/>
    </font>
    <font>
      <sz val="11"/>
      <name val="ＭＳ Ｐゴシック"/>
      <family val="3"/>
      <charset val="128"/>
    </font>
    <font>
      <sz val="11"/>
      <color theme="1"/>
      <name val="ＭＳ Ｐゴシック"/>
      <family val="3"/>
      <charset val="128"/>
    </font>
    <font>
      <sz val="12"/>
      <color theme="1"/>
      <name val="ＭＳ 明朝"/>
      <family val="1"/>
      <charset val="128"/>
    </font>
    <font>
      <sz val="9"/>
      <color theme="1"/>
      <name val="ＭＳ Ｐ明朝"/>
      <family val="1"/>
      <charset val="128"/>
    </font>
    <font>
      <strike/>
      <sz val="11"/>
      <color theme="1"/>
      <name val="ＭＳ Ｐゴシック"/>
      <family val="3"/>
      <charset val="128"/>
    </font>
    <font>
      <sz val="12"/>
      <color theme="1"/>
      <name val="ＭＳ ゴシック"/>
      <family val="3"/>
      <charset val="128"/>
    </font>
    <font>
      <sz val="11"/>
      <color theme="1"/>
      <name val="ＭＳ Ｐゴシック"/>
      <family val="3"/>
      <charset val="128"/>
      <scheme val="minor"/>
    </font>
    <font>
      <sz val="12"/>
      <color theme="1"/>
      <name val="ＭＳ Ｐゴシック"/>
      <family val="3"/>
      <charset val="128"/>
      <scheme val="minor"/>
    </font>
    <font>
      <b/>
      <sz val="11"/>
      <color theme="1"/>
      <name val="ＭＳ 明朝"/>
      <family val="1"/>
      <charset val="128"/>
    </font>
    <font>
      <sz val="10"/>
      <color theme="1"/>
      <name val="ＭＳ Ｐ明朝"/>
      <family val="1"/>
      <charset val="128"/>
    </font>
    <font>
      <sz val="11"/>
      <name val="平成ゴシック"/>
      <family val="3"/>
      <charset val="128"/>
    </font>
    <font>
      <b/>
      <sz val="14"/>
      <color theme="1"/>
      <name val="ＭＳ 明朝"/>
      <family val="1"/>
      <charset val="128"/>
    </font>
    <font>
      <b/>
      <sz val="12"/>
      <color theme="1"/>
      <name val="ＭＳ Ｐゴシック"/>
      <family val="3"/>
      <charset val="128"/>
      <scheme val="minor"/>
    </font>
    <font>
      <strike/>
      <sz val="9"/>
      <color theme="1"/>
      <name val="ＭＳ 明朝"/>
      <family val="1"/>
      <charset val="128"/>
    </font>
    <font>
      <strike/>
      <sz val="11"/>
      <color theme="1"/>
      <name val="ＭＳ Ｐ明朝"/>
      <family val="1"/>
      <charset val="128"/>
    </font>
    <font>
      <sz val="12"/>
      <color theme="1"/>
      <name val="ＭＳ Ｐゴシック"/>
      <family val="3"/>
      <charset val="128"/>
    </font>
    <font>
      <sz val="12"/>
      <color theme="1"/>
      <name val="ＭＳ Ｐ明朝"/>
      <family val="1"/>
      <charset val="128"/>
    </font>
    <font>
      <b/>
      <sz val="12"/>
      <color theme="1"/>
      <name val="ＭＳ ゴシック"/>
      <family val="3"/>
      <charset val="128"/>
    </font>
    <font>
      <b/>
      <sz val="10"/>
      <color theme="1"/>
      <name val="ＭＳ 明朝"/>
      <family val="1"/>
      <charset val="128"/>
    </font>
    <font>
      <b/>
      <sz val="12"/>
      <color theme="1"/>
      <name val="ＭＳ 明朝"/>
      <family val="1"/>
      <charset val="128"/>
    </font>
    <font>
      <b/>
      <sz val="9"/>
      <color theme="1"/>
      <name val="ＭＳ 明朝"/>
      <family val="1"/>
      <charset val="128"/>
    </font>
    <font>
      <b/>
      <sz val="16"/>
      <color theme="1"/>
      <name val="ＭＳ 明朝"/>
      <family val="1"/>
      <charset val="128"/>
    </font>
    <font>
      <sz val="11"/>
      <color theme="0"/>
      <name val="ＭＳ Ｐ明朝"/>
      <family val="1"/>
      <charset val="128"/>
    </font>
    <font>
      <sz val="11"/>
      <name val="ＭＳ 明朝"/>
      <family val="1"/>
      <charset val="128"/>
    </font>
    <font>
      <sz val="14"/>
      <color theme="1"/>
      <name val="ＭＳ Ｐゴシック"/>
      <family val="3"/>
      <charset val="128"/>
      <scheme val="minor"/>
    </font>
    <font>
      <u/>
      <sz val="11"/>
      <color rgb="FFFF0000"/>
      <name val="ＭＳ 明朝"/>
      <family val="1"/>
      <charset val="128"/>
    </font>
    <font>
      <u/>
      <sz val="8"/>
      <color rgb="FFFF0000"/>
      <name val="ＭＳ 明朝"/>
      <family val="1"/>
      <charset val="128"/>
    </font>
    <font>
      <sz val="9"/>
      <name val="ＭＳ 明朝"/>
      <family val="1"/>
      <charset val="128"/>
    </font>
    <font>
      <sz val="10"/>
      <name val="ＭＳ 明朝"/>
      <family val="1"/>
      <charset val="128"/>
    </font>
    <font>
      <b/>
      <sz val="10"/>
      <color indexed="10"/>
      <name val="ＭＳ 明朝"/>
      <family val="1"/>
      <charset val="128"/>
    </font>
    <font>
      <sz val="20"/>
      <name val="ＭＳ 明朝"/>
      <family val="1"/>
      <charset val="128"/>
    </font>
    <font>
      <b/>
      <sz val="9"/>
      <color indexed="10"/>
      <name val="ＭＳ Ｐ明朝"/>
      <family val="1"/>
      <charset val="128"/>
    </font>
    <font>
      <sz val="12"/>
      <name val="ＭＳ 明朝"/>
      <family val="1"/>
      <charset val="128"/>
    </font>
    <font>
      <sz val="6"/>
      <name val="ＭＳ 明朝"/>
      <family val="1"/>
      <charset val="128"/>
    </font>
    <font>
      <sz val="8"/>
      <name val="ＭＳ 明朝"/>
      <family val="1"/>
      <charset val="128"/>
    </font>
    <font>
      <sz val="10"/>
      <color rgb="FFFF0000"/>
      <name val="ＭＳ 明朝"/>
      <family val="1"/>
      <charset val="128"/>
    </font>
    <font>
      <sz val="10"/>
      <name val="ＭＳ Ｐ明朝"/>
      <family val="1"/>
      <charset val="128"/>
    </font>
    <font>
      <sz val="14"/>
      <color theme="1"/>
      <name val="ＭＳ Ｐゴシック"/>
      <family val="3"/>
      <charset val="128"/>
    </font>
    <font>
      <b/>
      <sz val="10"/>
      <color rgb="FF0000FF"/>
      <name val="ＭＳ 明朝"/>
      <family val="1"/>
      <charset val="128"/>
    </font>
    <font>
      <b/>
      <sz val="10"/>
      <color indexed="12"/>
      <name val="ＭＳ 明朝"/>
      <family val="1"/>
      <charset val="128"/>
    </font>
    <font>
      <b/>
      <sz val="10"/>
      <name val="ＭＳ 明朝"/>
      <family val="1"/>
      <charset val="128"/>
    </font>
    <font>
      <b/>
      <sz val="10"/>
      <color rgb="FF0070C0"/>
      <name val="ＭＳ 明朝"/>
      <family val="1"/>
      <charset val="128"/>
    </font>
    <font>
      <b/>
      <sz val="10"/>
      <color theme="4" tint="-0.249977111117893"/>
      <name val="ＭＳ 明朝"/>
      <family val="1"/>
      <charset val="128"/>
    </font>
    <font>
      <b/>
      <sz val="11"/>
      <color rgb="FF0000FF"/>
      <name val="ＭＳ Ｐ明朝"/>
      <family val="1"/>
      <charset val="128"/>
    </font>
    <font>
      <b/>
      <sz val="11"/>
      <name val="ＭＳ 明朝"/>
      <family val="1"/>
      <charset val="128"/>
    </font>
    <font>
      <sz val="12"/>
      <color rgb="FFFF0000"/>
      <name val="ＭＳ 明朝"/>
      <family val="1"/>
      <charset val="128"/>
    </font>
    <font>
      <b/>
      <sz val="10"/>
      <color theme="3"/>
      <name val="ＭＳ 明朝"/>
      <family val="1"/>
      <charset val="128"/>
    </font>
    <font>
      <u/>
      <sz val="11"/>
      <name val="ＭＳ 明朝"/>
      <family val="1"/>
      <charset val="128"/>
    </font>
    <font>
      <sz val="8"/>
      <name val="ＭＳ Ｐ明朝"/>
      <family val="1"/>
      <charset val="128"/>
    </font>
  </fonts>
  <fills count="12">
    <fill>
      <patternFill patternType="none"/>
    </fill>
    <fill>
      <patternFill patternType="gray125"/>
    </fill>
    <fill>
      <patternFill patternType="solid">
        <fgColor rgb="FFFFFF00"/>
        <bgColor indexed="64"/>
      </patternFill>
    </fill>
    <fill>
      <patternFill patternType="solid">
        <fgColor theme="0"/>
        <bgColor indexed="64"/>
      </patternFill>
    </fill>
    <fill>
      <patternFill patternType="solid">
        <fgColor rgb="FFFFC000"/>
        <bgColor indexed="64"/>
      </patternFill>
    </fill>
    <fill>
      <patternFill patternType="solid">
        <fgColor theme="8"/>
        <bgColor indexed="64"/>
      </patternFill>
    </fill>
    <fill>
      <patternFill patternType="solid">
        <fgColor theme="1"/>
        <bgColor indexed="64"/>
      </patternFill>
    </fill>
    <fill>
      <patternFill patternType="solid">
        <fgColor theme="9"/>
        <bgColor indexed="64"/>
      </patternFill>
    </fill>
    <fill>
      <patternFill patternType="solid">
        <fgColor theme="8" tint="0.79998168889431442"/>
        <bgColor indexed="64"/>
      </patternFill>
    </fill>
    <fill>
      <patternFill patternType="solid">
        <fgColor theme="0" tint="-0.14999847407452621"/>
        <bgColor indexed="64"/>
      </patternFill>
    </fill>
    <fill>
      <patternFill patternType="solid">
        <fgColor indexed="65"/>
        <bgColor indexed="64"/>
      </patternFill>
    </fill>
    <fill>
      <patternFill patternType="solid">
        <fgColor rgb="FFFF0000"/>
        <bgColor indexed="64"/>
      </patternFill>
    </fill>
  </fills>
  <borders count="104">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bottom/>
      <diagonal/>
    </border>
    <border>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thin">
        <color theme="1"/>
      </left>
      <right/>
      <top style="thin">
        <color theme="1"/>
      </top>
      <bottom/>
      <diagonal/>
    </border>
    <border>
      <left/>
      <right/>
      <top style="thin">
        <color theme="1"/>
      </top>
      <bottom/>
      <diagonal/>
    </border>
    <border>
      <left style="thin">
        <color theme="1"/>
      </left>
      <right/>
      <top/>
      <bottom/>
      <diagonal/>
    </border>
    <border>
      <left style="thin">
        <color theme="1"/>
      </left>
      <right/>
      <top/>
      <bottom style="thin">
        <color theme="1"/>
      </bottom>
      <diagonal/>
    </border>
    <border>
      <left/>
      <right/>
      <top/>
      <bottom style="thin">
        <color theme="1"/>
      </bottom>
      <diagonal/>
    </border>
    <border>
      <left style="thin">
        <color indexed="64"/>
      </left>
      <right style="thin">
        <color rgb="FFFF0000"/>
      </right>
      <top style="thin">
        <color indexed="64"/>
      </top>
      <bottom style="thin">
        <color indexed="64"/>
      </bottom>
      <diagonal/>
    </border>
    <border>
      <left style="thin">
        <color rgb="FFFF0000"/>
      </left>
      <right style="thin">
        <color rgb="FFFF0000"/>
      </right>
      <top style="thin">
        <color indexed="64"/>
      </top>
      <bottom style="thin">
        <color indexed="64"/>
      </bottom>
      <diagonal/>
    </border>
    <border>
      <left style="thin">
        <color rgb="FFFF0000"/>
      </left>
      <right style="thin">
        <color indexed="64"/>
      </right>
      <top style="thin">
        <color indexed="64"/>
      </top>
      <bottom style="thin">
        <color indexed="64"/>
      </bottom>
      <diagonal/>
    </border>
    <border>
      <left/>
      <right style="thin">
        <color rgb="FFFF0000"/>
      </right>
      <top style="thin">
        <color indexed="64"/>
      </top>
      <bottom style="thin">
        <color indexed="64"/>
      </bottom>
      <diagonal/>
    </border>
    <border>
      <left style="thin">
        <color rgb="FFFF0000"/>
      </left>
      <right/>
      <top style="thin">
        <color indexed="64"/>
      </top>
      <bottom style="thin">
        <color indexed="64"/>
      </bottom>
      <diagonal/>
    </border>
    <border>
      <left style="thin">
        <color indexed="64"/>
      </left>
      <right style="thin">
        <color rgb="FFFF0000"/>
      </right>
      <top style="thin">
        <color theme="1"/>
      </top>
      <bottom style="thin">
        <color indexed="64"/>
      </bottom>
      <diagonal/>
    </border>
    <border>
      <left style="thin">
        <color rgb="FFFF0000"/>
      </left>
      <right style="thin">
        <color rgb="FFFF0000"/>
      </right>
      <top style="thin">
        <color theme="1"/>
      </top>
      <bottom style="thin">
        <color indexed="64"/>
      </bottom>
      <diagonal/>
    </border>
    <border>
      <left style="thin">
        <color rgb="FFFF0000"/>
      </left>
      <right style="thin">
        <color indexed="64"/>
      </right>
      <top style="thin">
        <color theme="1"/>
      </top>
      <bottom style="thin">
        <color indexed="64"/>
      </bottom>
      <diagonal/>
    </border>
    <border>
      <left/>
      <right/>
      <top style="thin">
        <color theme="1"/>
      </top>
      <bottom style="thin">
        <color indexed="64"/>
      </bottom>
      <diagonal/>
    </border>
    <border>
      <left/>
      <right style="thin">
        <color rgb="FFFF0000"/>
      </right>
      <top style="thin">
        <color theme="1"/>
      </top>
      <bottom style="thin">
        <color indexed="64"/>
      </bottom>
      <diagonal/>
    </border>
    <border>
      <left style="thin">
        <color rgb="FFFF0000"/>
      </left>
      <right/>
      <top style="thin">
        <color theme="1"/>
      </top>
      <bottom style="thin">
        <color indexed="64"/>
      </bottom>
      <diagonal/>
    </border>
    <border>
      <left/>
      <right style="thin">
        <color theme="1"/>
      </right>
      <top style="thin">
        <color theme="1"/>
      </top>
      <bottom style="thin">
        <color indexed="64"/>
      </bottom>
      <diagonal/>
    </border>
    <border>
      <left/>
      <right style="thin">
        <color theme="1"/>
      </right>
      <top style="thin">
        <color indexed="64"/>
      </top>
      <bottom style="thin">
        <color indexed="64"/>
      </bottom>
      <diagonal/>
    </border>
    <border>
      <left style="thin">
        <color indexed="64"/>
      </left>
      <right style="thin">
        <color rgb="FFFF0000"/>
      </right>
      <top style="thin">
        <color indexed="64"/>
      </top>
      <bottom style="thin">
        <color theme="1"/>
      </bottom>
      <diagonal/>
    </border>
    <border>
      <left style="thin">
        <color rgb="FFFF0000"/>
      </left>
      <right style="thin">
        <color rgb="FFFF0000"/>
      </right>
      <top style="thin">
        <color indexed="64"/>
      </top>
      <bottom style="thin">
        <color theme="1"/>
      </bottom>
      <diagonal/>
    </border>
    <border>
      <left style="thin">
        <color rgb="FFFF0000"/>
      </left>
      <right style="thin">
        <color indexed="64"/>
      </right>
      <top style="thin">
        <color indexed="64"/>
      </top>
      <bottom style="thin">
        <color theme="1"/>
      </bottom>
      <diagonal/>
    </border>
    <border>
      <left/>
      <right/>
      <top style="thin">
        <color indexed="64"/>
      </top>
      <bottom style="thin">
        <color theme="1"/>
      </bottom>
      <diagonal/>
    </border>
    <border>
      <left/>
      <right style="thin">
        <color rgb="FFFF0000"/>
      </right>
      <top style="thin">
        <color indexed="64"/>
      </top>
      <bottom style="thin">
        <color theme="1"/>
      </bottom>
      <diagonal/>
    </border>
    <border>
      <left style="thin">
        <color rgb="FFFF0000"/>
      </left>
      <right/>
      <top style="thin">
        <color indexed="64"/>
      </top>
      <bottom style="thin">
        <color theme="1"/>
      </bottom>
      <diagonal/>
    </border>
    <border>
      <left/>
      <right style="thin">
        <color theme="1"/>
      </right>
      <top style="thin">
        <color indexed="64"/>
      </top>
      <bottom style="thin">
        <color theme="1"/>
      </bottom>
      <diagonal/>
    </border>
    <border>
      <left style="medium">
        <color theme="1"/>
      </left>
      <right style="medium">
        <color theme="1"/>
      </right>
      <top style="medium">
        <color theme="1"/>
      </top>
      <bottom style="medium">
        <color theme="1"/>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right/>
      <top/>
      <bottom style="medium">
        <color theme="1"/>
      </bottom>
      <diagonal/>
    </border>
    <border>
      <left style="thin">
        <color indexed="64"/>
      </left>
      <right/>
      <top style="thin">
        <color indexed="64"/>
      </top>
      <bottom style="hair">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style="thin">
        <color indexed="64"/>
      </right>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style="thick">
        <color indexed="64"/>
      </left>
      <right style="thick">
        <color indexed="64"/>
      </right>
      <top style="thick">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medium">
        <color indexed="64"/>
      </left>
      <right style="thick">
        <color indexed="64"/>
      </right>
      <top style="thick">
        <color indexed="64"/>
      </top>
      <bottom/>
      <diagonal/>
    </border>
    <border>
      <left style="thick">
        <color indexed="64"/>
      </left>
      <right style="thick">
        <color indexed="64"/>
      </right>
      <top/>
      <bottom/>
      <diagonal/>
    </border>
    <border>
      <left style="thick">
        <color indexed="64"/>
      </left>
      <right/>
      <top style="thick">
        <color indexed="64"/>
      </top>
      <bottom/>
      <diagonal/>
    </border>
    <border>
      <left/>
      <right/>
      <top style="thick">
        <color indexed="64"/>
      </top>
      <bottom/>
      <diagonal/>
    </border>
    <border>
      <left style="medium">
        <color indexed="64"/>
      </left>
      <right style="thick">
        <color indexed="64"/>
      </right>
      <top/>
      <bottom/>
      <diagonal/>
    </border>
    <border>
      <left style="thick">
        <color indexed="64"/>
      </left>
      <right/>
      <top/>
      <bottom style="thin">
        <color indexed="64"/>
      </bottom>
      <diagonal/>
    </border>
    <border>
      <left style="thick">
        <color indexed="64"/>
      </left>
      <right style="thin">
        <color indexed="64"/>
      </right>
      <top style="thin">
        <color indexed="64"/>
      </top>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top/>
      <bottom style="thick">
        <color indexed="64"/>
      </bottom>
      <diagonal/>
    </border>
    <border>
      <left/>
      <right style="thick">
        <color indexed="64"/>
      </right>
      <top/>
      <bottom style="thick">
        <color indexed="64"/>
      </bottom>
      <diagonal/>
    </border>
    <border>
      <left style="thick">
        <color indexed="64"/>
      </left>
      <right/>
      <top/>
      <bottom style="thick">
        <color indexed="64"/>
      </bottom>
      <diagonal/>
    </border>
    <border>
      <left/>
      <right style="medium">
        <color indexed="64"/>
      </right>
      <top style="thick">
        <color indexed="64"/>
      </top>
      <bottom style="thick">
        <color indexed="64"/>
      </bottom>
      <diagonal/>
    </border>
    <border>
      <left/>
      <right/>
      <top style="hair">
        <color indexed="64"/>
      </top>
      <bottom style="thin">
        <color indexed="64"/>
      </bottom>
      <diagonal/>
    </border>
    <border>
      <left style="medium">
        <color rgb="FFFF0000"/>
      </left>
      <right style="medium">
        <color rgb="FFFF0000"/>
      </right>
      <top style="medium">
        <color rgb="FFFF0000"/>
      </top>
      <bottom style="medium">
        <color rgb="FFFF0000"/>
      </bottom>
      <diagonal/>
    </border>
    <border>
      <left style="medium">
        <color indexed="64"/>
      </left>
      <right/>
      <top style="medium">
        <color indexed="64"/>
      </top>
      <bottom style="medium">
        <color indexed="64"/>
      </bottom>
      <diagonal/>
    </border>
    <border>
      <left style="thin">
        <color indexed="64"/>
      </left>
      <right style="medium">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diagonalDown="1">
      <left style="thin">
        <color indexed="64"/>
      </left>
      <right style="thin">
        <color indexed="64"/>
      </right>
      <top/>
      <bottom style="thin">
        <color indexed="64"/>
      </bottom>
      <diagonal style="thin">
        <color indexed="64"/>
      </diagonal>
    </border>
    <border diagonalDown="1">
      <left style="thin">
        <color indexed="64"/>
      </left>
      <right style="thin">
        <color indexed="64"/>
      </right>
      <top/>
      <bottom/>
      <diagonal style="thin">
        <color indexed="64"/>
      </diagonal>
    </border>
    <border diagonalDown="1">
      <left style="thin">
        <color indexed="64"/>
      </left>
      <right style="thin">
        <color indexed="64"/>
      </right>
      <top style="thin">
        <color indexed="64"/>
      </top>
      <bottom style="thin">
        <color indexed="64"/>
      </bottom>
      <diagonal style="thin">
        <color indexed="64"/>
      </diagonal>
    </border>
    <border>
      <left style="thin">
        <color indexed="64"/>
      </left>
      <right style="hair">
        <color indexed="64"/>
      </right>
      <top style="thin">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top style="hair">
        <color indexed="64"/>
      </top>
      <bottom/>
      <diagonal/>
    </border>
    <border>
      <left style="thin">
        <color indexed="64"/>
      </left>
      <right style="thin">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hair">
        <color indexed="64"/>
      </bottom>
      <diagonal/>
    </border>
    <border>
      <left style="thin">
        <color indexed="64"/>
      </left>
      <right style="medium">
        <color indexed="64"/>
      </right>
      <top style="medium">
        <color indexed="64"/>
      </top>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top style="hair">
        <color indexed="64"/>
      </top>
      <bottom style="medium">
        <color indexed="64"/>
      </bottom>
      <diagonal/>
    </border>
    <border diagonalUp="1">
      <left style="thin">
        <color indexed="64"/>
      </left>
      <right style="thin">
        <color indexed="64"/>
      </right>
      <top style="thin">
        <color indexed="64"/>
      </top>
      <bottom style="thin">
        <color indexed="64"/>
      </bottom>
      <diagonal style="thin">
        <color indexed="64"/>
      </diagonal>
    </border>
  </borders>
  <cellStyleXfs count="12">
    <xf numFmtId="0" fontId="0" fillId="0" borderId="0"/>
    <xf numFmtId="38" fontId="2" fillId="0" borderId="0" applyFont="0" applyFill="0" applyBorder="0" applyAlignment="0" applyProtection="0"/>
    <xf numFmtId="38" fontId="2" fillId="0" borderId="0" applyFont="0" applyFill="0" applyBorder="0" applyAlignment="0" applyProtection="0"/>
    <xf numFmtId="0" fontId="2" fillId="0" borderId="0"/>
    <xf numFmtId="0" fontId="15" fillId="0" borderId="0"/>
    <xf numFmtId="1" fontId="3" fillId="0" borderId="0"/>
    <xf numFmtId="38" fontId="2" fillId="0" borderId="0" applyFont="0" applyFill="0" applyBorder="0" applyAlignment="0" applyProtection="0">
      <alignment vertical="center"/>
    </xf>
    <xf numFmtId="38" fontId="21" fillId="0" borderId="0" applyFont="0" applyFill="0" applyBorder="0" applyAlignment="0" applyProtection="0">
      <alignment vertical="center"/>
    </xf>
    <xf numFmtId="0" fontId="25" fillId="0" borderId="0"/>
    <xf numFmtId="0" fontId="2" fillId="0" borderId="0"/>
    <xf numFmtId="0" fontId="25" fillId="0" borderId="0"/>
    <xf numFmtId="6" fontId="2" fillId="0" borderId="0" applyFont="0" applyFill="0" applyBorder="0" applyAlignment="0" applyProtection="0">
      <alignment vertical="center"/>
    </xf>
  </cellStyleXfs>
  <cellXfs count="974">
    <xf numFmtId="0" fontId="0" fillId="0" borderId="0" xfId="0"/>
    <xf numFmtId="0" fontId="6" fillId="0" borderId="0" xfId="0" applyFont="1" applyBorder="1"/>
    <xf numFmtId="0" fontId="6" fillId="0" borderId="0" xfId="0" applyFont="1"/>
    <xf numFmtId="0" fontId="6" fillId="0" borderId="8" xfId="0" applyFont="1" applyBorder="1"/>
    <xf numFmtId="0" fontId="6" fillId="0" borderId="8" xfId="0" applyFont="1" applyBorder="1" applyAlignment="1">
      <alignment horizontal="right"/>
    </xf>
    <xf numFmtId="0" fontId="6" fillId="0" borderId="9" xfId="0" applyFont="1" applyBorder="1"/>
    <xf numFmtId="0" fontId="6" fillId="0" borderId="0" xfId="0" applyFont="1" applyFill="1" applyBorder="1"/>
    <xf numFmtId="0" fontId="7" fillId="0" borderId="8" xfId="0" applyFont="1" applyBorder="1" applyAlignment="1">
      <alignment horizontal="center"/>
    </xf>
    <xf numFmtId="0" fontId="7" fillId="0" borderId="7" xfId="0" applyFont="1" applyBorder="1" applyAlignment="1">
      <alignment horizontal="center"/>
    </xf>
    <xf numFmtId="0" fontId="7" fillId="0" borderId="0" xfId="0" applyFont="1"/>
    <xf numFmtId="0" fontId="7" fillId="0" borderId="7" xfId="0" applyFont="1" applyBorder="1"/>
    <xf numFmtId="57" fontId="7" fillId="0" borderId="8" xfId="0" applyNumberFormat="1" applyFont="1" applyBorder="1" applyAlignment="1">
      <alignment horizontal="center"/>
    </xf>
    <xf numFmtId="0" fontId="7" fillId="0" borderId="0" xfId="0" applyFont="1" applyBorder="1" applyAlignment="1">
      <alignment horizontal="center"/>
    </xf>
    <xf numFmtId="57" fontId="7" fillId="0" borderId="9" xfId="0" applyNumberFormat="1" applyFont="1" applyBorder="1" applyAlignment="1">
      <alignment horizontal="center"/>
    </xf>
    <xf numFmtId="0" fontId="7" fillId="0" borderId="9" xfId="0" applyFont="1" applyBorder="1" applyAlignment="1">
      <alignment horizontal="center"/>
    </xf>
    <xf numFmtId="0" fontId="6" fillId="0" borderId="0" xfId="0" applyFont="1" applyBorder="1" applyAlignment="1">
      <alignment shrinkToFit="1"/>
    </xf>
    <xf numFmtId="0" fontId="6" fillId="0" borderId="0" xfId="0" applyFont="1" applyBorder="1" applyAlignment="1">
      <alignment wrapText="1"/>
    </xf>
    <xf numFmtId="0" fontId="6" fillId="0" borderId="0" xfId="0" applyFont="1" applyFill="1" applyBorder="1" applyAlignment="1">
      <alignment horizontal="center"/>
    </xf>
    <xf numFmtId="0" fontId="6" fillId="0" borderId="0" xfId="0" applyFont="1" applyBorder="1" applyAlignment="1" applyProtection="1">
      <alignment horizontal="right"/>
    </xf>
    <xf numFmtId="0" fontId="6" fillId="0" borderId="0" xfId="0" applyFont="1" applyBorder="1" applyProtection="1"/>
    <xf numFmtId="0" fontId="6" fillId="0" borderId="0" xfId="0" applyFont="1" applyBorder="1" applyAlignment="1" applyProtection="1">
      <alignment horizontal="center"/>
    </xf>
    <xf numFmtId="0" fontId="6" fillId="0" borderId="8" xfId="0" applyFont="1" applyBorder="1" applyAlignment="1" applyProtection="1">
      <alignment shrinkToFit="1"/>
    </xf>
    <xf numFmtId="0" fontId="6" fillId="0" borderId="0" xfId="0" applyFont="1" applyBorder="1" applyAlignment="1" applyProtection="1">
      <alignment shrinkToFit="1"/>
    </xf>
    <xf numFmtId="0" fontId="6" fillId="0" borderId="8" xfId="0" applyFont="1" applyBorder="1" applyAlignment="1" applyProtection="1">
      <alignment horizontal="center" shrinkToFit="1"/>
    </xf>
    <xf numFmtId="0" fontId="6" fillId="0" borderId="0" xfId="0" applyFont="1" applyBorder="1" applyAlignment="1" applyProtection="1">
      <alignment horizontal="center" shrinkToFit="1"/>
    </xf>
    <xf numFmtId="0" fontId="6" fillId="0" borderId="8" xfId="0" applyFont="1" applyBorder="1" applyAlignment="1" applyProtection="1">
      <alignment vertical="center"/>
    </xf>
    <xf numFmtId="0" fontId="13" fillId="0" borderId="0" xfId="0" applyFont="1" applyBorder="1" applyAlignment="1" applyProtection="1">
      <alignment horizontal="center" vertical="center" wrapText="1"/>
    </xf>
    <xf numFmtId="0" fontId="6" fillId="0" borderId="0" xfId="0" applyFont="1" applyFill="1" applyBorder="1" applyProtection="1"/>
    <xf numFmtId="0" fontId="9" fillId="0" borderId="81" xfId="0" applyFont="1" applyFill="1" applyBorder="1" applyAlignment="1" applyProtection="1">
      <alignment horizontal="center"/>
      <protection locked="0"/>
    </xf>
    <xf numFmtId="0" fontId="6" fillId="0" borderId="53" xfId="0" applyFont="1" applyFill="1" applyBorder="1" applyProtection="1"/>
    <xf numFmtId="0" fontId="6" fillId="0" borderId="9" xfId="0" applyFont="1" applyFill="1" applyBorder="1" applyProtection="1"/>
    <xf numFmtId="0" fontId="10" fillId="0" borderId="8" xfId="0" applyFont="1" applyFill="1" applyBorder="1" applyAlignment="1" applyProtection="1">
      <alignment vertical="center"/>
    </xf>
    <xf numFmtId="0" fontId="18" fillId="0" borderId="0" xfId="0" applyFont="1" applyFill="1" applyBorder="1" applyAlignment="1" applyProtection="1">
      <alignment vertical="center"/>
    </xf>
    <xf numFmtId="0" fontId="6" fillId="0" borderId="8" xfId="0" applyFont="1" applyFill="1" applyBorder="1" applyAlignment="1" applyProtection="1">
      <alignment horizontal="right"/>
    </xf>
    <xf numFmtId="0" fontId="6" fillId="0" borderId="4" xfId="0" applyFont="1" applyFill="1" applyBorder="1" applyProtection="1"/>
    <xf numFmtId="0" fontId="6" fillId="0" borderId="13" xfId="0" applyFont="1" applyFill="1" applyBorder="1" applyProtection="1"/>
    <xf numFmtId="0" fontId="16" fillId="0" borderId="0" xfId="0" applyFont="1" applyFill="1" applyBorder="1" applyAlignment="1" applyProtection="1">
      <alignment vertical="center" wrapText="1"/>
    </xf>
    <xf numFmtId="181" fontId="16" fillId="0" borderId="0" xfId="0" applyNumberFormat="1" applyFont="1" applyFill="1" applyBorder="1" applyAlignment="1" applyProtection="1"/>
    <xf numFmtId="0" fontId="16" fillId="0" borderId="9" xfId="0" applyFont="1" applyFill="1" applyBorder="1" applyProtection="1"/>
    <xf numFmtId="0" fontId="16" fillId="0" borderId="4" xfId="0" applyFont="1" applyFill="1" applyBorder="1" applyProtection="1"/>
    <xf numFmtId="0" fontId="16" fillId="0" borderId="13" xfId="0" applyFont="1" applyFill="1" applyBorder="1" applyProtection="1"/>
    <xf numFmtId="0" fontId="16" fillId="0" borderId="12" xfId="0" applyFont="1" applyFill="1" applyBorder="1" applyProtection="1"/>
    <xf numFmtId="0" fontId="6" fillId="0" borderId="12" xfId="0" applyFont="1" applyFill="1" applyBorder="1" applyProtection="1"/>
    <xf numFmtId="0" fontId="7" fillId="0" borderId="0" xfId="0" applyFont="1" applyFill="1" applyBorder="1" applyAlignment="1">
      <alignment horizontal="center" vertical="center"/>
    </xf>
    <xf numFmtId="0" fontId="7" fillId="0" borderId="0" xfId="0" applyFont="1" applyFill="1" applyBorder="1" applyAlignment="1">
      <alignment horizontal="left" vertical="top"/>
    </xf>
    <xf numFmtId="0" fontId="6" fillId="0" borderId="15" xfId="0" applyFont="1" applyFill="1" applyBorder="1" applyAlignment="1">
      <alignment horizontal="left"/>
    </xf>
    <xf numFmtId="0" fontId="6" fillId="0" borderId="15" xfId="0" applyFont="1" applyFill="1" applyBorder="1" applyAlignment="1"/>
    <xf numFmtId="0" fontId="6" fillId="0" borderId="0" xfId="0" applyFont="1" applyFill="1"/>
    <xf numFmtId="0" fontId="6" fillId="0" borderId="0" xfId="0" applyFont="1" applyBorder="1" applyAlignment="1">
      <alignment horizontal="center" vertical="center"/>
    </xf>
    <xf numFmtId="0" fontId="10" fillId="0" borderId="0" xfId="0" applyFont="1"/>
    <xf numFmtId="0" fontId="6" fillId="0" borderId="0" xfId="0" applyFont="1" applyBorder="1" applyAlignment="1">
      <alignment vertical="center"/>
    </xf>
    <xf numFmtId="0" fontId="9" fillId="0" borderId="0" xfId="0" applyFont="1" applyBorder="1" applyProtection="1"/>
    <xf numFmtId="0" fontId="6" fillId="0" borderId="14" xfId="0" applyFont="1" applyFill="1" applyBorder="1" applyAlignment="1"/>
    <xf numFmtId="0" fontId="13" fillId="0" borderId="15" xfId="0" applyFont="1" applyFill="1" applyBorder="1" applyAlignment="1"/>
    <xf numFmtId="0" fontId="13" fillId="0" borderId="10" xfId="0" applyFont="1" applyFill="1" applyBorder="1" applyAlignment="1"/>
    <xf numFmtId="0" fontId="6" fillId="0" borderId="10" xfId="0" applyFont="1" applyFill="1" applyBorder="1"/>
    <xf numFmtId="0" fontId="13" fillId="0" borderId="14" xfId="0" applyFont="1" applyFill="1" applyBorder="1" applyAlignment="1"/>
    <xf numFmtId="0" fontId="6" fillId="0" borderId="2" xfId="0" applyFont="1" applyFill="1" applyBorder="1" applyAlignment="1">
      <alignment horizontal="center"/>
    </xf>
    <xf numFmtId="38" fontId="6" fillId="0" borderId="2" xfId="0" applyNumberFormat="1" applyFont="1" applyFill="1" applyBorder="1" applyAlignment="1"/>
    <xf numFmtId="0" fontId="6" fillId="0" borderId="2" xfId="0" applyFont="1" applyFill="1" applyBorder="1"/>
    <xf numFmtId="0" fontId="6" fillId="0" borderId="15" xfId="0" applyFont="1" applyFill="1" applyBorder="1"/>
    <xf numFmtId="176" fontId="6" fillId="0" borderId="10" xfId="0" applyNumberFormat="1" applyFont="1" applyFill="1" applyBorder="1" applyAlignment="1">
      <alignment horizontal="center"/>
    </xf>
    <xf numFmtId="38" fontId="6" fillId="0" borderId="0" xfId="0" applyNumberFormat="1" applyFont="1" applyFill="1" applyBorder="1" applyAlignment="1"/>
    <xf numFmtId="0" fontId="7" fillId="0" borderId="14" xfId="0" applyFont="1" applyFill="1" applyBorder="1" applyAlignment="1"/>
    <xf numFmtId="0" fontId="7" fillId="0" borderId="0" xfId="0" applyFont="1" applyFill="1" applyBorder="1" applyAlignment="1"/>
    <xf numFmtId="182" fontId="6" fillId="0" borderId="0" xfId="0" applyNumberFormat="1" applyFont="1" applyFill="1" applyBorder="1" applyAlignment="1"/>
    <xf numFmtId="0" fontId="6" fillId="0" borderId="57" xfId="0" applyFont="1" applyFill="1" applyBorder="1" applyAlignment="1">
      <alignment horizontal="right"/>
    </xf>
    <xf numFmtId="0" fontId="6" fillId="0" borderId="80" xfId="0" applyFont="1" applyFill="1" applyBorder="1" applyAlignment="1">
      <alignment horizontal="left"/>
    </xf>
    <xf numFmtId="0" fontId="9" fillId="0" borderId="0" xfId="0" applyFont="1" applyBorder="1"/>
    <xf numFmtId="0" fontId="6" fillId="0" borderId="9" xfId="0" applyFont="1" applyBorder="1" applyAlignment="1" applyProtection="1">
      <alignment horizontal="center"/>
    </xf>
    <xf numFmtId="0" fontId="6" fillId="0" borderId="10" xfId="0" applyFont="1" applyBorder="1" applyProtection="1"/>
    <xf numFmtId="0" fontId="6" fillId="0" borderId="0" xfId="0" applyFont="1" applyBorder="1" applyAlignment="1">
      <alignment horizontal="right" vertical="center"/>
    </xf>
    <xf numFmtId="0" fontId="13" fillId="0" borderId="0" xfId="0" applyFont="1" applyBorder="1" applyAlignment="1">
      <alignment vertical="center"/>
    </xf>
    <xf numFmtId="0" fontId="9" fillId="0" borderId="0" xfId="0" applyFont="1" applyFill="1" applyBorder="1" applyProtection="1"/>
    <xf numFmtId="0" fontId="10" fillId="0" borderId="0" xfId="0" applyFont="1" applyFill="1" applyBorder="1" applyAlignment="1" applyProtection="1">
      <alignment vertical="center"/>
    </xf>
    <xf numFmtId="0" fontId="7" fillId="0" borderId="6" xfId="0" applyFont="1" applyFill="1" applyBorder="1" applyAlignment="1">
      <alignment horizontal="left" vertical="top"/>
    </xf>
    <xf numFmtId="0" fontId="6" fillId="0" borderId="6" xfId="0" applyFont="1" applyFill="1" applyBorder="1" applyAlignment="1">
      <alignment horizontal="left" vertical="top"/>
    </xf>
    <xf numFmtId="0" fontId="6" fillId="0" borderId="7" xfId="0" applyFont="1" applyFill="1" applyBorder="1" applyAlignment="1">
      <alignment horizontal="left" vertical="top"/>
    </xf>
    <xf numFmtId="0" fontId="6" fillId="0" borderId="0" xfId="0" applyFont="1" applyFill="1" applyBorder="1" applyAlignment="1">
      <alignment horizontal="left" vertical="top"/>
    </xf>
    <xf numFmtId="0" fontId="6" fillId="0" borderId="9" xfId="0" applyFont="1" applyFill="1" applyBorder="1" applyAlignment="1">
      <alignment horizontal="left" vertical="top"/>
    </xf>
    <xf numFmtId="0" fontId="10" fillId="0" borderId="0" xfId="0" applyFont="1" applyFill="1"/>
    <xf numFmtId="0" fontId="7" fillId="0" borderId="1" xfId="0" applyFont="1" applyBorder="1" applyAlignment="1">
      <alignment horizontal="center" vertical="center"/>
    </xf>
    <xf numFmtId="0" fontId="7" fillId="0" borderId="8" xfId="0" applyFont="1" applyBorder="1" applyAlignment="1">
      <alignment horizontal="center" vertical="center"/>
    </xf>
    <xf numFmtId="0" fontId="12" fillId="0" borderId="0" xfId="0" applyFont="1" applyAlignment="1">
      <alignment vertical="center"/>
    </xf>
    <xf numFmtId="0" fontId="10" fillId="0" borderId="0" xfId="0" applyFont="1" applyAlignment="1">
      <alignment vertical="center"/>
    </xf>
    <xf numFmtId="0" fontId="7" fillId="0" borderId="0" xfId="0" applyFont="1" applyAlignment="1">
      <alignment horizontal="center" vertical="center"/>
    </xf>
    <xf numFmtId="0" fontId="7" fillId="0" borderId="0" xfId="0" applyFont="1" applyAlignment="1">
      <alignment vertical="center"/>
    </xf>
    <xf numFmtId="0" fontId="7" fillId="0" borderId="11" xfId="0" applyFont="1" applyBorder="1" applyAlignment="1">
      <alignment horizontal="center" vertical="center"/>
    </xf>
    <xf numFmtId="0" fontId="7" fillId="0" borderId="11" xfId="0" applyFont="1" applyBorder="1" applyAlignment="1">
      <alignment horizontal="center" vertical="center" shrinkToFit="1"/>
    </xf>
    <xf numFmtId="0" fontId="7" fillId="0" borderId="6" xfId="0" applyFont="1" applyBorder="1" applyAlignment="1">
      <alignment vertical="center"/>
    </xf>
    <xf numFmtId="0" fontId="7" fillId="0" borderId="2" xfId="0" applyFont="1" applyBorder="1" applyAlignment="1">
      <alignment horizontal="center" vertical="center"/>
    </xf>
    <xf numFmtId="0" fontId="7" fillId="0" borderId="3" xfId="0" applyFont="1" applyBorder="1" applyAlignment="1">
      <alignment horizontal="center" vertical="center"/>
    </xf>
    <xf numFmtId="0" fontId="7" fillId="0" borderId="7" xfId="0" applyFont="1" applyBorder="1" applyAlignment="1">
      <alignment vertical="center"/>
    </xf>
    <xf numFmtId="57" fontId="7" fillId="0" borderId="8" xfId="0" applyNumberFormat="1" applyFont="1" applyBorder="1" applyAlignment="1">
      <alignment horizontal="center" vertical="center"/>
    </xf>
    <xf numFmtId="0" fontId="7" fillId="0" borderId="0" xfId="0" applyFont="1" applyBorder="1" applyAlignment="1">
      <alignment horizontal="center" vertical="center"/>
    </xf>
    <xf numFmtId="57" fontId="7" fillId="0" borderId="9" xfId="0" applyNumberFormat="1" applyFont="1" applyBorder="1" applyAlignment="1">
      <alignment horizontal="center" vertical="center"/>
    </xf>
    <xf numFmtId="0" fontId="7" fillId="0" borderId="9" xfId="0" applyFont="1" applyBorder="1" applyAlignment="1">
      <alignment horizontal="center" vertical="center"/>
    </xf>
    <xf numFmtId="0" fontId="26" fillId="0" borderId="0" xfId="0" applyFont="1" applyAlignment="1">
      <alignment vertical="center"/>
    </xf>
    <xf numFmtId="0" fontId="27" fillId="0" borderId="0" xfId="0" applyFont="1" applyFill="1"/>
    <xf numFmtId="0" fontId="26" fillId="0" borderId="0" xfId="0" applyFont="1" applyAlignment="1"/>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0" xfId="0" applyFont="1" applyBorder="1" applyAlignment="1">
      <alignment vertical="center"/>
    </xf>
    <xf numFmtId="0" fontId="7" fillId="0" borderId="0" xfId="0" applyFont="1" applyBorder="1" applyAlignment="1">
      <alignment vertical="center" wrapText="1"/>
    </xf>
    <xf numFmtId="0" fontId="6" fillId="0" borderId="0" xfId="0" applyFont="1" applyBorder="1" applyAlignment="1">
      <alignment vertical="center" wrapText="1"/>
    </xf>
    <xf numFmtId="0" fontId="7" fillId="0" borderId="0" xfId="0" applyFont="1" applyFill="1"/>
    <xf numFmtId="0" fontId="12" fillId="0" borderId="0" xfId="0" applyFont="1" applyFill="1" applyAlignment="1">
      <alignment horizontal="center"/>
    </xf>
    <xf numFmtId="0" fontId="6" fillId="0" borderId="13" xfId="0" applyFont="1" applyBorder="1" applyAlignment="1"/>
    <xf numFmtId="0" fontId="6" fillId="0" borderId="11" xfId="0" applyFont="1" applyFill="1" applyBorder="1" applyAlignment="1" applyProtection="1">
      <alignment horizontal="center" vertical="center"/>
      <protection locked="0"/>
    </xf>
    <xf numFmtId="0" fontId="6" fillId="0" borderId="14" xfId="0" applyFont="1" applyBorder="1" applyAlignment="1" applyProtection="1"/>
    <xf numFmtId="0" fontId="6" fillId="0" borderId="15" xfId="0" applyFont="1" applyBorder="1" applyAlignment="1" applyProtection="1"/>
    <xf numFmtId="0" fontId="6" fillId="0" borderId="10" xfId="0" applyFont="1" applyFill="1" applyBorder="1" applyAlignment="1" applyProtection="1">
      <alignment horizontal="right"/>
    </xf>
    <xf numFmtId="0" fontId="6" fillId="0" borderId="15" xfId="0" applyFont="1" applyFill="1" applyBorder="1" applyAlignment="1" applyProtection="1">
      <alignment horizontal="left"/>
    </xf>
    <xf numFmtId="0" fontId="9" fillId="0" borderId="2" xfId="0" applyFont="1" applyBorder="1" applyAlignment="1" applyProtection="1"/>
    <xf numFmtId="0" fontId="6" fillId="0" borderId="2" xfId="0" applyFont="1" applyBorder="1" applyAlignment="1" applyProtection="1"/>
    <xf numFmtId="0" fontId="6" fillId="0" borderId="14" xfId="0" applyFont="1" applyFill="1" applyBorder="1" applyAlignment="1" applyProtection="1"/>
    <xf numFmtId="0" fontId="13" fillId="0" borderId="15" xfId="0" applyFont="1" applyFill="1" applyBorder="1" applyAlignment="1" applyProtection="1"/>
    <xf numFmtId="0" fontId="13" fillId="0" borderId="10" xfId="0" applyFont="1" applyFill="1" applyBorder="1" applyAlignment="1" applyProtection="1"/>
    <xf numFmtId="0" fontId="6" fillId="0" borderId="10" xfId="0" applyFont="1" applyFill="1" applyBorder="1" applyProtection="1"/>
    <xf numFmtId="0" fontId="6" fillId="0" borderId="10" xfId="0" applyFont="1" applyFill="1" applyBorder="1" applyAlignment="1" applyProtection="1"/>
    <xf numFmtId="0" fontId="6" fillId="0" borderId="2" xfId="0" applyFont="1" applyFill="1" applyBorder="1" applyAlignment="1" applyProtection="1">
      <alignment horizontal="center"/>
    </xf>
    <xf numFmtId="38" fontId="6" fillId="0" borderId="2" xfId="0" applyNumberFormat="1" applyFont="1" applyFill="1" applyBorder="1" applyAlignment="1" applyProtection="1"/>
    <xf numFmtId="0" fontId="6" fillId="0" borderId="2" xfId="0" applyFont="1" applyFill="1" applyBorder="1" applyProtection="1"/>
    <xf numFmtId="0" fontId="6" fillId="0" borderId="15" xfId="0" applyFont="1" applyFill="1" applyBorder="1" applyProtection="1"/>
    <xf numFmtId="0" fontId="23" fillId="0" borderId="14" xfId="0" applyFont="1" applyFill="1" applyBorder="1" applyAlignment="1" applyProtection="1">
      <alignment horizontal="center"/>
    </xf>
    <xf numFmtId="38" fontId="6" fillId="0" borderId="0" xfId="0" applyNumberFormat="1" applyFont="1" applyFill="1" applyBorder="1" applyAlignment="1" applyProtection="1"/>
    <xf numFmtId="0" fontId="6" fillId="0" borderId="0" xfId="0" applyFont="1" applyProtection="1"/>
    <xf numFmtId="0" fontId="6" fillId="0" borderId="0" xfId="0" applyFont="1" applyFill="1" applyBorder="1" applyAlignment="1" applyProtection="1">
      <alignment horizontal="center" vertical="center"/>
    </xf>
    <xf numFmtId="0" fontId="6" fillId="0" borderId="0" xfId="0" applyFont="1" applyFill="1" applyBorder="1" applyAlignment="1" applyProtection="1">
      <alignment horizontal="center" wrapText="1"/>
    </xf>
    <xf numFmtId="0" fontId="6" fillId="0" borderId="0" xfId="0" applyFont="1" applyFill="1" applyBorder="1" applyAlignment="1" applyProtection="1"/>
    <xf numFmtId="0" fontId="6" fillId="0" borderId="35" xfId="0" applyFont="1" applyFill="1" applyBorder="1" applyAlignment="1" applyProtection="1">
      <alignment horizontal="right"/>
    </xf>
    <xf numFmtId="0" fontId="6" fillId="0" borderId="38" xfId="0" applyFont="1" applyFill="1" applyBorder="1" applyProtection="1"/>
    <xf numFmtId="0" fontId="6" fillId="0" borderId="39" xfId="0" applyFont="1" applyFill="1" applyBorder="1" applyProtection="1"/>
    <xf numFmtId="0" fontId="6" fillId="0" borderId="43" xfId="0" applyFont="1" applyFill="1" applyBorder="1" applyAlignment="1" applyProtection="1">
      <alignment horizontal="right"/>
    </xf>
    <xf numFmtId="0" fontId="6" fillId="0" borderId="46" xfId="0" applyFont="1" applyFill="1" applyBorder="1" applyProtection="1"/>
    <xf numFmtId="0" fontId="6" fillId="0" borderId="1" xfId="0" applyFont="1" applyBorder="1" applyProtection="1"/>
    <xf numFmtId="0" fontId="6" fillId="0" borderId="2" xfId="0" applyFont="1" applyBorder="1" applyProtection="1"/>
    <xf numFmtId="0" fontId="6" fillId="0" borderId="3" xfId="0" applyFont="1" applyBorder="1" applyProtection="1"/>
    <xf numFmtId="0" fontId="6" fillId="0" borderId="8" xfId="0" applyFont="1" applyBorder="1" applyProtection="1"/>
    <xf numFmtId="0" fontId="6" fillId="0" borderId="11" xfId="0" applyFont="1" applyFill="1" applyBorder="1" applyProtection="1">
      <protection locked="0"/>
    </xf>
    <xf numFmtId="0" fontId="6" fillId="0" borderId="8" xfId="0" applyFont="1" applyBorder="1" applyAlignment="1" applyProtection="1">
      <alignment horizontal="right"/>
    </xf>
    <xf numFmtId="0" fontId="6" fillId="0" borderId="9" xfId="0" applyFont="1" applyBorder="1" applyProtection="1"/>
    <xf numFmtId="0" fontId="23" fillId="0" borderId="0" xfId="0" applyFont="1" applyFill="1"/>
    <xf numFmtId="0" fontId="23" fillId="0" borderId="0" xfId="0" applyFont="1" applyFill="1" applyBorder="1"/>
    <xf numFmtId="0" fontId="6" fillId="0" borderId="0" xfId="0" applyFont="1" applyAlignment="1" applyProtection="1">
      <alignment vertical="center"/>
    </xf>
    <xf numFmtId="0" fontId="6" fillId="0" borderId="8" xfId="0" applyFont="1" applyBorder="1" applyAlignment="1" applyProtection="1">
      <alignment horizontal="right" vertical="center"/>
    </xf>
    <xf numFmtId="0" fontId="6" fillId="0" borderId="9" xfId="0" applyFont="1" applyBorder="1" applyAlignment="1" applyProtection="1">
      <alignment vertical="center"/>
    </xf>
    <xf numFmtId="0" fontId="6" fillId="0" borderId="0" xfId="0" applyFont="1" applyFill="1" applyAlignment="1">
      <alignment vertical="center"/>
    </xf>
    <xf numFmtId="0" fontId="13" fillId="0" borderId="8" xfId="0" applyFont="1" applyBorder="1" applyAlignment="1" applyProtection="1">
      <alignment wrapText="1"/>
    </xf>
    <xf numFmtId="0" fontId="13" fillId="0" borderId="0" xfId="0" applyFont="1" applyBorder="1" applyAlignment="1" applyProtection="1">
      <alignment wrapText="1"/>
    </xf>
    <xf numFmtId="0" fontId="6" fillId="0" borderId="47" xfId="0" applyFont="1" applyFill="1" applyBorder="1" applyAlignment="1" applyProtection="1">
      <alignment horizontal="center"/>
      <protection locked="0"/>
    </xf>
    <xf numFmtId="38" fontId="6" fillId="0" borderId="0" xfId="7" applyFont="1" applyFill="1" applyBorder="1" applyAlignment="1" applyProtection="1"/>
    <xf numFmtId="0" fontId="23" fillId="0" borderId="0" xfId="0" applyFont="1" applyFill="1" applyBorder="1" applyProtection="1"/>
    <xf numFmtId="0" fontId="6" fillId="0" borderId="19" xfId="0" applyFont="1" applyFill="1" applyBorder="1" applyAlignment="1" applyProtection="1">
      <alignment horizontal="center"/>
      <protection locked="0"/>
    </xf>
    <xf numFmtId="0" fontId="18" fillId="0" borderId="0" xfId="0" applyFont="1" applyAlignment="1" applyProtection="1"/>
    <xf numFmtId="0" fontId="8" fillId="0" borderId="0" xfId="0" applyFont="1" applyBorder="1" applyAlignment="1" applyProtection="1"/>
    <xf numFmtId="0" fontId="8" fillId="0" borderId="0" xfId="0" applyFont="1" applyBorder="1" applyProtection="1"/>
    <xf numFmtId="0" fontId="6" fillId="0" borderId="81" xfId="0" applyFont="1" applyFill="1" applyBorder="1" applyAlignment="1" applyProtection="1">
      <alignment horizontal="center"/>
      <protection locked="0"/>
    </xf>
    <xf numFmtId="0" fontId="7" fillId="0" borderId="0" xfId="0" applyFont="1" applyBorder="1" applyProtection="1"/>
    <xf numFmtId="0" fontId="6" fillId="0" borderId="0" xfId="0" applyFont="1" applyFill="1" applyProtection="1"/>
    <xf numFmtId="0" fontId="6" fillId="0" borderId="8" xfId="0" applyFont="1" applyFill="1" applyBorder="1" applyProtection="1"/>
    <xf numFmtId="0" fontId="6" fillId="0" borderId="9" xfId="0" applyFont="1" applyFill="1" applyBorder="1" applyAlignment="1" applyProtection="1">
      <alignment vertical="center"/>
    </xf>
    <xf numFmtId="0" fontId="6" fillId="0" borderId="8" xfId="0" applyFont="1" applyFill="1" applyBorder="1" applyAlignment="1" applyProtection="1">
      <alignment horizontal="right" vertical="center"/>
    </xf>
    <xf numFmtId="0" fontId="6" fillId="0" borderId="9" xfId="0" applyFont="1" applyBorder="1" applyAlignment="1" applyProtection="1"/>
    <xf numFmtId="0" fontId="7" fillId="0" borderId="0" xfId="0" applyFont="1" applyBorder="1" applyAlignment="1" applyProtection="1">
      <alignment vertical="center"/>
    </xf>
    <xf numFmtId="0" fontId="9" fillId="0" borderId="0" xfId="0" applyFont="1" applyBorder="1" applyAlignment="1" applyProtection="1">
      <alignment vertical="center" wrapText="1"/>
    </xf>
    <xf numFmtId="0" fontId="10" fillId="0" borderId="0" xfId="0" applyFont="1" applyAlignment="1" applyProtection="1">
      <alignment vertical="center" wrapText="1"/>
    </xf>
    <xf numFmtId="0" fontId="6" fillId="0" borderId="0" xfId="0" applyFont="1" applyBorder="1" applyAlignment="1" applyProtection="1">
      <alignment horizontal="left"/>
    </xf>
    <xf numFmtId="38" fontId="6" fillId="0" borderId="0" xfId="0" applyNumberFormat="1" applyFont="1"/>
    <xf numFmtId="0" fontId="6" fillId="0" borderId="48" xfId="0" applyFont="1" applyBorder="1" applyProtection="1"/>
    <xf numFmtId="0" fontId="6" fillId="0" borderId="49" xfId="0" applyFont="1" applyBorder="1" applyProtection="1"/>
    <xf numFmtId="0" fontId="6" fillId="0" borderId="50" xfId="0" applyFont="1" applyBorder="1" applyProtection="1"/>
    <xf numFmtId="38" fontId="6" fillId="0" borderId="0" xfId="0" applyNumberFormat="1" applyFont="1" applyAlignment="1">
      <alignment shrinkToFit="1"/>
    </xf>
    <xf numFmtId="49" fontId="9" fillId="0" borderId="0" xfId="0" applyNumberFormat="1" applyFont="1" applyBorder="1" applyAlignment="1" applyProtection="1"/>
    <xf numFmtId="49" fontId="28" fillId="0" borderId="0" xfId="0" applyNumberFormat="1" applyFont="1" applyBorder="1" applyAlignment="1" applyProtection="1">
      <alignment wrapText="1"/>
    </xf>
    <xf numFmtId="0" fontId="29" fillId="0" borderId="0" xfId="0" applyFont="1" applyBorder="1" applyAlignment="1" applyProtection="1">
      <alignment wrapText="1"/>
    </xf>
    <xf numFmtId="0" fontId="29" fillId="0" borderId="0" xfId="0" applyFont="1" applyBorder="1" applyAlignment="1">
      <alignment wrapText="1"/>
    </xf>
    <xf numFmtId="0" fontId="30" fillId="0" borderId="0" xfId="0" applyFont="1" applyFill="1" applyAlignment="1">
      <alignment vertical="center"/>
    </xf>
    <xf numFmtId="0" fontId="32" fillId="0" borderId="63" xfId="0" applyFont="1" applyFill="1" applyBorder="1" applyAlignment="1">
      <alignment vertical="center" wrapText="1"/>
    </xf>
    <xf numFmtId="0" fontId="32" fillId="0" borderId="74" xfId="0" applyFont="1" applyFill="1" applyBorder="1" applyAlignment="1">
      <alignment horizontal="center" vertical="center" wrapText="1"/>
    </xf>
    <xf numFmtId="181" fontId="20" fillId="0" borderId="75" xfId="0" applyNumberFormat="1" applyFont="1" applyFill="1" applyBorder="1" applyAlignment="1" applyProtection="1">
      <alignment horizontal="left" vertical="center" wrapText="1"/>
      <protection locked="0"/>
    </xf>
    <xf numFmtId="181" fontId="20" fillId="0" borderId="74" xfId="1" applyNumberFormat="1" applyFont="1" applyFill="1" applyBorder="1" applyAlignment="1" applyProtection="1">
      <alignment horizontal="right" vertical="center" wrapText="1"/>
      <protection locked="0"/>
    </xf>
    <xf numFmtId="181" fontId="20" fillId="0" borderId="78" xfId="1" applyNumberFormat="1" applyFont="1" applyFill="1" applyBorder="1" applyAlignment="1" applyProtection="1">
      <alignment horizontal="center" vertical="center" wrapText="1"/>
      <protection locked="0"/>
    </xf>
    <xf numFmtId="181" fontId="30" fillId="0" borderId="75" xfId="1" applyNumberFormat="1" applyFont="1" applyFill="1" applyBorder="1" applyAlignment="1" applyProtection="1">
      <alignment horizontal="right" vertical="center"/>
      <protection locked="0"/>
    </xf>
    <xf numFmtId="181" fontId="30" fillId="0" borderId="76" xfId="0" applyNumberFormat="1" applyFont="1" applyFill="1" applyBorder="1" applyAlignment="1" applyProtection="1">
      <alignment horizontal="right" vertical="center"/>
      <protection locked="0"/>
    </xf>
    <xf numFmtId="181" fontId="30" fillId="0" borderId="74" xfId="0" applyNumberFormat="1" applyFont="1" applyFill="1" applyBorder="1" applyAlignment="1">
      <alignment horizontal="right" vertical="center"/>
    </xf>
    <xf numFmtId="181" fontId="20" fillId="0" borderId="0" xfId="0" applyNumberFormat="1" applyFont="1" applyFill="1" applyBorder="1" applyAlignment="1">
      <alignment horizontal="left" vertical="center" wrapText="1"/>
    </xf>
    <xf numFmtId="181" fontId="20" fillId="0" borderId="0" xfId="1" applyNumberFormat="1" applyFont="1" applyFill="1" applyBorder="1" applyAlignment="1">
      <alignment horizontal="left" vertical="center" wrapText="1"/>
    </xf>
    <xf numFmtId="181" fontId="30" fillId="0" borderId="0" xfId="1" applyNumberFormat="1" applyFont="1" applyFill="1" applyBorder="1" applyAlignment="1">
      <alignment horizontal="right" vertical="center"/>
    </xf>
    <xf numFmtId="181" fontId="30" fillId="0" borderId="0" xfId="0" applyNumberFormat="1" applyFont="1" applyFill="1" applyBorder="1" applyAlignment="1">
      <alignment horizontal="left" vertical="center"/>
    </xf>
    <xf numFmtId="181" fontId="30" fillId="0" borderId="0" xfId="0" applyNumberFormat="1" applyFont="1" applyFill="1" applyBorder="1" applyAlignment="1">
      <alignment horizontal="right" vertical="center"/>
    </xf>
    <xf numFmtId="181" fontId="20" fillId="0" borderId="0" xfId="0" applyNumberFormat="1" applyFont="1" applyFill="1" applyBorder="1" applyAlignment="1">
      <alignment horizontal="left" vertical="center"/>
    </xf>
    <xf numFmtId="181" fontId="30" fillId="0" borderId="0" xfId="0" applyNumberFormat="1" applyFont="1" applyFill="1" applyBorder="1" applyAlignment="1">
      <alignment horizontal="left" vertical="center" wrapText="1"/>
    </xf>
    <xf numFmtId="38" fontId="20" fillId="0" borderId="0" xfId="1" applyFont="1" applyFill="1" applyBorder="1" applyAlignment="1">
      <alignment horizontal="left" vertical="center" wrapText="1"/>
    </xf>
    <xf numFmtId="38" fontId="30" fillId="0" borderId="0" xfId="1" applyFont="1" applyFill="1" applyBorder="1" applyAlignment="1">
      <alignment horizontal="right" vertical="center"/>
    </xf>
    <xf numFmtId="0" fontId="30" fillId="0" borderId="0" xfId="0" applyNumberFormat="1" applyFont="1" applyFill="1" applyBorder="1" applyAlignment="1">
      <alignment horizontal="left" vertical="center"/>
    </xf>
    <xf numFmtId="0" fontId="6" fillId="0" borderId="0" xfId="3" applyFont="1"/>
    <xf numFmtId="0" fontId="34" fillId="0" borderId="0" xfId="0" applyFont="1" applyFill="1" applyAlignment="1">
      <alignment horizontal="centerContinuous" vertical="center"/>
    </xf>
    <xf numFmtId="0" fontId="6" fillId="0" borderId="0" xfId="0" applyFont="1" applyFill="1" applyAlignment="1">
      <alignment horizontal="centerContinuous"/>
    </xf>
    <xf numFmtId="0" fontId="6" fillId="0" borderId="0" xfId="3" applyFont="1" applyAlignment="1">
      <alignment horizontal="centerContinuous"/>
    </xf>
    <xf numFmtId="0" fontId="26" fillId="0" borderId="0" xfId="0" applyFont="1" applyFill="1" applyAlignment="1">
      <alignment horizontal="left"/>
    </xf>
    <xf numFmtId="0" fontId="34" fillId="0" borderId="0" xfId="0" applyFont="1" applyFill="1" applyAlignment="1">
      <alignment horizontal="left" vertical="center"/>
    </xf>
    <xf numFmtId="0" fontId="35" fillId="0" borderId="0" xfId="3" applyFont="1" applyFill="1" applyAlignment="1">
      <alignment wrapText="1"/>
    </xf>
    <xf numFmtId="0" fontId="35" fillId="0" borderId="0" xfId="3" applyFont="1" applyFill="1" applyAlignment="1"/>
    <xf numFmtId="0" fontId="35" fillId="0" borderId="0" xfId="3" applyFont="1" applyAlignment="1">
      <alignment wrapText="1"/>
    </xf>
    <xf numFmtId="49" fontId="13" fillId="0" borderId="1" xfId="3" applyNumberFormat="1" applyFont="1" applyFill="1" applyBorder="1" applyAlignment="1">
      <alignment horizontal="center" vertical="center" wrapText="1"/>
    </xf>
    <xf numFmtId="49" fontId="13" fillId="0" borderId="6" xfId="3" applyNumberFormat="1" applyFont="1" applyFill="1" applyBorder="1" applyAlignment="1">
      <alignment horizontal="center" vertical="center" wrapText="1"/>
    </xf>
    <xf numFmtId="49" fontId="13" fillId="0" borderId="6" xfId="0" applyNumberFormat="1" applyFont="1" applyBorder="1" applyAlignment="1">
      <alignment horizontal="center" vertical="center" wrapText="1"/>
    </xf>
    <xf numFmtId="0" fontId="9" fillId="0" borderId="11" xfId="0" applyFont="1" applyFill="1" applyBorder="1" applyAlignment="1">
      <alignment horizontal="center" vertical="center" wrapText="1"/>
    </xf>
    <xf numFmtId="0" fontId="7" fillId="0" borderId="55" xfId="0" applyFont="1" applyFill="1" applyBorder="1" applyAlignment="1">
      <alignment horizontal="center" vertical="center"/>
    </xf>
    <xf numFmtId="0" fontId="7" fillId="0" borderId="20" xfId="3" applyFont="1" applyFill="1" applyBorder="1" applyAlignment="1">
      <alignment horizontal="center" vertical="center"/>
    </xf>
    <xf numFmtId="0" fontId="7" fillId="0" borderId="55" xfId="3" applyFont="1" applyFill="1" applyBorder="1" applyAlignment="1">
      <alignment horizontal="center" vertical="center"/>
    </xf>
    <xf numFmtId="0" fontId="7" fillId="0" borderId="56" xfId="0" applyFont="1" applyFill="1" applyBorder="1" applyAlignment="1">
      <alignment horizontal="center" vertical="center"/>
    </xf>
    <xf numFmtId="0" fontId="7" fillId="0" borderId="56" xfId="3" applyFont="1" applyFill="1" applyBorder="1" applyAlignment="1">
      <alignment horizontal="center" vertical="center"/>
    </xf>
    <xf numFmtId="0" fontId="6" fillId="0" borderId="5" xfId="0" applyFont="1" applyFill="1" applyBorder="1" applyAlignment="1"/>
    <xf numFmtId="0" fontId="33" fillId="0" borderId="0" xfId="3" applyFont="1" applyFill="1" applyBorder="1" applyAlignment="1">
      <alignment horizontal="center"/>
    </xf>
    <xf numFmtId="0" fontId="7" fillId="0" borderId="0" xfId="3" applyFont="1" applyFill="1" applyBorder="1"/>
    <xf numFmtId="0" fontId="35" fillId="0" borderId="0" xfId="3" applyFont="1" applyAlignment="1"/>
    <xf numFmtId="0" fontId="7" fillId="0" borderId="0" xfId="3" applyFont="1" applyFill="1" applyBorder="1" applyAlignment="1">
      <alignment vertical="center"/>
    </xf>
    <xf numFmtId="0" fontId="7" fillId="0" borderId="0" xfId="0" applyFont="1" applyFill="1" applyBorder="1" applyAlignment="1">
      <alignment wrapText="1"/>
    </xf>
    <xf numFmtId="0" fontId="7" fillId="0" borderId="14" xfId="0" applyFont="1" applyBorder="1" applyAlignment="1">
      <alignment horizontal="left" vertical="top" wrapText="1"/>
    </xf>
    <xf numFmtId="0" fontId="7" fillId="0" borderId="10" xfId="0" applyFont="1" applyFill="1" applyBorder="1" applyAlignment="1">
      <alignment horizontal="left" vertical="center"/>
    </xf>
    <xf numFmtId="0" fontId="7" fillId="0" borderId="14" xfId="0" applyFont="1" applyFill="1" applyBorder="1" applyAlignment="1">
      <alignment horizontal="left" vertical="top"/>
    </xf>
    <xf numFmtId="0" fontId="7" fillId="0" borderId="0" xfId="0" applyFont="1" applyFill="1" applyBorder="1" applyAlignment="1">
      <alignment vertical="center" wrapText="1"/>
    </xf>
    <xf numFmtId="49" fontId="13" fillId="0" borderId="0" xfId="0" applyNumberFormat="1" applyFont="1" applyBorder="1" applyAlignment="1">
      <alignment horizontal="center" vertical="center" wrapText="1"/>
    </xf>
    <xf numFmtId="49" fontId="7" fillId="0" borderId="0" xfId="0" applyNumberFormat="1" applyFont="1" applyBorder="1" applyAlignment="1">
      <alignment horizontal="center" vertical="center"/>
    </xf>
    <xf numFmtId="49" fontId="13" fillId="0" borderId="0" xfId="3" applyNumberFormat="1" applyFont="1" applyFill="1" applyBorder="1" applyAlignment="1">
      <alignment horizontal="center" vertical="center" wrapText="1"/>
    </xf>
    <xf numFmtId="49" fontId="13" fillId="0" borderId="0" xfId="0" applyNumberFormat="1" applyFont="1" applyFill="1" applyBorder="1" applyAlignment="1">
      <alignment horizontal="center" vertical="center" wrapText="1"/>
    </xf>
    <xf numFmtId="0" fontId="7" fillId="0" borderId="12" xfId="0" applyFont="1" applyFill="1" applyBorder="1" applyAlignment="1">
      <alignment vertical="center"/>
    </xf>
    <xf numFmtId="0" fontId="33" fillId="0" borderId="0" xfId="0" applyFont="1" applyFill="1" applyBorder="1" applyAlignment="1">
      <alignment horizontal="center" vertical="center"/>
    </xf>
    <xf numFmtId="0" fontId="33" fillId="0" borderId="0" xfId="3" applyFont="1" applyFill="1" applyBorder="1" applyAlignment="1">
      <alignment horizontal="center" vertical="center"/>
    </xf>
    <xf numFmtId="0" fontId="7" fillId="0" borderId="0" xfId="0" applyFont="1" applyFill="1" applyBorder="1" applyAlignment="1">
      <alignment vertical="center"/>
    </xf>
    <xf numFmtId="0" fontId="26" fillId="0" borderId="0" xfId="0" applyFont="1" applyBorder="1" applyAlignment="1"/>
    <xf numFmtId="0" fontId="9" fillId="0" borderId="0" xfId="0" applyFont="1" applyBorder="1" applyAlignment="1">
      <alignment horizontal="center" vertical="center" wrapText="1"/>
    </xf>
    <xf numFmtId="0" fontId="9" fillId="0" borderId="14" xfId="0" applyFont="1" applyFill="1" applyBorder="1" applyAlignment="1">
      <alignment horizontal="center" vertical="center" wrapText="1"/>
    </xf>
    <xf numFmtId="0" fontId="7" fillId="0" borderId="11" xfId="3" applyFont="1" applyFill="1" applyBorder="1" applyAlignment="1">
      <alignment horizontal="center" vertical="center"/>
    </xf>
    <xf numFmtId="0" fontId="7" fillId="0" borderId="6" xfId="3" applyFont="1" applyFill="1" applyBorder="1" applyAlignment="1">
      <alignment horizontal="center" vertical="center"/>
    </xf>
    <xf numFmtId="0" fontId="9" fillId="0" borderId="0" xfId="0" applyFont="1" applyFill="1" applyBorder="1" applyAlignment="1">
      <alignment vertical="center" wrapText="1"/>
    </xf>
    <xf numFmtId="0" fontId="7" fillId="0" borderId="14" xfId="3" applyFont="1" applyFill="1" applyBorder="1" applyAlignment="1">
      <alignment horizontal="center" vertical="center"/>
    </xf>
    <xf numFmtId="0" fontId="7" fillId="0" borderId="5" xfId="0" applyFont="1" applyFill="1" applyBorder="1" applyAlignment="1"/>
    <xf numFmtId="0" fontId="23" fillId="0" borderId="0" xfId="0" applyFont="1" applyFill="1" applyBorder="1" applyAlignment="1"/>
    <xf numFmtId="0" fontId="7" fillId="0" borderId="2" xfId="0" applyFont="1" applyFill="1" applyBorder="1" applyAlignment="1">
      <alignment horizontal="left" vertical="top"/>
    </xf>
    <xf numFmtId="0" fontId="7" fillId="0" borderId="3" xfId="0" applyFont="1" applyFill="1" applyBorder="1" applyAlignment="1">
      <alignment horizontal="left" vertical="top"/>
    </xf>
    <xf numFmtId="0" fontId="7" fillId="0" borderId="0" xfId="0" applyFont="1" applyBorder="1"/>
    <xf numFmtId="0" fontId="7" fillId="0" borderId="0" xfId="3" applyFont="1"/>
    <xf numFmtId="0" fontId="17" fillId="0" borderId="0" xfId="0" applyFont="1" applyFill="1" applyAlignment="1">
      <alignment vertical="top" wrapText="1"/>
    </xf>
    <xf numFmtId="0" fontId="17" fillId="0" borderId="0" xfId="0" applyFont="1"/>
    <xf numFmtId="0" fontId="7" fillId="0" borderId="0" xfId="3" applyFont="1" applyBorder="1"/>
    <xf numFmtId="0" fontId="17" fillId="0" borderId="0" xfId="0" applyFont="1" applyAlignment="1">
      <alignment horizontal="center" vertical="center"/>
    </xf>
    <xf numFmtId="0" fontId="33" fillId="0" borderId="11" xfId="0" applyFont="1" applyFill="1" applyBorder="1" applyAlignment="1">
      <alignment horizontal="center" vertical="center"/>
    </xf>
    <xf numFmtId="0" fontId="33" fillId="0" borderId="11" xfId="3" applyFont="1" applyFill="1" applyBorder="1" applyAlignment="1">
      <alignment horizontal="center" vertical="center"/>
    </xf>
    <xf numFmtId="0" fontId="33" fillId="0" borderId="14" xfId="3" applyFont="1" applyFill="1" applyBorder="1" applyAlignment="1">
      <alignment horizontal="center" vertical="center"/>
    </xf>
    <xf numFmtId="0" fontId="33" fillId="0" borderId="8" xfId="0" applyFont="1" applyFill="1" applyBorder="1" applyAlignment="1">
      <alignment horizontal="center" vertical="center"/>
    </xf>
    <xf numFmtId="0" fontId="33" fillId="0" borderId="6" xfId="3" applyFont="1" applyFill="1" applyBorder="1" applyAlignment="1">
      <alignment horizontal="center" vertical="center"/>
    </xf>
    <xf numFmtId="0" fontId="33" fillId="0" borderId="1" xfId="3" applyFont="1" applyFill="1" applyBorder="1" applyAlignment="1">
      <alignment horizontal="center" vertical="center"/>
    </xf>
    <xf numFmtId="0" fontId="7" fillId="0" borderId="10" xfId="0" applyFont="1" applyBorder="1" applyAlignment="1">
      <alignment horizontal="left" vertical="center"/>
    </xf>
    <xf numFmtId="0" fontId="7" fillId="0" borderId="14" xfId="0" applyFont="1" applyBorder="1" applyAlignment="1">
      <alignment horizontal="left" vertical="top"/>
    </xf>
    <xf numFmtId="0" fontId="7" fillId="0" borderId="12" xfId="0" applyFont="1" applyBorder="1" applyAlignment="1">
      <alignment vertical="center"/>
    </xf>
    <xf numFmtId="0" fontId="10" fillId="0" borderId="0" xfId="0" applyFont="1" applyBorder="1"/>
    <xf numFmtId="0" fontId="10" fillId="0" borderId="82" xfId="0" applyFont="1" applyBorder="1"/>
    <xf numFmtId="0" fontId="10" fillId="0" borderId="19" xfId="0" applyFont="1" applyBorder="1"/>
    <xf numFmtId="0" fontId="7" fillId="0" borderId="5" xfId="0" applyFont="1" applyBorder="1" applyAlignment="1">
      <alignment vertical="center"/>
    </xf>
    <xf numFmtId="0" fontId="30" fillId="0" borderId="0" xfId="0" applyFont="1" applyFill="1" applyBorder="1"/>
    <xf numFmtId="0" fontId="30" fillId="0" borderId="0" xfId="0" applyFont="1" applyFill="1"/>
    <xf numFmtId="0" fontId="30" fillId="0" borderId="0" xfId="0" applyFont="1" applyFill="1" applyAlignment="1">
      <alignment horizontal="right"/>
    </xf>
    <xf numFmtId="0" fontId="20" fillId="0" borderId="0" xfId="0" applyFont="1" applyFill="1"/>
    <xf numFmtId="181" fontId="30" fillId="0" borderId="77" xfId="0" applyNumberFormat="1" applyFont="1" applyFill="1" applyBorder="1" applyProtection="1">
      <protection locked="0"/>
    </xf>
    <xf numFmtId="181" fontId="30" fillId="0" borderId="0" xfId="0" applyNumberFormat="1" applyFont="1" applyFill="1"/>
    <xf numFmtId="0" fontId="7" fillId="0" borderId="58" xfId="0" applyFont="1" applyBorder="1" applyAlignment="1">
      <alignment vertical="center"/>
    </xf>
    <xf numFmtId="0" fontId="7" fillId="0" borderId="59" xfId="0" applyFont="1" applyBorder="1" applyAlignment="1">
      <alignment vertical="center"/>
    </xf>
    <xf numFmtId="0" fontId="7" fillId="0" borderId="60" xfId="0" applyFont="1" applyBorder="1" applyAlignment="1">
      <alignment horizontal="center" vertical="center"/>
    </xf>
    <xf numFmtId="0" fontId="7" fillId="0" borderId="60" xfId="0" applyFont="1" applyBorder="1" applyAlignment="1">
      <alignment vertical="center"/>
    </xf>
    <xf numFmtId="0" fontId="7" fillId="0" borderId="61" xfId="0" applyFont="1" applyBorder="1" applyAlignment="1">
      <alignment horizontal="center" vertical="center"/>
    </xf>
    <xf numFmtId="0" fontId="33" fillId="0" borderId="62" xfId="0" applyFont="1" applyFill="1" applyBorder="1" applyAlignment="1">
      <alignment horizontal="center" vertical="center"/>
    </xf>
    <xf numFmtId="0" fontId="36" fillId="0" borderId="0" xfId="0" applyFont="1" applyFill="1" applyAlignment="1">
      <alignment horizontal="centerContinuous" vertical="center"/>
    </xf>
    <xf numFmtId="0" fontId="7" fillId="0" borderId="3" xfId="3" applyFont="1" applyFill="1" applyBorder="1" applyAlignment="1">
      <alignment horizontal="center" vertical="center"/>
    </xf>
    <xf numFmtId="0" fontId="7" fillId="0" borderId="1" xfId="3" applyFont="1" applyFill="1" applyBorder="1" applyAlignment="1">
      <alignment horizontal="center" vertical="center"/>
    </xf>
    <xf numFmtId="0" fontId="7" fillId="0" borderId="7" xfId="0" applyFont="1" applyFill="1" applyBorder="1" applyAlignment="1"/>
    <xf numFmtId="0" fontId="23" fillId="0" borderId="5" xfId="0" applyFont="1" applyFill="1" applyBorder="1" applyAlignment="1"/>
    <xf numFmtId="0" fontId="29" fillId="0" borderId="0" xfId="0" applyFont="1"/>
    <xf numFmtId="0" fontId="10" fillId="0" borderId="0" xfId="0" applyFont="1" applyAlignment="1">
      <alignment horizontal="center" vertical="center"/>
    </xf>
    <xf numFmtId="0" fontId="17" fillId="0" borderId="0" xfId="0" applyFont="1" applyBorder="1" applyAlignment="1">
      <alignment horizontal="left"/>
    </xf>
    <xf numFmtId="0" fontId="10" fillId="4" borderId="0" xfId="0" applyFont="1" applyFill="1" applyBorder="1"/>
    <xf numFmtId="0" fontId="22" fillId="0" borderId="0" xfId="0" applyFont="1" applyBorder="1" applyProtection="1"/>
    <xf numFmtId="0" fontId="22" fillId="0" borderId="0" xfId="0" applyFont="1" applyAlignment="1">
      <alignment horizontal="center" vertical="center"/>
    </xf>
    <xf numFmtId="0" fontId="22" fillId="0" borderId="0" xfId="0" applyFont="1" applyFill="1" applyBorder="1"/>
    <xf numFmtId="0" fontId="10" fillId="0" borderId="0" xfId="0" applyFont="1" applyAlignment="1">
      <alignment horizontal="center"/>
    </xf>
    <xf numFmtId="0" fontId="10" fillId="0" borderId="0" xfId="0" applyFont="1" applyAlignment="1">
      <alignment horizontal="center"/>
    </xf>
    <xf numFmtId="0" fontId="10" fillId="0" borderId="0" xfId="0" applyFont="1" applyFill="1" applyBorder="1" applyAlignment="1">
      <alignment horizontal="center"/>
    </xf>
    <xf numFmtId="0" fontId="10" fillId="0" borderId="0" xfId="0" applyFont="1" applyBorder="1" applyAlignment="1">
      <alignment horizontal="center"/>
    </xf>
    <xf numFmtId="0" fontId="10" fillId="2" borderId="0" xfId="0" applyFont="1" applyFill="1" applyAlignment="1">
      <alignment horizontal="center"/>
    </xf>
    <xf numFmtId="0" fontId="10" fillId="4" borderId="13" xfId="0" applyFont="1" applyFill="1" applyBorder="1"/>
    <xf numFmtId="0" fontId="6" fillId="0" borderId="13" xfId="0" applyFont="1" applyBorder="1"/>
    <xf numFmtId="0" fontId="6" fillId="0" borderId="13" xfId="0" applyFont="1" applyFill="1" applyBorder="1"/>
    <xf numFmtId="0" fontId="6" fillId="0" borderId="0" xfId="0" applyFont="1" applyAlignment="1" applyProtection="1">
      <alignment vertical="center"/>
      <protection locked="0"/>
    </xf>
    <xf numFmtId="0" fontId="12" fillId="0" borderId="0" xfId="0" applyFont="1" applyAlignment="1" applyProtection="1">
      <alignment vertical="center"/>
      <protection locked="0"/>
    </xf>
    <xf numFmtId="0" fontId="39" fillId="0" borderId="0" xfId="0" applyFont="1" applyAlignment="1" applyProtection="1">
      <alignment vertical="center"/>
      <protection locked="0"/>
    </xf>
    <xf numFmtId="0" fontId="12" fillId="0" borderId="0" xfId="0" applyFont="1" applyAlignment="1" applyProtection="1">
      <alignment horizontal="centerContinuous" vertical="center"/>
      <protection locked="0"/>
    </xf>
    <xf numFmtId="0" fontId="12" fillId="0" borderId="6" xfId="0" applyFont="1" applyBorder="1" applyAlignment="1" applyProtection="1">
      <alignment vertical="center"/>
      <protection locked="0"/>
    </xf>
    <xf numFmtId="0" fontId="12" fillId="0" borderId="1" xfId="0" applyFont="1" applyBorder="1" applyAlignment="1" applyProtection="1">
      <alignment horizontal="center" vertical="center"/>
      <protection locked="0"/>
    </xf>
    <xf numFmtId="0" fontId="12" fillId="0" borderId="6" xfId="0" applyFont="1" applyBorder="1" applyAlignment="1" applyProtection="1">
      <alignment horizontal="center" vertical="center"/>
      <protection locked="0"/>
    </xf>
    <xf numFmtId="0" fontId="12" fillId="0" borderId="7" xfId="0" applyFont="1" applyBorder="1" applyAlignment="1" applyProtection="1">
      <alignment horizontal="center" vertical="center"/>
      <protection locked="0"/>
    </xf>
    <xf numFmtId="0" fontId="12" fillId="0" borderId="8" xfId="0" applyFont="1" applyBorder="1" applyAlignment="1" applyProtection="1">
      <alignment horizontal="center" vertical="center"/>
      <protection locked="0"/>
    </xf>
    <xf numFmtId="0" fontId="12" fillId="0" borderId="7" xfId="0" applyFont="1" applyBorder="1" applyAlignment="1" applyProtection="1">
      <alignment vertical="center"/>
      <protection locked="0"/>
    </xf>
    <xf numFmtId="0" fontId="12" fillId="0" borderId="5" xfId="0" applyFont="1" applyBorder="1" applyAlignment="1" applyProtection="1">
      <alignment vertical="center"/>
      <protection locked="0"/>
    </xf>
    <xf numFmtId="0" fontId="12" fillId="0" borderId="5" xfId="0" applyFont="1" applyBorder="1" applyAlignment="1" applyProtection="1">
      <alignment horizontal="center" vertical="center"/>
      <protection locked="0"/>
    </xf>
    <xf numFmtId="0" fontId="12" fillId="0" borderId="4" xfId="0" applyFont="1" applyBorder="1" applyAlignment="1" applyProtection="1">
      <alignment horizontal="center" vertical="center"/>
      <protection locked="0"/>
    </xf>
    <xf numFmtId="0" fontId="3" fillId="0" borderId="6" xfId="0" applyFont="1" applyBorder="1" applyAlignment="1" applyProtection="1">
      <alignment vertical="center"/>
      <protection locked="0"/>
    </xf>
    <xf numFmtId="0" fontId="12" fillId="0" borderId="6" xfId="0" applyFont="1" applyBorder="1" applyAlignment="1" applyProtection="1">
      <alignment horizontal="right" vertical="center"/>
      <protection locked="0"/>
    </xf>
    <xf numFmtId="0" fontId="12" fillId="0" borderId="1" xfId="0" applyFont="1" applyBorder="1" applyAlignment="1" applyProtection="1">
      <alignment horizontal="right" vertical="center"/>
      <protection locked="0"/>
    </xf>
    <xf numFmtId="0" fontId="3" fillId="2" borderId="7" xfId="0" applyFont="1" applyFill="1" applyBorder="1" applyAlignment="1" applyProtection="1">
      <alignment vertical="center"/>
    </xf>
    <xf numFmtId="38" fontId="12" fillId="8" borderId="7" xfId="1" applyFont="1" applyFill="1" applyBorder="1" applyAlignment="1" applyProtection="1">
      <alignment horizontal="right" vertical="center"/>
      <protection locked="0"/>
    </xf>
    <xf numFmtId="38" fontId="12" fillId="8" borderId="8" xfId="1" applyFont="1" applyFill="1" applyBorder="1" applyAlignment="1" applyProtection="1">
      <alignment horizontal="right" vertical="center"/>
      <protection locked="0"/>
    </xf>
    <xf numFmtId="38" fontId="12" fillId="2" borderId="8" xfId="1" applyFont="1" applyFill="1" applyBorder="1" applyAlignment="1" applyProtection="1">
      <alignment horizontal="right" vertical="center"/>
    </xf>
    <xf numFmtId="38" fontId="12" fillId="7" borderId="8" xfId="1" applyFont="1" applyFill="1" applyBorder="1" applyAlignment="1" applyProtection="1">
      <alignment horizontal="right" vertical="center"/>
      <protection locked="0"/>
    </xf>
    <xf numFmtId="38" fontId="12" fillId="2" borderId="7" xfId="1" applyFont="1" applyFill="1" applyBorder="1" applyAlignment="1" applyProtection="1">
      <alignment horizontal="right" vertical="center"/>
    </xf>
    <xf numFmtId="0" fontId="3" fillId="2" borderId="5" xfId="0" applyFont="1" applyFill="1" applyBorder="1" applyAlignment="1" applyProtection="1">
      <alignment vertical="center"/>
    </xf>
    <xf numFmtId="38" fontId="12" fillId="8" borderId="5" xfId="1" applyFont="1" applyFill="1" applyBorder="1" applyAlignment="1" applyProtection="1">
      <alignment horizontal="right" vertical="center"/>
      <protection locked="0"/>
    </xf>
    <xf numFmtId="38" fontId="12" fillId="8" borderId="4" xfId="1" applyFont="1" applyFill="1" applyBorder="1" applyAlignment="1" applyProtection="1">
      <alignment horizontal="right" vertical="center"/>
      <protection locked="0"/>
    </xf>
    <xf numFmtId="38" fontId="12" fillId="2" borderId="4" xfId="1" applyFont="1" applyFill="1" applyBorder="1" applyAlignment="1" applyProtection="1">
      <alignment horizontal="right" vertical="center"/>
    </xf>
    <xf numFmtId="38" fontId="12" fillId="7" borderId="4" xfId="1" applyFont="1" applyFill="1" applyBorder="1" applyAlignment="1" applyProtection="1">
      <alignment horizontal="right" vertical="center"/>
      <protection locked="0"/>
    </xf>
    <xf numFmtId="38" fontId="12" fillId="2" borderId="5" xfId="1" applyFont="1" applyFill="1" applyBorder="1" applyAlignment="1" applyProtection="1">
      <alignment horizontal="right" vertical="center"/>
    </xf>
    <xf numFmtId="0" fontId="12" fillId="0" borderId="11" xfId="0" applyFont="1" applyBorder="1" applyAlignment="1" applyProtection="1">
      <alignment horizontal="center" vertical="center"/>
      <protection locked="0"/>
    </xf>
    <xf numFmtId="38" fontId="12" fillId="2" borderId="11" xfId="1" applyFont="1" applyFill="1" applyBorder="1" applyAlignment="1" applyProtection="1">
      <alignment horizontal="right" vertical="center"/>
    </xf>
    <xf numFmtId="0" fontId="12" fillId="0" borderId="0" xfId="0" applyFont="1" applyBorder="1" applyAlignment="1" applyProtection="1">
      <alignment horizontal="center" vertical="center"/>
      <protection locked="0"/>
    </xf>
    <xf numFmtId="0" fontId="12" fillId="0" borderId="0" xfId="0" applyFont="1" applyBorder="1" applyAlignment="1" applyProtection="1">
      <alignment vertical="center"/>
      <protection locked="0"/>
    </xf>
    <xf numFmtId="0" fontId="3" fillId="0" borderId="8" xfId="0" applyFont="1" applyBorder="1" applyAlignment="1" applyProtection="1">
      <alignment vertical="center"/>
      <protection locked="0"/>
    </xf>
    <xf numFmtId="0" fontId="12" fillId="0" borderId="9" xfId="0" applyFont="1" applyBorder="1" applyAlignment="1" applyProtection="1">
      <alignment vertical="center"/>
      <protection locked="0"/>
    </xf>
    <xf numFmtId="0" fontId="12" fillId="0" borderId="8" xfId="0" applyFont="1" applyBorder="1" applyAlignment="1" applyProtection="1">
      <alignment vertical="center"/>
      <protection locked="0"/>
    </xf>
    <xf numFmtId="0" fontId="12" fillId="0" borderId="9" xfId="0" applyFont="1" applyBorder="1" applyAlignment="1" applyProtection="1">
      <alignment horizontal="right" vertical="center"/>
      <protection locked="0"/>
    </xf>
    <xf numFmtId="0" fontId="12" fillId="0" borderId="8" xfId="0" applyFont="1" applyBorder="1" applyAlignment="1" applyProtection="1">
      <alignment horizontal="right" vertical="center"/>
      <protection locked="0"/>
    </xf>
    <xf numFmtId="0" fontId="3" fillId="0" borderId="8" xfId="0" applyFont="1" applyBorder="1" applyAlignment="1" applyProtection="1">
      <alignment horizontal="left" vertical="center"/>
      <protection locked="0"/>
    </xf>
    <xf numFmtId="0" fontId="12" fillId="0" borderId="0" xfId="0" applyFont="1" applyBorder="1" applyAlignment="1" applyProtection="1">
      <alignment horizontal="left" vertical="center"/>
      <protection locked="0"/>
    </xf>
    <xf numFmtId="0" fontId="12" fillId="0" borderId="9" xfId="0" applyFont="1" applyBorder="1" applyAlignment="1" applyProtection="1">
      <alignment horizontal="left" vertical="center"/>
      <protection locked="0"/>
    </xf>
    <xf numFmtId="38" fontId="12" fillId="8" borderId="9" xfId="1" applyFont="1" applyFill="1" applyBorder="1" applyAlignment="1" applyProtection="1">
      <alignment vertical="center"/>
      <protection locked="0"/>
    </xf>
    <xf numFmtId="0" fontId="12" fillId="8" borderId="8" xfId="0" applyFont="1" applyFill="1" applyBorder="1" applyAlignment="1" applyProtection="1">
      <alignment horizontal="left" vertical="center"/>
      <protection locked="0"/>
    </xf>
    <xf numFmtId="0" fontId="12" fillId="8" borderId="0" xfId="0" applyFont="1" applyFill="1" applyBorder="1" applyAlignment="1" applyProtection="1">
      <alignment vertical="center"/>
      <protection locked="0"/>
    </xf>
    <xf numFmtId="0" fontId="12" fillId="8" borderId="9" xfId="0" applyFont="1" applyFill="1" applyBorder="1" applyAlignment="1" applyProtection="1">
      <alignment vertical="center"/>
      <protection locked="0"/>
    </xf>
    <xf numFmtId="20" fontId="12" fillId="0" borderId="9" xfId="0" applyNumberFormat="1" applyFont="1" applyBorder="1" applyAlignment="1" applyProtection="1">
      <alignment horizontal="left" vertical="center"/>
      <protection locked="0"/>
    </xf>
    <xf numFmtId="6" fontId="12" fillId="0" borderId="9" xfId="11" applyFont="1" applyBorder="1" applyAlignment="1" applyProtection="1">
      <alignment horizontal="left" vertical="center"/>
      <protection locked="0"/>
    </xf>
    <xf numFmtId="0" fontId="12" fillId="0" borderId="14" xfId="0" applyFont="1" applyBorder="1" applyAlignment="1" applyProtection="1">
      <alignment vertical="center"/>
      <protection locked="0"/>
    </xf>
    <xf numFmtId="0" fontId="12" fillId="0" borderId="15" xfId="0" applyFont="1" applyBorder="1" applyAlignment="1" applyProtection="1">
      <alignment vertical="center"/>
      <protection locked="0"/>
    </xf>
    <xf numFmtId="0" fontId="12" fillId="0" borderId="10" xfId="0" applyFont="1" applyBorder="1" applyAlignment="1" applyProtection="1">
      <alignment vertical="center"/>
      <protection locked="0"/>
    </xf>
    <xf numFmtId="38" fontId="12" fillId="8" borderId="10" xfId="0" applyNumberFormat="1" applyFont="1" applyFill="1" applyBorder="1" applyAlignment="1" applyProtection="1">
      <alignment vertical="center"/>
      <protection locked="0"/>
    </xf>
    <xf numFmtId="0" fontId="22" fillId="0" borderId="0" xfId="0" applyFont="1" applyFill="1"/>
    <xf numFmtId="0" fontId="10" fillId="0" borderId="0" xfId="0" applyFont="1" applyFill="1" applyAlignment="1">
      <alignment horizontal="right"/>
    </xf>
    <xf numFmtId="0" fontId="10" fillId="0" borderId="0" xfId="0" applyFont="1" applyFill="1" applyAlignment="1"/>
    <xf numFmtId="0" fontId="10" fillId="0" borderId="0" xfId="0" applyFont="1" applyFill="1" applyAlignment="1">
      <alignment horizontal="left"/>
    </xf>
    <xf numFmtId="0" fontId="12" fillId="0" borderId="0" xfId="0" applyFont="1" applyFill="1" applyAlignment="1">
      <alignment horizontal="left" vertical="center" shrinkToFit="1"/>
    </xf>
    <xf numFmtId="0" fontId="22" fillId="0" borderId="0" xfId="0" applyFont="1" applyFill="1" applyAlignment="1">
      <alignment horizontal="left" vertical="center" shrinkToFit="1"/>
    </xf>
    <xf numFmtId="38" fontId="6" fillId="0" borderId="15" xfId="2" applyFont="1" applyFill="1" applyBorder="1" applyAlignment="1" applyProtection="1">
      <alignment horizontal="right"/>
    </xf>
    <xf numFmtId="38" fontId="6" fillId="0" borderId="10" xfId="2" applyFont="1" applyFill="1" applyBorder="1" applyAlignment="1" applyProtection="1">
      <alignment horizontal="right"/>
    </xf>
    <xf numFmtId="38" fontId="6" fillId="0" borderId="15" xfId="2" applyFont="1" applyFill="1" applyBorder="1" applyAlignment="1" applyProtection="1">
      <alignment horizontal="left"/>
    </xf>
    <xf numFmtId="176" fontId="6" fillId="0" borderId="14" xfId="2" applyNumberFormat="1" applyFont="1" applyFill="1" applyBorder="1" applyAlignment="1"/>
    <xf numFmtId="182" fontId="6" fillId="0" borderId="0" xfId="2" applyNumberFormat="1" applyFont="1" applyFill="1" applyBorder="1" applyAlignment="1"/>
    <xf numFmtId="38" fontId="6" fillId="0" borderId="80" xfId="2" applyFont="1" applyFill="1" applyBorder="1" applyAlignment="1">
      <alignment horizontal="right"/>
    </xf>
    <xf numFmtId="38" fontId="23" fillId="0" borderId="0" xfId="2" applyFont="1" applyBorder="1" applyAlignment="1" applyProtection="1"/>
    <xf numFmtId="38" fontId="6" fillId="0" borderId="0" xfId="2" applyNumberFormat="1" applyFont="1" applyBorder="1" applyAlignment="1" applyProtection="1">
      <alignment horizontal="center"/>
    </xf>
    <xf numFmtId="38" fontId="6" fillId="0" borderId="0" xfId="2" applyNumberFormat="1" applyFont="1" applyBorder="1" applyAlignment="1">
      <alignment horizontal="center" vertical="center"/>
    </xf>
    <xf numFmtId="38" fontId="6" fillId="0" borderId="0" xfId="2" applyFont="1" applyBorder="1" applyAlignment="1" applyProtection="1"/>
    <xf numFmtId="38" fontId="6" fillId="0" borderId="0" xfId="2" applyFont="1" applyFill="1" applyBorder="1" applyAlignment="1" applyProtection="1">
      <alignment horizontal="right"/>
    </xf>
    <xf numFmtId="0" fontId="10" fillId="0" borderId="13" xfId="0" applyFont="1" applyBorder="1"/>
    <xf numFmtId="0" fontId="10" fillId="0" borderId="9" xfId="0" applyFont="1" applyBorder="1"/>
    <xf numFmtId="0" fontId="6" fillId="0" borderId="13" xfId="0" applyFont="1" applyBorder="1" applyAlignment="1">
      <alignment shrinkToFit="1"/>
    </xf>
    <xf numFmtId="0" fontId="10" fillId="0" borderId="12" xfId="0" applyFont="1" applyBorder="1"/>
    <xf numFmtId="0" fontId="10" fillId="0" borderId="13" xfId="0" applyFont="1" applyBorder="1"/>
    <xf numFmtId="0" fontId="10" fillId="0" borderId="13" xfId="0" applyFont="1" applyBorder="1"/>
    <xf numFmtId="0" fontId="6" fillId="0" borderId="0" xfId="0" applyFont="1" applyBorder="1" applyAlignment="1"/>
    <xf numFmtId="0" fontId="6" fillId="0" borderId="0" xfId="0" applyFont="1" applyBorder="1" applyAlignment="1"/>
    <xf numFmtId="38" fontId="6" fillId="0" borderId="0" xfId="2" applyFont="1" applyBorder="1" applyAlignment="1">
      <alignment horizontal="center" vertical="center"/>
    </xf>
    <xf numFmtId="0" fontId="40" fillId="0" borderId="0" xfId="0" applyFont="1" applyProtection="1"/>
    <xf numFmtId="0" fontId="41" fillId="0" borderId="8" xfId="0" applyFont="1" applyBorder="1" applyAlignment="1" applyProtection="1">
      <alignment wrapText="1"/>
    </xf>
    <xf numFmtId="0" fontId="40" fillId="0" borderId="0" xfId="0" applyFont="1" applyFill="1"/>
    <xf numFmtId="0" fontId="0" fillId="0" borderId="0" xfId="0" applyFont="1" applyAlignment="1">
      <alignment horizontal="left"/>
    </xf>
    <xf numFmtId="0" fontId="0" fillId="0" borderId="0" xfId="0" applyFont="1"/>
    <xf numFmtId="0" fontId="0" fillId="0" borderId="0" xfId="0" applyFont="1" applyFill="1" applyAlignment="1">
      <alignment horizontal="left"/>
    </xf>
    <xf numFmtId="0" fontId="0" fillId="0" borderId="0" xfId="0" applyFont="1" applyAlignment="1">
      <alignment horizontal="right"/>
    </xf>
    <xf numFmtId="0" fontId="0" fillId="0" borderId="0" xfId="0" applyFont="1" applyFill="1"/>
    <xf numFmtId="0" fontId="17" fillId="9" borderId="5" xfId="0" applyFont="1" applyFill="1" applyBorder="1" applyAlignment="1" applyProtection="1">
      <alignment horizontal="center" vertical="center"/>
      <protection locked="0"/>
    </xf>
    <xf numFmtId="0" fontId="17" fillId="9" borderId="6" xfId="0" applyFont="1" applyFill="1" applyBorder="1" applyAlignment="1" applyProtection="1">
      <alignment horizontal="right" vertical="center"/>
      <protection locked="0"/>
    </xf>
    <xf numFmtId="38" fontId="17" fillId="9" borderId="89" xfId="1" applyFont="1" applyFill="1" applyBorder="1" applyAlignment="1" applyProtection="1">
      <alignment horizontal="right" vertical="center"/>
    </xf>
    <xf numFmtId="0" fontId="38" fillId="0" borderId="0" xfId="0" applyFont="1" applyFill="1" applyBorder="1" applyProtection="1"/>
    <xf numFmtId="0" fontId="6" fillId="0" borderId="0" xfId="0" applyFont="1" applyFill="1" applyBorder="1" applyAlignment="1">
      <alignment horizontal="left"/>
    </xf>
    <xf numFmtId="0" fontId="7" fillId="0" borderId="1" xfId="0" applyFont="1" applyFill="1" applyBorder="1" applyAlignment="1">
      <alignment horizontal="left" vertical="top"/>
    </xf>
    <xf numFmtId="0" fontId="9" fillId="0" borderId="0" xfId="0" applyFont="1" applyFill="1" applyBorder="1" applyAlignment="1" applyProtection="1">
      <alignment horizontal="left" vertical="center" wrapText="1"/>
    </xf>
    <xf numFmtId="0" fontId="6" fillId="0" borderId="0" xfId="0" applyFont="1" applyFill="1" applyBorder="1" applyAlignment="1" applyProtection="1">
      <alignment horizontal="left" vertical="top" wrapText="1"/>
    </xf>
    <xf numFmtId="0" fontId="6" fillId="0" borderId="0" xfId="0" applyFont="1" applyFill="1" applyBorder="1" applyAlignment="1" applyProtection="1">
      <alignment horizontal="distributed"/>
    </xf>
    <xf numFmtId="0" fontId="9" fillId="0" borderId="0" xfId="0" applyFont="1" applyFill="1" applyBorder="1" applyAlignment="1" applyProtection="1">
      <alignment horizontal="left" vertical="center"/>
    </xf>
    <xf numFmtId="0" fontId="23" fillId="0" borderId="0" xfId="0" applyFont="1" applyFill="1" applyBorder="1" applyAlignment="1" applyProtection="1">
      <alignment horizontal="center" vertical="center"/>
    </xf>
    <xf numFmtId="0" fontId="6" fillId="0" borderId="0" xfId="0" applyFont="1" applyBorder="1" applyAlignment="1" applyProtection="1">
      <alignment horizontal="distributed"/>
    </xf>
    <xf numFmtId="0" fontId="6" fillId="0" borderId="0" xfId="0" applyFont="1" applyFill="1" applyBorder="1" applyAlignment="1" applyProtection="1">
      <alignment horizontal="right"/>
    </xf>
    <xf numFmtId="0" fontId="6" fillId="0" borderId="0" xfId="0" applyFont="1" applyFill="1" applyBorder="1" applyAlignment="1" applyProtection="1">
      <alignment horizontal="center"/>
    </xf>
    <xf numFmtId="0" fontId="6" fillId="0" borderId="0" xfId="0" applyFont="1" applyBorder="1" applyAlignment="1" applyProtection="1">
      <alignment vertical="center"/>
    </xf>
    <xf numFmtId="0" fontId="13" fillId="0" borderId="8" xfId="0" applyFont="1" applyBorder="1" applyAlignment="1">
      <alignment horizontal="center" wrapText="1"/>
    </xf>
    <xf numFmtId="0" fontId="13" fillId="0" borderId="0" xfId="0" applyFont="1" applyBorder="1" applyAlignment="1">
      <alignment horizontal="center" wrapText="1"/>
    </xf>
    <xf numFmtId="0" fontId="7" fillId="0" borderId="0" xfId="0" applyFont="1" applyBorder="1" applyAlignment="1">
      <alignment vertical="center"/>
    </xf>
    <xf numFmtId="0" fontId="13" fillId="0" borderId="8" xfId="0" applyFont="1" applyBorder="1" applyAlignment="1" applyProtection="1">
      <alignment horizontal="center" wrapText="1"/>
    </xf>
    <xf numFmtId="0" fontId="13" fillId="0" borderId="0" xfId="0" applyFont="1" applyBorder="1" applyAlignment="1" applyProtection="1">
      <alignment horizontal="center" wrapText="1"/>
    </xf>
    <xf numFmtId="0" fontId="6" fillId="0" borderId="0" xfId="0" applyFont="1" applyBorder="1" applyAlignment="1" applyProtection="1"/>
    <xf numFmtId="0" fontId="9" fillId="0" borderId="0" xfId="0" applyFont="1" applyBorder="1" applyAlignment="1" applyProtection="1"/>
    <xf numFmtId="0" fontId="6" fillId="0" borderId="0" xfId="0" applyFont="1" applyBorder="1" applyAlignment="1" applyProtection="1">
      <alignment horizontal="right" vertical="center"/>
    </xf>
    <xf numFmtId="0" fontId="6" fillId="0" borderId="0" xfId="0" applyFont="1" applyBorder="1" applyAlignment="1" applyProtection="1">
      <alignment horizontal="center" vertical="center"/>
    </xf>
    <xf numFmtId="0" fontId="6" fillId="0" borderId="15" xfId="0" applyFont="1" applyFill="1" applyBorder="1" applyAlignment="1" applyProtection="1"/>
    <xf numFmtId="0" fontId="24" fillId="0" borderId="0" xfId="0" applyFont="1" applyBorder="1" applyAlignment="1">
      <alignment horizontal="left" wrapText="1"/>
    </xf>
    <xf numFmtId="0" fontId="6" fillId="0" borderId="15" xfId="0" applyFont="1" applyFill="1" applyBorder="1" applyAlignment="1">
      <alignment horizontal="center"/>
    </xf>
    <xf numFmtId="0" fontId="6" fillId="0" borderId="10" xfId="0" applyFont="1" applyFill="1" applyBorder="1" applyAlignment="1">
      <alignment horizontal="center"/>
    </xf>
    <xf numFmtId="0" fontId="6" fillId="0" borderId="15" xfId="0" applyFont="1" applyFill="1" applyBorder="1" applyAlignment="1" applyProtection="1">
      <alignment horizontal="right"/>
    </xf>
    <xf numFmtId="0" fontId="6" fillId="0" borderId="14" xfId="0" applyFont="1" applyBorder="1" applyAlignment="1" applyProtection="1">
      <alignment horizontal="center"/>
    </xf>
    <xf numFmtId="0" fontId="6" fillId="0" borderId="14" xfId="0" applyFont="1" applyFill="1" applyBorder="1" applyAlignment="1" applyProtection="1">
      <alignment horizontal="center"/>
    </xf>
    <xf numFmtId="0" fontId="6" fillId="0" borderId="15" xfId="0" applyFont="1" applyFill="1" applyBorder="1" applyAlignment="1" applyProtection="1">
      <alignment horizontal="center"/>
    </xf>
    <xf numFmtId="38" fontId="23" fillId="0" borderId="0" xfId="2" applyFont="1" applyFill="1" applyBorder="1" applyAlignment="1" applyProtection="1"/>
    <xf numFmtId="38" fontId="6" fillId="0" borderId="0" xfId="2" applyFont="1" applyBorder="1" applyAlignment="1" applyProtection="1">
      <alignment horizontal="center" wrapText="1"/>
    </xf>
    <xf numFmtId="38" fontId="6" fillId="0" borderId="0" xfId="2" applyFont="1" applyBorder="1" applyAlignment="1" applyProtection="1">
      <alignment horizontal="center"/>
    </xf>
    <xf numFmtId="38" fontId="23" fillId="0" borderId="0" xfId="2" applyNumberFormat="1" applyFont="1" applyBorder="1" applyAlignment="1" applyProtection="1">
      <alignment horizontal="center"/>
    </xf>
    <xf numFmtId="38" fontId="6" fillId="0" borderId="0" xfId="2" applyFont="1" applyBorder="1" applyAlignment="1" applyProtection="1">
      <alignment horizontal="center" vertical="center"/>
    </xf>
    <xf numFmtId="38" fontId="23" fillId="0" borderId="0" xfId="2" applyFont="1" applyFill="1" applyBorder="1" applyAlignment="1" applyProtection="1">
      <alignment vertical="center"/>
    </xf>
    <xf numFmtId="38" fontId="23" fillId="0" borderId="0" xfId="2" applyFont="1" applyBorder="1" applyAlignment="1" applyProtection="1">
      <alignment horizontal="center"/>
    </xf>
    <xf numFmtId="38" fontId="6" fillId="0" borderId="0" xfId="2" applyFont="1" applyFill="1" applyBorder="1" applyAlignment="1" applyProtection="1"/>
    <xf numFmtId="0" fontId="6" fillId="0" borderId="0" xfId="0" applyFont="1" applyFill="1" applyBorder="1" applyAlignment="1"/>
    <xf numFmtId="38" fontId="6" fillId="0" borderId="0" xfId="2" applyFont="1" applyBorder="1" applyAlignment="1"/>
    <xf numFmtId="0" fontId="43" fillId="0" borderId="7" xfId="0" applyFont="1" applyBorder="1"/>
    <xf numFmtId="0" fontId="43" fillId="0" borderId="7" xfId="0" applyFont="1" applyBorder="1" applyAlignment="1">
      <alignment horizontal="center"/>
    </xf>
    <xf numFmtId="56" fontId="43" fillId="0" borderId="8" xfId="0" applyNumberFormat="1" applyFont="1" applyBorder="1" applyAlignment="1">
      <alignment horizontal="center"/>
    </xf>
    <xf numFmtId="0" fontId="43" fillId="0" borderId="0" xfId="0" applyFont="1" applyBorder="1" applyAlignment="1">
      <alignment horizontal="center"/>
    </xf>
    <xf numFmtId="56" fontId="43" fillId="0" borderId="9" xfId="0" applyNumberFormat="1" applyFont="1" applyBorder="1" applyAlignment="1">
      <alignment horizontal="center"/>
    </xf>
    <xf numFmtId="57" fontId="43" fillId="0" borderId="8" xfId="0" applyNumberFormat="1" applyFont="1" applyBorder="1" applyAlignment="1">
      <alignment horizontal="center"/>
    </xf>
    <xf numFmtId="57" fontId="43" fillId="0" borderId="9" xfId="0" applyNumberFormat="1" applyFont="1" applyBorder="1" applyAlignment="1">
      <alignment horizontal="center"/>
    </xf>
    <xf numFmtId="0" fontId="38" fillId="0" borderId="0" xfId="0" applyFont="1" applyFill="1"/>
    <xf numFmtId="0" fontId="38" fillId="0" borderId="0" xfId="3" applyFont="1"/>
    <xf numFmtId="0" fontId="38" fillId="0" borderId="0" xfId="0" applyFont="1"/>
    <xf numFmtId="0" fontId="17" fillId="0" borderId="0" xfId="0" applyFont="1" applyFill="1" applyBorder="1" applyAlignment="1">
      <alignment horizontal="right" vertical="center"/>
    </xf>
    <xf numFmtId="0" fontId="44" fillId="0" borderId="0" xfId="3" applyFont="1" applyFill="1" applyBorder="1" applyAlignment="1">
      <alignment horizontal="center"/>
    </xf>
    <xf numFmtId="0" fontId="43" fillId="0" borderId="0" xfId="3" applyFont="1" applyFill="1" applyBorder="1"/>
    <xf numFmtId="0" fontId="43" fillId="0" borderId="0" xfId="0" applyFont="1"/>
    <xf numFmtId="0" fontId="3" fillId="0" borderId="0" xfId="0" applyFont="1" applyFill="1" applyAlignment="1">
      <alignment horizontal="center"/>
    </xf>
    <xf numFmtId="0" fontId="46" fillId="0" borderId="0" xfId="3" applyFont="1" applyFill="1" applyAlignment="1">
      <alignment wrapText="1"/>
    </xf>
    <xf numFmtId="0" fontId="46" fillId="0" borderId="0" xfId="3" applyFont="1" applyFill="1" applyAlignment="1"/>
    <xf numFmtId="0" fontId="46" fillId="0" borderId="0" xfId="3" applyFont="1" applyAlignment="1">
      <alignment wrapText="1"/>
    </xf>
    <xf numFmtId="0" fontId="17" fillId="0" borderId="11" xfId="0" applyFont="1" applyFill="1" applyBorder="1" applyAlignment="1">
      <alignment horizontal="center" vertical="center"/>
    </xf>
    <xf numFmtId="178" fontId="30" fillId="0" borderId="90" xfId="0" applyNumberFormat="1" applyFont="1" applyFill="1" applyBorder="1" applyAlignment="1" applyProtection="1">
      <alignment horizontal="center" vertical="center" shrinkToFit="1"/>
    </xf>
    <xf numFmtId="49" fontId="47" fillId="0" borderId="15" xfId="0" applyNumberFormat="1" applyFont="1" applyBorder="1" applyAlignment="1">
      <alignment horizontal="center" vertical="center"/>
    </xf>
    <xf numFmtId="49" fontId="47" fillId="0" borderId="10" xfId="0" applyNumberFormat="1" applyFont="1" applyBorder="1" applyAlignment="1">
      <alignment horizontal="center" vertical="center"/>
    </xf>
    <xf numFmtId="0" fontId="47" fillId="0" borderId="11" xfId="0" applyFont="1" applyBorder="1" applyAlignment="1">
      <alignment horizontal="center" vertical="center"/>
    </xf>
    <xf numFmtId="0" fontId="47" fillId="0" borderId="14" xfId="0" applyFont="1" applyBorder="1" applyAlignment="1">
      <alignment horizontal="center" vertical="center"/>
    </xf>
    <xf numFmtId="0" fontId="47" fillId="0" borderId="14" xfId="0" applyFont="1" applyFill="1" applyBorder="1" applyAlignment="1">
      <alignment horizontal="center" vertical="center"/>
    </xf>
    <xf numFmtId="0" fontId="47" fillId="0" borderId="15" xfId="0" applyFont="1" applyBorder="1" applyAlignment="1">
      <alignment horizontal="center" vertical="center"/>
    </xf>
    <xf numFmtId="0" fontId="47" fillId="0" borderId="15" xfId="0" applyFont="1" applyFill="1" applyBorder="1" applyAlignment="1">
      <alignment horizontal="center" vertical="center"/>
    </xf>
    <xf numFmtId="0" fontId="47" fillId="0" borderId="10" xfId="0" applyFont="1" applyBorder="1" applyAlignment="1">
      <alignment horizontal="center" vertical="center"/>
    </xf>
    <xf numFmtId="0" fontId="47" fillId="0" borderId="11" xfId="0" applyFont="1" applyBorder="1" applyAlignment="1">
      <alignment horizontal="center" vertical="center" shrinkToFit="1"/>
    </xf>
    <xf numFmtId="0" fontId="38" fillId="0" borderId="0" xfId="0" applyFont="1" applyBorder="1" applyAlignment="1">
      <alignment vertical="center"/>
    </xf>
    <xf numFmtId="0" fontId="43" fillId="0" borderId="0" xfId="0" applyFont="1" applyFill="1"/>
    <xf numFmtId="49" fontId="49" fillId="0" borderId="10" xfId="0" applyNumberFormat="1" applyFont="1" applyBorder="1" applyAlignment="1">
      <alignment horizontal="center" vertical="center" wrapText="1"/>
    </xf>
    <xf numFmtId="49" fontId="49" fillId="0" borderId="11" xfId="0" applyNumberFormat="1" applyFont="1" applyBorder="1" applyAlignment="1">
      <alignment horizontal="center" vertical="center" wrapText="1"/>
    </xf>
    <xf numFmtId="49" fontId="43" fillId="0" borderId="14" xfId="0" applyNumberFormat="1" applyFont="1" applyBorder="1" applyAlignment="1">
      <alignment horizontal="center" vertical="center"/>
    </xf>
    <xf numFmtId="49" fontId="49" fillId="0" borderId="14" xfId="3" applyNumberFormat="1" applyFont="1" applyFill="1" applyBorder="1" applyAlignment="1">
      <alignment horizontal="center" vertical="center" wrapText="1"/>
    </xf>
    <xf numFmtId="0" fontId="42" fillId="0" borderId="55" xfId="0" applyFont="1" applyBorder="1" applyAlignment="1">
      <alignment horizontal="center" vertical="center" wrapText="1"/>
    </xf>
    <xf numFmtId="0" fontId="43" fillId="0" borderId="20" xfId="0" applyFont="1" applyFill="1" applyBorder="1" applyAlignment="1">
      <alignment horizontal="center" vertical="center"/>
    </xf>
    <xf numFmtId="0" fontId="53" fillId="0" borderId="55" xfId="0" applyFont="1" applyFill="1" applyBorder="1" applyAlignment="1">
      <alignment horizontal="center" vertical="center"/>
    </xf>
    <xf numFmtId="0" fontId="54" fillId="0" borderId="20" xfId="3" applyFont="1" applyFill="1" applyBorder="1" applyAlignment="1">
      <alignment horizontal="center" vertical="center"/>
    </xf>
    <xf numFmtId="0" fontId="54" fillId="0" borderId="55" xfId="3" applyFont="1" applyFill="1" applyBorder="1" applyAlignment="1">
      <alignment horizontal="center" vertical="center"/>
    </xf>
    <xf numFmtId="0" fontId="42" fillId="0" borderId="94" xfId="0" applyFont="1" applyBorder="1" applyAlignment="1">
      <alignment horizontal="center" vertical="center" wrapText="1"/>
    </xf>
    <xf numFmtId="0" fontId="43" fillId="0" borderId="5" xfId="0" applyFont="1" applyFill="1" applyBorder="1" applyAlignment="1">
      <alignment horizontal="center" vertical="center"/>
    </xf>
    <xf numFmtId="0" fontId="53" fillId="0" borderId="4" xfId="0" applyFont="1" applyFill="1" applyBorder="1" applyAlignment="1">
      <alignment horizontal="center" vertical="center"/>
    </xf>
    <xf numFmtId="0" fontId="44" fillId="0" borderId="8" xfId="3" applyFont="1" applyFill="1" applyBorder="1" applyAlignment="1">
      <alignment horizontal="center" vertical="center"/>
    </xf>
    <xf numFmtId="0" fontId="55" fillId="0" borderId="5" xfId="0" applyFont="1" applyFill="1" applyBorder="1" applyAlignment="1">
      <alignment horizontal="center" vertical="center"/>
    </xf>
    <xf numFmtId="0" fontId="42" fillId="0" borderId="20" xfId="0" applyFont="1" applyBorder="1" applyAlignment="1">
      <alignment horizontal="center" vertical="center" wrapText="1"/>
    </xf>
    <xf numFmtId="0" fontId="42" fillId="0" borderId="5" xfId="0" applyFont="1" applyBorder="1" applyAlignment="1">
      <alignment horizontal="center" vertical="center" wrapText="1"/>
    </xf>
    <xf numFmtId="0" fontId="42" fillId="0" borderId="4" xfId="0" applyFont="1" applyBorder="1" applyAlignment="1">
      <alignment horizontal="center" vertical="center" wrapText="1"/>
    </xf>
    <xf numFmtId="0" fontId="43" fillId="0" borderId="95" xfId="0" applyFont="1" applyFill="1" applyBorder="1" applyAlignment="1">
      <alignment horizontal="center" vertical="center"/>
    </xf>
    <xf numFmtId="0" fontId="53" fillId="0" borderId="84" xfId="0" applyFont="1" applyFill="1" applyBorder="1" applyAlignment="1">
      <alignment horizontal="center" vertical="center"/>
    </xf>
    <xf numFmtId="0" fontId="44" fillId="0" borderId="84" xfId="3" applyFont="1" applyFill="1" applyBorder="1" applyAlignment="1">
      <alignment horizontal="center" vertical="center"/>
    </xf>
    <xf numFmtId="0" fontId="43" fillId="0" borderId="0" xfId="0" applyFont="1" applyFill="1" applyBorder="1"/>
    <xf numFmtId="0" fontId="43" fillId="0" borderId="0" xfId="0" applyFont="1" applyFill="1" applyBorder="1" applyAlignment="1">
      <alignment vertical="center"/>
    </xf>
    <xf numFmtId="0" fontId="42" fillId="0" borderId="0" xfId="0" applyFont="1" applyFill="1" applyBorder="1" applyAlignment="1">
      <alignment horizontal="center" vertical="center" wrapText="1"/>
    </xf>
    <xf numFmtId="0" fontId="43" fillId="0" borderId="0" xfId="0" applyFont="1" applyFill="1" applyBorder="1" applyAlignment="1">
      <alignment horizontal="center" vertical="center"/>
    </xf>
    <xf numFmtId="0" fontId="56" fillId="0" borderId="97" xfId="0" applyFont="1" applyFill="1" applyBorder="1" applyAlignment="1">
      <alignment horizontal="center" vertical="center"/>
    </xf>
    <xf numFmtId="0" fontId="57" fillId="0" borderId="97" xfId="3" applyFont="1" applyFill="1" applyBorder="1" applyAlignment="1">
      <alignment horizontal="center" vertical="center"/>
    </xf>
    <xf numFmtId="0" fontId="7" fillId="0" borderId="85" xfId="0" applyFont="1" applyFill="1" applyBorder="1" applyAlignment="1">
      <alignment horizontal="left" vertical="top"/>
    </xf>
    <xf numFmtId="0" fontId="7" fillId="0" borderId="98" xfId="0" applyFont="1" applyFill="1" applyBorder="1" applyAlignment="1">
      <alignment horizontal="left" vertical="top"/>
    </xf>
    <xf numFmtId="0" fontId="55" fillId="0" borderId="0" xfId="0" applyFont="1" applyFill="1" applyBorder="1" applyAlignment="1">
      <alignment horizontal="center"/>
    </xf>
    <xf numFmtId="0" fontId="43" fillId="0" borderId="0" xfId="0" applyFont="1" applyFill="1" applyBorder="1" applyAlignment="1">
      <alignment horizontal="center"/>
    </xf>
    <xf numFmtId="0" fontId="57" fillId="0" borderId="101" xfId="0" applyFont="1" applyFill="1" applyBorder="1" applyAlignment="1">
      <alignment horizontal="center" vertical="center"/>
    </xf>
    <xf numFmtId="0" fontId="57" fillId="0" borderId="102" xfId="3" applyFont="1" applyFill="1" applyBorder="1" applyAlignment="1">
      <alignment horizontal="center" vertical="center"/>
    </xf>
    <xf numFmtId="0" fontId="58" fillId="0" borderId="95" xfId="0" applyFont="1" applyFill="1" applyBorder="1" applyAlignment="1">
      <alignment horizontal="center" vertical="center"/>
    </xf>
    <xf numFmtId="0" fontId="58" fillId="0" borderId="83" xfId="0" applyFont="1" applyFill="1" applyBorder="1" applyAlignment="1">
      <alignment horizontal="center" vertical="center"/>
    </xf>
    <xf numFmtId="0" fontId="43" fillId="0" borderId="0" xfId="0" applyFont="1" applyBorder="1" applyAlignment="1">
      <alignment horizontal="right"/>
    </xf>
    <xf numFmtId="0" fontId="43" fillId="0" borderId="0" xfId="0" applyFont="1" applyBorder="1"/>
    <xf numFmtId="0" fontId="43" fillId="0" borderId="0" xfId="3" applyFont="1"/>
    <xf numFmtId="0" fontId="43" fillId="0" borderId="14" xfId="0" applyFont="1" applyBorder="1" applyAlignment="1">
      <alignment horizontal="left" vertical="top" wrapText="1"/>
    </xf>
    <xf numFmtId="0" fontId="43" fillId="0" borderId="10" xfId="0" applyFont="1" applyBorder="1" applyAlignment="1">
      <alignment horizontal="left" vertical="center"/>
    </xf>
    <xf numFmtId="0" fontId="43" fillId="0" borderId="14" xfId="0" applyFont="1" applyBorder="1" applyAlignment="1">
      <alignment horizontal="left" vertical="top"/>
    </xf>
    <xf numFmtId="0" fontId="43" fillId="0" borderId="12" xfId="0" applyFont="1" applyBorder="1" applyAlignment="1">
      <alignment vertical="center"/>
    </xf>
    <xf numFmtId="0" fontId="50" fillId="0" borderId="0" xfId="0" applyFont="1"/>
    <xf numFmtId="0" fontId="60" fillId="0" borderId="0" xfId="0" applyFont="1"/>
    <xf numFmtId="0" fontId="38" fillId="0" borderId="0" xfId="0" applyFont="1" applyFill="1" applyAlignment="1">
      <alignment horizontal="center"/>
    </xf>
    <xf numFmtId="0" fontId="3" fillId="0" borderId="0" xfId="0" applyFont="1" applyFill="1" applyAlignment="1">
      <alignment horizontal="left"/>
    </xf>
    <xf numFmtId="0" fontId="17" fillId="0" borderId="14" xfId="0" applyFont="1" applyFill="1" applyBorder="1" applyAlignment="1">
      <alignment horizontal="center" vertical="center"/>
    </xf>
    <xf numFmtId="178" fontId="30" fillId="0" borderId="11" xfId="0" applyNumberFormat="1" applyFont="1" applyFill="1" applyBorder="1" applyAlignment="1">
      <alignment horizontal="center" vertical="center" shrinkToFit="1"/>
    </xf>
    <xf numFmtId="178" fontId="30" fillId="0" borderId="0" xfId="0" applyNumberFormat="1" applyFont="1" applyFill="1" applyBorder="1" applyAlignment="1">
      <alignment horizontal="center" vertical="center" shrinkToFit="1"/>
    </xf>
    <xf numFmtId="0" fontId="47" fillId="0" borderId="0" xfId="0" applyFont="1" applyBorder="1" applyAlignment="1">
      <alignment horizontal="center" vertical="center"/>
    </xf>
    <xf numFmtId="0" fontId="43" fillId="0" borderId="103" xfId="0" applyFont="1" applyFill="1" applyBorder="1" applyAlignment="1">
      <alignment horizontal="center" vertical="center"/>
    </xf>
    <xf numFmtId="0" fontId="42" fillId="0" borderId="17" xfId="0" applyFont="1" applyBorder="1" applyAlignment="1">
      <alignment horizontal="center" vertical="center" wrapText="1"/>
    </xf>
    <xf numFmtId="0" fontId="43" fillId="0" borderId="17" xfId="0" applyFont="1" applyFill="1" applyBorder="1" applyAlignment="1">
      <alignment horizontal="center" vertical="center"/>
    </xf>
    <xf numFmtId="0" fontId="53" fillId="0" borderId="21" xfId="0" applyFont="1" applyFill="1" applyBorder="1" applyAlignment="1">
      <alignment horizontal="center" vertical="center"/>
    </xf>
    <xf numFmtId="0" fontId="44" fillId="0" borderId="21" xfId="3" applyFont="1" applyFill="1" applyBorder="1" applyAlignment="1">
      <alignment horizontal="center" vertical="center"/>
    </xf>
    <xf numFmtId="0" fontId="44" fillId="0" borderId="17" xfId="3" applyFont="1" applyFill="1" applyBorder="1" applyAlignment="1">
      <alignment horizontal="center" vertical="center"/>
    </xf>
    <xf numFmtId="0" fontId="43" fillId="0" borderId="11" xfId="0" applyFont="1" applyFill="1" applyBorder="1" applyAlignment="1">
      <alignment horizontal="center" vertical="center"/>
    </xf>
    <xf numFmtId="0" fontId="43" fillId="0" borderId="56" xfId="0" applyFont="1" applyBorder="1" applyAlignment="1">
      <alignment horizontal="center" vertical="center" wrapText="1"/>
    </xf>
    <xf numFmtId="0" fontId="43" fillId="0" borderId="18" xfId="0" applyFont="1" applyFill="1" applyBorder="1" applyAlignment="1">
      <alignment horizontal="center" vertical="center"/>
    </xf>
    <xf numFmtId="0" fontId="43" fillId="0" borderId="57" xfId="0" applyFont="1" applyFill="1" applyBorder="1" applyAlignment="1">
      <alignment horizontal="center" vertical="center"/>
    </xf>
    <xf numFmtId="0" fontId="53" fillId="0" borderId="8" xfId="0" applyFont="1" applyFill="1" applyBorder="1" applyAlignment="1">
      <alignment horizontal="center" vertical="center"/>
    </xf>
    <xf numFmtId="0" fontId="54" fillId="0" borderId="18" xfId="3" applyFont="1" applyFill="1" applyBorder="1" applyAlignment="1">
      <alignment horizontal="center" vertical="center"/>
    </xf>
    <xf numFmtId="0" fontId="54" fillId="0" borderId="8" xfId="3" applyFont="1" applyFill="1" applyBorder="1" applyAlignment="1">
      <alignment horizontal="center" vertical="center"/>
    </xf>
    <xf numFmtId="0" fontId="42" fillId="0" borderId="8" xfId="0" applyFont="1" applyBorder="1" applyAlignment="1">
      <alignment horizontal="center" vertical="center" wrapText="1"/>
    </xf>
    <xf numFmtId="0" fontId="53" fillId="0" borderId="11" xfId="0" applyFont="1" applyFill="1" applyBorder="1" applyAlignment="1">
      <alignment horizontal="center" vertical="center"/>
    </xf>
    <xf numFmtId="0" fontId="44" fillId="0" borderId="103" xfId="3" applyFont="1" applyFill="1" applyBorder="1" applyAlignment="1">
      <alignment horizontal="center" vertical="center"/>
    </xf>
    <xf numFmtId="0" fontId="43" fillId="0" borderId="9" xfId="0" applyFont="1" applyBorder="1"/>
    <xf numFmtId="0" fontId="42" fillId="0" borderId="5" xfId="0" applyFont="1" applyBorder="1" applyAlignment="1"/>
    <xf numFmtId="0" fontId="42" fillId="0" borderId="9" xfId="0" applyFont="1" applyBorder="1" applyAlignment="1"/>
    <xf numFmtId="0" fontId="42" fillId="0" borderId="12" xfId="0" applyFont="1" applyBorder="1" applyAlignment="1">
      <alignment wrapText="1"/>
    </xf>
    <xf numFmtId="0" fontId="42" fillId="0" borderId="11" xfId="0" applyFont="1" applyBorder="1" applyAlignment="1">
      <alignment horizontal="center" vertical="center" wrapText="1"/>
    </xf>
    <xf numFmtId="0" fontId="42" fillId="0" borderId="5" xfId="0" applyFont="1" applyBorder="1" applyAlignment="1">
      <alignment wrapText="1"/>
    </xf>
    <xf numFmtId="0" fontId="43" fillId="0" borderId="16" xfId="0" applyFont="1" applyFill="1" applyBorder="1" applyAlignment="1">
      <alignment horizontal="center" vertical="center"/>
    </xf>
    <xf numFmtId="0" fontId="55" fillId="0" borderId="11" xfId="3" applyFont="1" applyFill="1" applyBorder="1" applyAlignment="1">
      <alignment horizontal="center" vertical="center"/>
    </xf>
    <xf numFmtId="0" fontId="55" fillId="0" borderId="14" xfId="3" applyFont="1" applyFill="1" applyBorder="1" applyAlignment="1">
      <alignment horizontal="center" vertical="center"/>
    </xf>
    <xf numFmtId="0" fontId="43" fillId="0" borderId="6" xfId="0" applyFont="1" applyFill="1" applyBorder="1" applyAlignment="1">
      <alignment horizontal="center" vertical="center"/>
    </xf>
    <xf numFmtId="0" fontId="61" fillId="0" borderId="6" xfId="3" applyFont="1" applyFill="1" applyBorder="1" applyAlignment="1">
      <alignment horizontal="center" vertical="center"/>
    </xf>
    <xf numFmtId="0" fontId="61" fillId="0" borderId="1" xfId="3" applyFont="1" applyFill="1" applyBorder="1" applyAlignment="1">
      <alignment horizontal="center" vertical="center"/>
    </xf>
    <xf numFmtId="0" fontId="58" fillId="0" borderId="8" xfId="0" applyFont="1" applyFill="1" applyBorder="1" applyAlignment="1"/>
    <xf numFmtId="0" fontId="58" fillId="0" borderId="5" xfId="0" applyFont="1" applyFill="1" applyBorder="1" applyAlignment="1"/>
    <xf numFmtId="0" fontId="10" fillId="0" borderId="6" xfId="0" applyFont="1" applyFill="1" applyBorder="1" applyAlignment="1">
      <alignment horizontal="left" vertical="top"/>
    </xf>
    <xf numFmtId="0" fontId="10" fillId="0" borderId="2" xfId="0" applyFont="1" applyFill="1" applyBorder="1" applyAlignment="1">
      <alignment horizontal="left" vertical="top"/>
    </xf>
    <xf numFmtId="0" fontId="10" fillId="0" borderId="3" xfId="0" applyFont="1" applyFill="1" applyBorder="1" applyAlignment="1">
      <alignment horizontal="left" vertical="top"/>
    </xf>
    <xf numFmtId="0" fontId="44" fillId="0" borderId="0" xfId="3" applyFont="1" applyFill="1" applyBorder="1" applyAlignment="1">
      <alignment horizontal="center" vertical="center"/>
    </xf>
    <xf numFmtId="0" fontId="58" fillId="10" borderId="0" xfId="0" applyFont="1" applyFill="1" applyBorder="1" applyAlignment="1"/>
    <xf numFmtId="0" fontId="38" fillId="0" borderId="0" xfId="0" applyFont="1" applyBorder="1" applyAlignment="1" applyProtection="1">
      <alignment horizontal="right"/>
    </xf>
    <xf numFmtId="38" fontId="38" fillId="0" borderId="0" xfId="2" applyFont="1" applyBorder="1" applyAlignment="1" applyProtection="1">
      <alignment horizontal="center"/>
    </xf>
    <xf numFmtId="0" fontId="38" fillId="0" borderId="0" xfId="0" applyFont="1" applyBorder="1" applyProtection="1"/>
    <xf numFmtId="0" fontId="38" fillId="0" borderId="0" xfId="0" applyFont="1" applyBorder="1" applyAlignment="1" applyProtection="1">
      <alignment horizontal="center"/>
    </xf>
    <xf numFmtId="0" fontId="38" fillId="0" borderId="0" xfId="0" applyFont="1" applyBorder="1" applyAlignment="1" applyProtection="1"/>
    <xf numFmtId="38" fontId="38" fillId="0" borderId="0" xfId="2" applyNumberFormat="1" applyFont="1" applyBorder="1" applyAlignment="1" applyProtection="1">
      <alignment horizontal="center"/>
    </xf>
    <xf numFmtId="0" fontId="38" fillId="0" borderId="8" xfId="0" applyFont="1" applyBorder="1" applyAlignment="1" applyProtection="1">
      <alignment horizontal="right"/>
    </xf>
    <xf numFmtId="38" fontId="59" fillId="0" borderId="0" xfId="2" applyFont="1" applyFill="1" applyBorder="1" applyAlignment="1" applyProtection="1"/>
    <xf numFmtId="0" fontId="38" fillId="0" borderId="9" xfId="0" applyFont="1" applyBorder="1" applyProtection="1"/>
    <xf numFmtId="0" fontId="49" fillId="0" borderId="0" xfId="0" applyFont="1" applyBorder="1" applyAlignment="1" applyProtection="1">
      <alignment wrapText="1"/>
    </xf>
    <xf numFmtId="0" fontId="38" fillId="0" borderId="0" xfId="0" applyFont="1" applyBorder="1" applyAlignment="1" applyProtection="1">
      <alignment horizontal="right" vertical="center"/>
    </xf>
    <xf numFmtId="0" fontId="38" fillId="0" borderId="0" xfId="0" applyFont="1" applyBorder="1" applyAlignment="1" applyProtection="1">
      <alignment vertical="center"/>
    </xf>
    <xf numFmtId="0" fontId="38" fillId="0" borderId="0" xfId="0" applyFont="1" applyBorder="1" applyAlignment="1" applyProtection="1">
      <alignment horizontal="center" vertical="center"/>
    </xf>
    <xf numFmtId="0" fontId="38" fillId="0" borderId="8" xfId="0" applyFont="1" applyBorder="1" applyAlignment="1" applyProtection="1">
      <alignment horizontal="right" vertical="center"/>
    </xf>
    <xf numFmtId="0" fontId="38" fillId="0" borderId="9" xfId="0" applyFont="1" applyBorder="1" applyAlignment="1" applyProtection="1">
      <alignment vertical="center"/>
    </xf>
    <xf numFmtId="0" fontId="63" fillId="0" borderId="0" xfId="0" applyFont="1" applyBorder="1" applyAlignment="1" applyProtection="1">
      <alignment vertical="center"/>
    </xf>
    <xf numFmtId="0" fontId="42" fillId="0" borderId="0" xfId="0" applyFont="1" applyBorder="1" applyProtection="1"/>
    <xf numFmtId="0" fontId="10" fillId="5" borderId="8" xfId="0" applyFont="1" applyFill="1" applyBorder="1" applyAlignment="1">
      <alignment horizontal="center" vertical="center"/>
    </xf>
    <xf numFmtId="0" fontId="37" fillId="6" borderId="0" xfId="0" applyFont="1" applyFill="1" applyBorder="1" applyAlignment="1">
      <alignment horizontal="center" vertical="center"/>
    </xf>
    <xf numFmtId="0" fontId="10" fillId="0" borderId="0" xfId="0" applyFont="1" applyFill="1" applyAlignment="1">
      <alignment horizontal="left"/>
    </xf>
    <xf numFmtId="0" fontId="10" fillId="0" borderId="0" xfId="0" applyFont="1" applyFill="1" applyAlignment="1">
      <alignment horizontal="right"/>
    </xf>
    <xf numFmtId="0" fontId="10" fillId="0" borderId="0" xfId="0" applyFont="1" applyFill="1" applyAlignment="1">
      <alignment horizontal="left" shrinkToFit="1"/>
    </xf>
    <xf numFmtId="185" fontId="10" fillId="0" borderId="0" xfId="0" applyNumberFormat="1" applyFont="1" applyFill="1" applyAlignment="1">
      <alignment horizontal="center"/>
    </xf>
    <xf numFmtId="0" fontId="0" fillId="0" borderId="0" xfId="0" applyFont="1" applyFill="1" applyAlignment="1">
      <alignment horizontal="center"/>
    </xf>
    <xf numFmtId="0" fontId="10" fillId="0" borderId="0" xfId="0" applyFont="1" applyFill="1" applyAlignment="1">
      <alignment horizontal="center"/>
    </xf>
    <xf numFmtId="0" fontId="12" fillId="0" borderId="6" xfId="0" applyFont="1" applyBorder="1" applyAlignment="1" applyProtection="1">
      <alignment horizontal="center" vertical="center" shrinkToFit="1"/>
      <protection locked="0"/>
    </xf>
    <xf numFmtId="0" fontId="12" fillId="0" borderId="7" xfId="0" applyFont="1" applyBorder="1" applyAlignment="1" applyProtection="1">
      <alignment horizontal="center" vertical="center" shrinkToFit="1"/>
      <protection locked="0"/>
    </xf>
    <xf numFmtId="0" fontId="12" fillId="0" borderId="14" xfId="0" applyFont="1" applyBorder="1" applyAlignment="1" applyProtection="1">
      <alignment horizontal="center" vertical="center"/>
      <protection locked="0"/>
    </xf>
    <xf numFmtId="0" fontId="12" fillId="0" borderId="15" xfId="0" applyFont="1" applyBorder="1" applyAlignment="1" applyProtection="1">
      <alignment horizontal="center" vertical="center"/>
      <protection locked="0"/>
    </xf>
    <xf numFmtId="0" fontId="12" fillId="0" borderId="10" xfId="0" applyFont="1" applyBorder="1" applyAlignment="1" applyProtection="1">
      <alignment horizontal="center" vertical="center"/>
      <protection locked="0"/>
    </xf>
    <xf numFmtId="0" fontId="17" fillId="9" borderId="6" xfId="0" applyFont="1" applyFill="1" applyBorder="1" applyAlignment="1" applyProtection="1">
      <alignment horizontal="center" vertical="center"/>
      <protection locked="0"/>
    </xf>
    <xf numFmtId="0" fontId="17" fillId="9" borderId="7" xfId="0" applyFont="1" applyFill="1" applyBorder="1" applyAlignment="1" applyProtection="1">
      <alignment horizontal="center" vertical="center"/>
      <protection locked="0"/>
    </xf>
    <xf numFmtId="0" fontId="17" fillId="9" borderId="6" xfId="0" applyFont="1" applyFill="1" applyBorder="1" applyAlignment="1" applyProtection="1">
      <alignment horizontal="center" vertical="center" wrapText="1" shrinkToFit="1"/>
      <protection locked="0"/>
    </xf>
    <xf numFmtId="0" fontId="17" fillId="9" borderId="7" xfId="0" applyFont="1" applyFill="1" applyBorder="1" applyAlignment="1" applyProtection="1">
      <alignment horizontal="center" vertical="center" shrinkToFit="1"/>
      <protection locked="0"/>
    </xf>
    <xf numFmtId="38" fontId="17" fillId="9" borderId="88" xfId="1" applyFont="1" applyFill="1" applyBorder="1" applyAlignment="1" applyProtection="1">
      <alignment horizontal="center" vertical="center"/>
    </xf>
    <xf numFmtId="38" fontId="17" fillId="9" borderId="87" xfId="1" applyFont="1" applyFill="1" applyBorder="1" applyAlignment="1" applyProtection="1">
      <alignment horizontal="center" vertical="center"/>
    </xf>
    <xf numFmtId="0" fontId="26" fillId="0" borderId="0" xfId="0" applyFont="1" applyAlignment="1" applyProtection="1">
      <alignment horizontal="center" vertical="center"/>
      <protection locked="0"/>
    </xf>
    <xf numFmtId="0" fontId="12" fillId="0" borderId="6" xfId="0" applyFont="1" applyBorder="1" applyAlignment="1" applyProtection="1">
      <alignment horizontal="center" vertical="center"/>
      <protection locked="0"/>
    </xf>
    <xf numFmtId="0" fontId="12" fillId="0" borderId="7" xfId="0" applyFont="1" applyBorder="1" applyAlignment="1" applyProtection="1">
      <alignment horizontal="center" vertical="center"/>
      <protection locked="0"/>
    </xf>
    <xf numFmtId="0" fontId="12" fillId="0" borderId="6" xfId="0" applyFont="1" applyBorder="1" applyAlignment="1" applyProtection="1">
      <alignment horizontal="center" vertical="center" wrapText="1"/>
      <protection locked="0"/>
    </xf>
    <xf numFmtId="0" fontId="12" fillId="0" borderId="7" xfId="0" applyFont="1" applyBorder="1" applyAlignment="1" applyProtection="1">
      <alignment horizontal="center" vertical="center" wrapText="1"/>
      <protection locked="0"/>
    </xf>
    <xf numFmtId="0" fontId="38" fillId="0" borderId="14" xfId="0" applyFont="1" applyBorder="1" applyAlignment="1">
      <alignment horizontal="center" vertical="center" wrapText="1"/>
    </xf>
    <xf numFmtId="0" fontId="38" fillId="0" borderId="15" xfId="0" applyFont="1" applyBorder="1" applyAlignment="1">
      <alignment horizontal="center" vertical="center" wrapText="1"/>
    </xf>
    <xf numFmtId="0" fontId="7" fillId="0" borderId="8" xfId="0" applyFont="1" applyBorder="1" applyAlignment="1">
      <alignment horizontal="left" vertical="top"/>
    </xf>
    <xf numFmtId="0" fontId="7" fillId="0" borderId="4" xfId="0" applyFont="1" applyBorder="1" applyAlignment="1">
      <alignment horizontal="left" vertical="top"/>
    </xf>
    <xf numFmtId="0" fontId="17" fillId="0" borderId="2" xfId="0" applyFont="1" applyBorder="1" applyAlignment="1">
      <alignment horizontal="left" vertical="center"/>
    </xf>
    <xf numFmtId="0" fontId="17" fillId="0" borderId="3" xfId="0" applyFont="1" applyBorder="1" applyAlignment="1">
      <alignment horizontal="left" vertical="center"/>
    </xf>
    <xf numFmtId="0" fontId="33" fillId="0" borderId="13" xfId="0" applyFont="1" applyFill="1" applyBorder="1" applyAlignment="1">
      <alignment horizontal="center" vertical="center"/>
    </xf>
    <xf numFmtId="0" fontId="33" fillId="0" borderId="15" xfId="0" applyFont="1" applyBorder="1" applyAlignment="1">
      <alignment horizontal="center" vertical="center"/>
    </xf>
    <xf numFmtId="0" fontId="6" fillId="0" borderId="2" xfId="0" applyFont="1" applyBorder="1" applyAlignment="1">
      <alignment horizontal="center" vertical="center" wrapText="1"/>
    </xf>
    <xf numFmtId="0" fontId="6" fillId="0" borderId="3" xfId="0" applyFont="1" applyBorder="1" applyAlignment="1">
      <alignment horizontal="center" vertical="center" wrapText="1"/>
    </xf>
    <xf numFmtId="0" fontId="6" fillId="0" borderId="13" xfId="0" applyFont="1" applyBorder="1" applyAlignment="1">
      <alignment horizontal="center" vertical="center" wrapText="1"/>
    </xf>
    <xf numFmtId="0" fontId="6" fillId="0" borderId="12" xfId="0" applyFont="1" applyBorder="1" applyAlignment="1">
      <alignment horizontal="center" vertical="center" wrapText="1"/>
    </xf>
    <xf numFmtId="0" fontId="7" fillId="0" borderId="8" xfId="0" applyFont="1" applyBorder="1" applyAlignment="1">
      <alignment horizontal="left" vertical="top" wrapText="1"/>
    </xf>
    <xf numFmtId="0" fontId="7" fillId="0" borderId="4" xfId="0" applyFont="1" applyBorder="1" applyAlignment="1">
      <alignment horizontal="left" vertical="top" wrapText="1"/>
    </xf>
    <xf numFmtId="0" fontId="6" fillId="0" borderId="6" xfId="0" applyFont="1" applyBorder="1" applyAlignment="1">
      <alignment horizontal="center" vertical="center" wrapText="1"/>
    </xf>
    <xf numFmtId="0" fontId="6" fillId="0" borderId="7" xfId="0" applyFont="1" applyBorder="1" applyAlignment="1">
      <alignment horizontal="center" vertical="center" wrapText="1"/>
    </xf>
    <xf numFmtId="0" fontId="6" fillId="0" borderId="5" xfId="0" applyFont="1" applyBorder="1" applyAlignment="1">
      <alignment horizontal="center" vertical="center" wrapText="1"/>
    </xf>
    <xf numFmtId="0" fontId="6" fillId="0" borderId="15" xfId="0" applyFont="1" applyBorder="1" applyAlignment="1">
      <alignment horizontal="center" vertical="center" wrapText="1"/>
    </xf>
    <xf numFmtId="0" fontId="6" fillId="0" borderId="10" xfId="0" applyFont="1" applyBorder="1" applyAlignment="1">
      <alignment horizontal="center" vertical="center" wrapText="1"/>
    </xf>
    <xf numFmtId="0" fontId="17" fillId="0" borderId="14" xfId="0" applyFont="1" applyBorder="1" applyAlignment="1">
      <alignment horizontal="center" vertical="center"/>
    </xf>
    <xf numFmtId="0" fontId="17" fillId="0" borderId="15" xfId="0" applyFont="1" applyBorder="1" applyAlignment="1">
      <alignment horizontal="center" vertical="center"/>
    </xf>
    <xf numFmtId="0" fontId="17" fillId="0" borderId="10" xfId="0" applyFont="1" applyBorder="1" applyAlignment="1">
      <alignment horizontal="center" vertical="center"/>
    </xf>
    <xf numFmtId="0" fontId="17" fillId="0" borderId="11" xfId="0" applyFont="1" applyBorder="1" applyAlignment="1">
      <alignment horizontal="center" vertical="center"/>
    </xf>
    <xf numFmtId="0" fontId="26" fillId="0" borderId="1" xfId="0" applyFont="1" applyBorder="1" applyAlignment="1">
      <alignment horizontal="center" vertical="center"/>
    </xf>
    <xf numFmtId="0" fontId="26" fillId="0" borderId="2" xfId="0" applyFont="1" applyBorder="1" applyAlignment="1">
      <alignment horizontal="center" vertical="center"/>
    </xf>
    <xf numFmtId="0" fontId="26" fillId="0" borderId="3" xfId="0" applyFont="1" applyBorder="1" applyAlignment="1">
      <alignment horizontal="center" vertical="center"/>
    </xf>
    <xf numFmtId="0" fontId="26" fillId="0" borderId="8" xfId="0" applyFont="1" applyBorder="1" applyAlignment="1">
      <alignment horizontal="center" vertical="center"/>
    </xf>
    <xf numFmtId="0" fontId="26" fillId="0" borderId="0" xfId="0" applyFont="1" applyBorder="1" applyAlignment="1">
      <alignment horizontal="center" vertical="center"/>
    </xf>
    <xf numFmtId="0" fontId="26" fillId="0" borderId="9" xfId="0" applyFont="1" applyBorder="1" applyAlignment="1">
      <alignment horizontal="center" vertical="center"/>
    </xf>
    <xf numFmtId="0" fontId="26" fillId="0" borderId="4" xfId="0" applyFont="1" applyBorder="1" applyAlignment="1">
      <alignment horizontal="center" vertical="center"/>
    </xf>
    <xf numFmtId="0" fontId="26" fillId="0" borderId="13" xfId="0" applyFont="1" applyBorder="1" applyAlignment="1">
      <alignment horizontal="center" vertical="center"/>
    </xf>
    <xf numFmtId="0" fontId="26" fillId="0" borderId="12" xfId="0" applyFont="1" applyBorder="1" applyAlignment="1">
      <alignment horizontal="center" vertical="center"/>
    </xf>
    <xf numFmtId="0" fontId="7" fillId="0" borderId="11" xfId="3" applyFont="1" applyFill="1" applyBorder="1" applyAlignment="1">
      <alignment horizontal="center" vertical="center"/>
    </xf>
    <xf numFmtId="0" fontId="7" fillId="0" borderId="11" xfId="0" applyFont="1" applyBorder="1" applyAlignment="1">
      <alignment horizontal="center" wrapText="1"/>
    </xf>
    <xf numFmtId="0" fontId="7" fillId="0" borderId="11" xfId="0" applyFont="1" applyBorder="1" applyAlignment="1">
      <alignment horizontal="center" vertical="center" wrapText="1"/>
    </xf>
    <xf numFmtId="0" fontId="7" fillId="0" borderId="6"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11" xfId="0" applyFont="1" applyBorder="1" applyAlignment="1">
      <alignment horizontal="center" vertical="center"/>
    </xf>
    <xf numFmtId="0" fontId="33" fillId="0" borderId="6" xfId="0" applyFont="1" applyFill="1" applyBorder="1" applyAlignment="1">
      <alignment horizontal="center" vertical="center"/>
    </xf>
    <xf numFmtId="0" fontId="33" fillId="0" borderId="5" xfId="0" applyFont="1" applyFill="1" applyBorder="1" applyAlignment="1">
      <alignment horizontal="center" vertical="center"/>
    </xf>
    <xf numFmtId="0" fontId="23" fillId="0" borderId="1" xfId="0" applyFont="1" applyBorder="1" applyAlignment="1">
      <alignment horizontal="center" vertical="center" wrapText="1"/>
    </xf>
    <xf numFmtId="0" fontId="23" fillId="0" borderId="8" xfId="0" applyFont="1" applyBorder="1" applyAlignment="1">
      <alignment horizontal="center" vertical="center" wrapText="1"/>
    </xf>
    <xf numFmtId="0" fontId="23" fillId="0" borderId="4" xfId="0" applyFont="1" applyBorder="1" applyAlignment="1">
      <alignment horizontal="center" vertical="center" wrapText="1"/>
    </xf>
    <xf numFmtId="0" fontId="6" fillId="0" borderId="14" xfId="0" applyFont="1" applyBorder="1" applyAlignment="1">
      <alignment horizontal="center" vertical="center" wrapText="1"/>
    </xf>
    <xf numFmtId="0" fontId="33" fillId="0" borderId="15" xfId="0" applyFont="1" applyFill="1" applyBorder="1" applyAlignment="1">
      <alignment horizontal="center" vertical="center"/>
    </xf>
    <xf numFmtId="0" fontId="23" fillId="0" borderId="6" xfId="0" applyFont="1" applyBorder="1" applyAlignment="1">
      <alignment horizontal="center" vertical="center" wrapText="1"/>
    </xf>
    <xf numFmtId="0" fontId="23" fillId="0" borderId="7" xfId="0" applyFont="1" applyBorder="1" applyAlignment="1">
      <alignment horizontal="center" vertical="center" wrapText="1"/>
    </xf>
    <xf numFmtId="0" fontId="23" fillId="0" borderId="5" xfId="0" applyFont="1" applyBorder="1" applyAlignment="1">
      <alignment horizontal="center" vertical="center" wrapText="1"/>
    </xf>
    <xf numFmtId="0" fontId="7" fillId="0" borderId="1" xfId="0" applyFont="1" applyFill="1" applyBorder="1" applyAlignment="1">
      <alignment horizontal="left" vertical="top"/>
    </xf>
    <xf numFmtId="0" fontId="7" fillId="0" borderId="4" xfId="0" applyFont="1" applyFill="1" applyBorder="1" applyAlignment="1">
      <alignment horizontal="left" vertical="top"/>
    </xf>
    <xf numFmtId="0" fontId="17" fillId="0" borderId="2" xfId="0" applyFont="1" applyFill="1" applyBorder="1" applyAlignment="1">
      <alignment horizontal="left" vertical="center"/>
    </xf>
    <xf numFmtId="0" fontId="17" fillId="0" borderId="3" xfId="0" applyFont="1" applyFill="1" applyBorder="1" applyAlignment="1">
      <alignment horizontal="left" vertical="center"/>
    </xf>
    <xf numFmtId="0" fontId="6" fillId="0" borderId="1" xfId="0" applyFont="1" applyBorder="1" applyAlignment="1">
      <alignment horizontal="center" vertical="center" wrapText="1"/>
    </xf>
    <xf numFmtId="0" fontId="6" fillId="0" borderId="4" xfId="0" applyFont="1" applyBorder="1" applyAlignment="1">
      <alignment horizontal="center" vertical="center" wrapText="1"/>
    </xf>
    <xf numFmtId="0" fontId="7" fillId="0" borderId="1" xfId="0" applyFont="1" applyBorder="1" applyAlignment="1">
      <alignment horizontal="left" vertical="top" wrapText="1"/>
    </xf>
    <xf numFmtId="0" fontId="7" fillId="0" borderId="14" xfId="0" applyFont="1" applyBorder="1" applyAlignment="1">
      <alignment horizontal="center" vertical="center"/>
    </xf>
    <xf numFmtId="0" fontId="7" fillId="0" borderId="1"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3" xfId="0" applyFont="1" applyFill="1" applyBorder="1" applyAlignment="1">
      <alignment horizontal="center" vertical="center"/>
    </xf>
    <xf numFmtId="0" fontId="7" fillId="0" borderId="12" xfId="0" applyFont="1" applyFill="1" applyBorder="1" applyAlignment="1">
      <alignment horizontal="center" vertical="center"/>
    </xf>
    <xf numFmtId="0" fontId="7" fillId="0" borderId="0" xfId="0" applyFont="1" applyFill="1" applyBorder="1" applyAlignment="1">
      <alignment vertical="center"/>
    </xf>
    <xf numFmtId="0" fontId="26" fillId="0" borderId="1" xfId="0" applyFont="1" applyBorder="1" applyAlignment="1">
      <alignment horizontal="center" vertical="center" wrapText="1"/>
    </xf>
    <xf numFmtId="0" fontId="7" fillId="0" borderId="0" xfId="0" applyFont="1" applyFill="1" applyBorder="1" applyAlignment="1">
      <alignment horizontal="center" vertical="center"/>
    </xf>
    <xf numFmtId="0" fontId="6" fillId="0" borderId="8" xfId="0" applyFont="1" applyBorder="1" applyAlignment="1">
      <alignment horizontal="center" vertical="center" wrapText="1"/>
    </xf>
    <xf numFmtId="0" fontId="12" fillId="0" borderId="0" xfId="0" applyFont="1" applyFill="1" applyAlignment="1">
      <alignment horizontal="left" vertical="center" shrinkToFit="1"/>
    </xf>
    <xf numFmtId="0" fontId="22" fillId="0" borderId="0" xfId="0" applyFont="1" applyFill="1" applyAlignment="1">
      <alignment horizontal="left" vertical="center" shrinkToFit="1"/>
    </xf>
    <xf numFmtId="0" fontId="7" fillId="0" borderId="1" xfId="3" applyFont="1" applyFill="1" applyBorder="1" applyAlignment="1">
      <alignment horizontal="center" vertical="center"/>
    </xf>
    <xf numFmtId="0" fontId="7" fillId="0" borderId="3" xfId="3" applyFont="1" applyFill="1" applyBorder="1" applyAlignment="1">
      <alignment horizontal="center" vertical="center"/>
    </xf>
    <xf numFmtId="0" fontId="7" fillId="0" borderId="4" xfId="3" applyFont="1" applyFill="1" applyBorder="1" applyAlignment="1">
      <alignment horizontal="center" vertical="center"/>
    </xf>
    <xf numFmtId="0" fontId="7" fillId="0" borderId="12" xfId="3" applyFont="1" applyFill="1" applyBorder="1" applyAlignment="1">
      <alignment horizontal="center" vertical="center"/>
    </xf>
    <xf numFmtId="0" fontId="43" fillId="0" borderId="15" xfId="0" applyFont="1" applyBorder="1" applyAlignment="1">
      <alignment horizontal="center" vertical="center"/>
    </xf>
    <xf numFmtId="0" fontId="38" fillId="0" borderId="8" xfId="0" applyFont="1" applyBorder="1" applyAlignment="1">
      <alignment horizontal="center" vertical="center" wrapText="1"/>
    </xf>
    <xf numFmtId="0" fontId="38" fillId="0" borderId="0" xfId="0" applyFont="1" applyBorder="1" applyAlignment="1">
      <alignment horizontal="center" vertical="center" wrapText="1"/>
    </xf>
    <xf numFmtId="0" fontId="38" fillId="0" borderId="9" xfId="0" applyFont="1" applyBorder="1" applyAlignment="1">
      <alignment horizontal="center" vertical="center" wrapText="1"/>
    </xf>
    <xf numFmtId="0" fontId="38" fillId="0" borderId="4" xfId="0" applyFont="1" applyBorder="1" applyAlignment="1">
      <alignment horizontal="center" vertical="center" wrapText="1"/>
    </xf>
    <xf numFmtId="0" fontId="38" fillId="0" borderId="13" xfId="0" applyFont="1" applyBorder="1" applyAlignment="1">
      <alignment horizontal="center" vertical="center" wrapText="1"/>
    </xf>
    <xf numFmtId="0" fontId="38" fillId="0" borderId="12" xfId="0" applyFont="1" applyBorder="1" applyAlignment="1">
      <alignment horizontal="center" vertical="center" wrapText="1"/>
    </xf>
    <xf numFmtId="0" fontId="43" fillId="0" borderId="8" xfId="0" applyFont="1" applyBorder="1" applyAlignment="1">
      <alignment horizontal="left" vertical="top" wrapText="1"/>
    </xf>
    <xf numFmtId="0" fontId="43" fillId="0" borderId="4" xfId="0" applyFont="1" applyBorder="1" applyAlignment="1">
      <alignment horizontal="left" vertical="top" wrapText="1"/>
    </xf>
    <xf numFmtId="0" fontId="47" fillId="0" borderId="2" xfId="0" applyFont="1" applyBorder="1" applyAlignment="1">
      <alignment horizontal="left" vertical="center"/>
    </xf>
    <xf numFmtId="0" fontId="47" fillId="0" borderId="3" xfId="0" applyFont="1" applyBorder="1" applyAlignment="1">
      <alignment horizontal="left" vertical="center"/>
    </xf>
    <xf numFmtId="0" fontId="43" fillId="0" borderId="8" xfId="0" applyFont="1" applyBorder="1" applyAlignment="1">
      <alignment horizontal="left" vertical="top"/>
    </xf>
    <xf numFmtId="0" fontId="43" fillId="0" borderId="4" xfId="0" applyFont="1" applyBorder="1" applyAlignment="1">
      <alignment horizontal="left" vertical="top"/>
    </xf>
    <xf numFmtId="0" fontId="43" fillId="0" borderId="13" xfId="0" applyFont="1" applyFill="1" applyBorder="1" applyAlignment="1">
      <alignment horizontal="center" vertical="center"/>
    </xf>
    <xf numFmtId="0" fontId="43" fillId="0" borderId="96" xfId="0" applyFont="1" applyFill="1" applyBorder="1" applyAlignment="1">
      <alignment horizontal="center" vertical="center"/>
    </xf>
    <xf numFmtId="0" fontId="43" fillId="0" borderId="86" xfId="0" applyFont="1" applyFill="1" applyBorder="1" applyAlignment="1">
      <alignment horizontal="center" vertical="center"/>
    </xf>
    <xf numFmtId="0" fontId="43" fillId="0" borderId="99" xfId="0" applyFont="1" applyFill="1" applyBorder="1" applyAlignment="1">
      <alignment horizontal="center" vertical="center"/>
    </xf>
    <xf numFmtId="0" fontId="43" fillId="0" borderId="100" xfId="0" applyFont="1" applyFill="1" applyBorder="1" applyAlignment="1">
      <alignment horizontal="center" vertical="center"/>
    </xf>
    <xf numFmtId="0" fontId="42" fillId="0" borderId="86" xfId="0" applyFont="1" applyFill="1" applyBorder="1" applyAlignment="1">
      <alignment horizontal="center" vertical="center" wrapText="1"/>
    </xf>
    <xf numFmtId="0" fontId="42" fillId="0" borderId="100" xfId="0" applyFont="1" applyFill="1" applyBorder="1" applyAlignment="1">
      <alignment horizontal="center" vertical="center" wrapText="1"/>
    </xf>
    <xf numFmtId="0" fontId="47" fillId="0" borderId="0" xfId="0" applyFont="1" applyFill="1" applyAlignment="1">
      <alignment horizontal="left" vertical="top" wrapText="1"/>
    </xf>
    <xf numFmtId="0" fontId="38" fillId="0" borderId="10" xfId="0" applyFont="1" applyBorder="1" applyAlignment="1">
      <alignment horizontal="center" vertical="center" wrapText="1"/>
    </xf>
    <xf numFmtId="0" fontId="43" fillId="0" borderId="11" xfId="0" applyFont="1" applyBorder="1" applyAlignment="1">
      <alignment horizontal="center" vertical="center"/>
    </xf>
    <xf numFmtId="0" fontId="43" fillId="0" borderId="6" xfId="0" applyFont="1" applyBorder="1" applyAlignment="1">
      <alignment horizontal="center" vertical="center"/>
    </xf>
    <xf numFmtId="0" fontId="43" fillId="0" borderId="6" xfId="0" applyFont="1" applyBorder="1" applyAlignment="1">
      <alignment horizontal="left" vertical="center" wrapText="1"/>
    </xf>
    <xf numFmtId="0" fontId="43" fillId="0" borderId="5" xfId="0" applyFont="1" applyBorder="1" applyAlignment="1">
      <alignment horizontal="left" vertical="center" wrapText="1"/>
    </xf>
    <xf numFmtId="186" fontId="52" fillId="0" borderId="1" xfId="0" applyNumberFormat="1" applyFont="1" applyFill="1" applyBorder="1" applyAlignment="1" applyProtection="1">
      <alignment horizontal="center" vertical="center" shrinkToFit="1"/>
    </xf>
    <xf numFmtId="186" fontId="52" fillId="0" borderId="4" xfId="0" applyNumberFormat="1" applyFont="1" applyFill="1" applyBorder="1" applyAlignment="1" applyProtection="1">
      <alignment horizontal="center" vertical="center" shrinkToFit="1"/>
    </xf>
    <xf numFmtId="0" fontId="49" fillId="0" borderId="91" xfId="0" applyFont="1" applyBorder="1" applyAlignment="1">
      <alignment horizontal="center" vertical="center"/>
    </xf>
    <xf numFmtId="0" fontId="49" fillId="0" borderId="3" xfId="0" applyFont="1" applyBorder="1" applyAlignment="1">
      <alignment horizontal="center" vertical="center"/>
    </xf>
    <xf numFmtId="0" fontId="49" fillId="0" borderId="93" xfId="0" applyFont="1" applyBorder="1" applyAlignment="1">
      <alignment horizontal="center" vertical="center"/>
    </xf>
    <xf numFmtId="0" fontId="49" fillId="0" borderId="12" xfId="0" applyFont="1" applyBorder="1" applyAlignment="1">
      <alignment horizontal="center" vertical="center"/>
    </xf>
    <xf numFmtId="0" fontId="43" fillId="0" borderId="6" xfId="0" applyFont="1" applyFill="1" applyBorder="1" applyAlignment="1">
      <alignment horizontal="center" vertical="center" wrapText="1"/>
    </xf>
    <xf numFmtId="0" fontId="43" fillId="0" borderId="5" xfId="0" applyFont="1" applyFill="1" applyBorder="1" applyAlignment="1">
      <alignment horizontal="center" vertical="center" wrapText="1"/>
    </xf>
    <xf numFmtId="0" fontId="0" fillId="0" borderId="6"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43" fillId="0" borderId="6" xfId="0" applyFont="1" applyBorder="1" applyAlignment="1">
      <alignment horizontal="center" vertical="center" wrapText="1"/>
    </xf>
    <xf numFmtId="0" fontId="43" fillId="0" borderId="7" xfId="0" applyFont="1" applyBorder="1" applyAlignment="1">
      <alignment horizontal="center" vertical="center" wrapText="1"/>
    </xf>
    <xf numFmtId="0" fontId="43" fillId="0" borderId="5" xfId="0" applyFont="1" applyBorder="1" applyAlignment="1">
      <alignment horizontal="center" vertical="center" wrapText="1"/>
    </xf>
    <xf numFmtId="0" fontId="43" fillId="0" borderId="1" xfId="0" applyFont="1" applyBorder="1" applyAlignment="1">
      <alignment horizontal="center" vertical="center"/>
    </xf>
    <xf numFmtId="0" fontId="43" fillId="0" borderId="2" xfId="0" applyFont="1" applyBorder="1" applyAlignment="1">
      <alignment horizontal="center" vertical="center"/>
    </xf>
    <xf numFmtId="0" fontId="43" fillId="0" borderId="4" xfId="0" applyFont="1" applyBorder="1" applyAlignment="1">
      <alignment horizontal="center" vertical="center"/>
    </xf>
    <xf numFmtId="0" fontId="43" fillId="0" borderId="13" xfId="0" applyFont="1" applyBorder="1" applyAlignment="1">
      <alignment horizontal="center" vertical="center"/>
    </xf>
    <xf numFmtId="0" fontId="43" fillId="0" borderId="1" xfId="3" applyFont="1" applyFill="1" applyBorder="1" applyAlignment="1">
      <alignment horizontal="center" vertical="center"/>
    </xf>
    <xf numFmtId="0" fontId="43" fillId="0" borderId="2" xfId="3" applyFont="1" applyFill="1" applyBorder="1" applyAlignment="1">
      <alignment horizontal="center" vertical="center"/>
    </xf>
    <xf numFmtId="0" fontId="43" fillId="0" borderId="4" xfId="3" applyFont="1" applyFill="1" applyBorder="1" applyAlignment="1">
      <alignment horizontal="center" vertical="center"/>
    </xf>
    <xf numFmtId="0" fontId="43" fillId="0" borderId="13" xfId="3" applyFont="1" applyFill="1" applyBorder="1" applyAlignment="1">
      <alignment horizontal="center" vertical="center"/>
    </xf>
    <xf numFmtId="0" fontId="50" fillId="0" borderId="11" xfId="0" applyFont="1" applyBorder="1" applyAlignment="1">
      <alignment horizontal="center" wrapText="1"/>
    </xf>
    <xf numFmtId="0" fontId="43" fillId="0" borderId="11" xfId="0" applyFont="1" applyBorder="1" applyAlignment="1">
      <alignment horizontal="center" wrapText="1"/>
    </xf>
    <xf numFmtId="0" fontId="43" fillId="0" borderId="3" xfId="0" applyFont="1" applyBorder="1" applyAlignment="1">
      <alignment horizontal="center" vertical="center"/>
    </xf>
    <xf numFmtId="0" fontId="43" fillId="0" borderId="9" xfId="0" applyFont="1" applyBorder="1" applyAlignment="1">
      <alignment horizontal="center" vertical="center"/>
    </xf>
    <xf numFmtId="0" fontId="38" fillId="0" borderId="12" xfId="0" applyFont="1" applyBorder="1" applyAlignment="1">
      <alignment horizontal="center" vertical="center"/>
    </xf>
    <xf numFmtId="0" fontId="43" fillId="0" borderId="11" xfId="0" applyFont="1" applyBorder="1" applyAlignment="1">
      <alignment horizontal="center" vertical="center" wrapText="1"/>
    </xf>
    <xf numFmtId="0" fontId="47" fillId="0" borderId="1" xfId="0" applyFont="1" applyFill="1" applyBorder="1" applyAlignment="1">
      <alignment horizontal="center" vertical="center"/>
    </xf>
    <xf numFmtId="0" fontId="47" fillId="0" borderId="2" xfId="0" applyFont="1" applyFill="1" applyBorder="1" applyAlignment="1">
      <alignment horizontal="center" vertical="center"/>
    </xf>
    <xf numFmtId="0" fontId="47" fillId="0" borderId="3" xfId="0" applyFont="1" applyFill="1" applyBorder="1" applyAlignment="1">
      <alignment horizontal="center" vertical="center"/>
    </xf>
    <xf numFmtId="0" fontId="49" fillId="0" borderId="11" xfId="0" applyFont="1" applyFill="1" applyBorder="1" applyAlignment="1">
      <alignment horizontal="center" vertical="center"/>
    </xf>
    <xf numFmtId="0" fontId="3" fillId="0" borderId="11" xfId="0" applyFont="1" applyFill="1" applyBorder="1" applyAlignment="1">
      <alignment horizontal="center" vertical="center"/>
    </xf>
    <xf numFmtId="0" fontId="47" fillId="0" borderId="14" xfId="0" applyFont="1" applyFill="1" applyBorder="1" applyAlignment="1">
      <alignment horizontal="center" vertical="center"/>
    </xf>
    <xf numFmtId="0" fontId="47" fillId="0" borderId="15" xfId="0" applyFont="1" applyFill="1" applyBorder="1" applyAlignment="1">
      <alignment horizontal="center" vertical="center"/>
    </xf>
    <xf numFmtId="0" fontId="47" fillId="0" borderId="10" xfId="0" applyFont="1" applyFill="1" applyBorder="1" applyAlignment="1">
      <alignment horizontal="center" vertical="center"/>
    </xf>
    <xf numFmtId="0" fontId="46" fillId="0" borderId="0" xfId="3" applyFont="1" applyAlignment="1">
      <alignment horizontal="left"/>
    </xf>
    <xf numFmtId="0" fontId="43" fillId="0" borderId="8" xfId="0" applyFont="1" applyBorder="1" applyAlignment="1">
      <alignment horizontal="center" vertical="center"/>
    </xf>
    <xf numFmtId="0" fontId="43" fillId="0" borderId="91" xfId="0" applyFont="1" applyBorder="1" applyAlignment="1">
      <alignment horizontal="center" vertical="center" wrapText="1"/>
    </xf>
    <xf numFmtId="0" fontId="43" fillId="0" borderId="3" xfId="0" applyFont="1" applyBorder="1" applyAlignment="1">
      <alignment horizontal="center" vertical="center" wrapText="1"/>
    </xf>
    <xf numFmtId="0" fontId="43" fillId="0" borderId="92" xfId="0" applyFont="1" applyBorder="1" applyAlignment="1">
      <alignment horizontal="center" vertical="center" wrapText="1"/>
    </xf>
    <xf numFmtId="0" fontId="43" fillId="0" borderId="9" xfId="0" applyFont="1" applyBorder="1" applyAlignment="1">
      <alignment horizontal="center" vertical="center" wrapText="1"/>
    </xf>
    <xf numFmtId="0" fontId="43" fillId="0" borderId="93" xfId="0" applyFont="1" applyBorder="1" applyAlignment="1">
      <alignment horizontal="center" vertical="center" wrapText="1"/>
    </xf>
    <xf numFmtId="0" fontId="43" fillId="0" borderId="12" xfId="0" applyFont="1" applyBorder="1" applyAlignment="1">
      <alignment horizontal="center" vertical="center" wrapText="1"/>
    </xf>
    <xf numFmtId="0" fontId="7" fillId="0" borderId="6" xfId="0" applyFont="1" applyBorder="1" applyAlignment="1">
      <alignment horizontal="center" vertical="center"/>
    </xf>
    <xf numFmtId="0" fontId="7" fillId="0" borderId="7" xfId="0" applyFont="1" applyBorder="1" applyAlignment="1">
      <alignment horizontal="center" vertical="center"/>
    </xf>
    <xf numFmtId="0" fontId="7" fillId="0" borderId="5" xfId="0" applyFont="1" applyBorder="1" applyAlignment="1">
      <alignment horizontal="center" vertical="center"/>
    </xf>
    <xf numFmtId="0" fontId="7" fillId="0" borderId="6" xfId="0" applyFont="1" applyBorder="1" applyAlignment="1">
      <alignment horizontal="center" vertical="center" wrapText="1"/>
    </xf>
    <xf numFmtId="0" fontId="7" fillId="0" borderId="7" xfId="0" applyFont="1" applyBorder="1" applyAlignment="1">
      <alignment horizontal="center" vertical="center" wrapText="1"/>
    </xf>
    <xf numFmtId="0" fontId="7" fillId="0" borderId="5" xfId="0" applyFont="1" applyBorder="1" applyAlignment="1">
      <alignment horizontal="center" vertical="center" wrapText="1"/>
    </xf>
    <xf numFmtId="0" fontId="51" fillId="0" borderId="7" xfId="0" applyFont="1" applyBorder="1"/>
    <xf numFmtId="0" fontId="51" fillId="0" borderId="5" xfId="0" applyFont="1" applyBorder="1"/>
    <xf numFmtId="0" fontId="38" fillId="0" borderId="0" xfId="0" applyFont="1" applyFill="1" applyAlignment="1">
      <alignment horizontal="left"/>
    </xf>
    <xf numFmtId="0" fontId="45" fillId="0" borderId="0" xfId="0" applyFont="1" applyFill="1" applyAlignment="1">
      <alignment horizontal="center"/>
    </xf>
    <xf numFmtId="0" fontId="3" fillId="0" borderId="0" xfId="0" applyFont="1" applyFill="1" applyAlignment="1">
      <alignment horizontal="left"/>
    </xf>
    <xf numFmtId="0" fontId="47" fillId="0" borderId="14" xfId="0" applyNumberFormat="1" applyFont="1" applyBorder="1" applyAlignment="1">
      <alignment horizontal="center" vertical="center"/>
    </xf>
    <xf numFmtId="0" fontId="47" fillId="0" borderId="15" xfId="0" applyNumberFormat="1" applyFont="1" applyBorder="1" applyAlignment="1">
      <alignment horizontal="center" vertical="center"/>
    </xf>
    <xf numFmtId="0" fontId="47" fillId="0" borderId="10" xfId="0" applyNumberFormat="1" applyFont="1" applyBorder="1" applyAlignment="1">
      <alignment horizontal="center" vertical="center"/>
    </xf>
    <xf numFmtId="0" fontId="48" fillId="0" borderId="11" xfId="0" applyFont="1" applyFill="1" applyBorder="1" applyAlignment="1">
      <alignment horizontal="center" vertical="center"/>
    </xf>
    <xf numFmtId="0" fontId="47" fillId="0" borderId="13" xfId="0" applyFont="1" applyBorder="1" applyAlignment="1">
      <alignment horizontal="left" vertical="center"/>
    </xf>
    <xf numFmtId="0" fontId="38" fillId="0" borderId="0" xfId="0" applyFont="1" applyFill="1" applyAlignment="1">
      <alignment horizontal="left" vertical="top" wrapText="1"/>
    </xf>
    <xf numFmtId="0" fontId="61" fillId="0" borderId="6" xfId="3" applyFont="1" applyFill="1" applyBorder="1" applyAlignment="1">
      <alignment horizontal="center" vertical="center"/>
    </xf>
    <xf numFmtId="0" fontId="61" fillId="0" borderId="5" xfId="3" applyFont="1" applyFill="1" applyBorder="1" applyAlignment="1">
      <alignment horizontal="center" vertical="center"/>
    </xf>
    <xf numFmtId="186" fontId="3" fillId="0" borderId="1" xfId="0" applyNumberFormat="1" applyFont="1" applyFill="1" applyBorder="1" applyAlignment="1">
      <alignment horizontal="center" vertical="center"/>
    </xf>
    <xf numFmtId="186" fontId="3" fillId="0" borderId="8" xfId="0" applyNumberFormat="1" applyFont="1" applyFill="1" applyBorder="1" applyAlignment="1">
      <alignment horizontal="center" vertical="center"/>
    </xf>
    <xf numFmtId="186" fontId="3" fillId="0" borderId="4" xfId="0" applyNumberFormat="1" applyFont="1" applyFill="1" applyBorder="1" applyAlignment="1">
      <alignment horizontal="center" vertical="center"/>
    </xf>
    <xf numFmtId="0" fontId="49" fillId="0" borderId="91" xfId="0" applyFont="1" applyBorder="1" applyAlignment="1">
      <alignment horizontal="center" vertical="center" wrapText="1"/>
    </xf>
    <xf numFmtId="0" fontId="49" fillId="0" borderId="3" xfId="0" applyFont="1" applyBorder="1" applyAlignment="1">
      <alignment horizontal="center" vertical="center" wrapText="1"/>
    </xf>
    <xf numFmtId="0" fontId="49" fillId="0" borderId="92" xfId="0" applyFont="1" applyBorder="1" applyAlignment="1">
      <alignment horizontal="center" vertical="center" wrapText="1"/>
    </xf>
    <xf numFmtId="0" fontId="49" fillId="0" borderId="9" xfId="0" applyFont="1" applyBorder="1" applyAlignment="1">
      <alignment horizontal="center" vertical="center" wrapText="1"/>
    </xf>
    <xf numFmtId="0" fontId="49" fillId="0" borderId="93" xfId="0" applyFont="1" applyBorder="1" applyAlignment="1">
      <alignment horizontal="center" vertical="center" wrapText="1"/>
    </xf>
    <xf numFmtId="0" fontId="49" fillId="0" borderId="12" xfId="0" applyFont="1" applyBorder="1" applyAlignment="1">
      <alignment horizontal="center" vertical="center" wrapText="1"/>
    </xf>
    <xf numFmtId="0" fontId="43" fillId="0" borderId="7" xfId="0" applyFont="1" applyFill="1" applyBorder="1" applyAlignment="1">
      <alignment horizontal="center" vertical="center" wrapText="1"/>
    </xf>
    <xf numFmtId="0" fontId="43" fillId="0" borderId="1" xfId="0" applyFont="1" applyFill="1" applyBorder="1" applyAlignment="1">
      <alignment horizontal="center" vertical="center"/>
    </xf>
    <xf numFmtId="0" fontId="43" fillId="0" borderId="3" xfId="0" applyFont="1" applyFill="1" applyBorder="1" applyAlignment="1">
      <alignment horizontal="center" vertical="center"/>
    </xf>
    <xf numFmtId="0" fontId="43" fillId="0" borderId="8" xfId="0" applyFont="1" applyFill="1" applyBorder="1" applyAlignment="1">
      <alignment horizontal="center" vertical="center"/>
    </xf>
    <xf numFmtId="0" fontId="43" fillId="0" borderId="9" xfId="0" applyFont="1" applyFill="1" applyBorder="1" applyAlignment="1">
      <alignment horizontal="center" vertical="center"/>
    </xf>
    <xf numFmtId="0" fontId="43" fillId="0" borderId="4" xfId="0" applyFont="1" applyFill="1" applyBorder="1" applyAlignment="1">
      <alignment horizontal="center" vertical="center"/>
    </xf>
    <xf numFmtId="0" fontId="43" fillId="0" borderId="12" xfId="0" applyFont="1" applyFill="1" applyBorder="1" applyAlignment="1">
      <alignment horizontal="center" vertical="center"/>
    </xf>
    <xf numFmtId="0" fontId="42" fillId="0" borderId="11" xfId="0" applyFont="1" applyFill="1" applyBorder="1" applyAlignment="1">
      <alignment horizontal="center" vertical="center" wrapText="1"/>
    </xf>
    <xf numFmtId="0" fontId="49" fillId="0" borderId="1" xfId="0" applyFont="1" applyFill="1" applyBorder="1" applyAlignment="1">
      <alignment horizontal="center" vertical="center" wrapText="1"/>
    </xf>
    <xf numFmtId="0" fontId="49" fillId="0" borderId="2" xfId="0" applyFont="1" applyFill="1" applyBorder="1" applyAlignment="1">
      <alignment horizontal="center" vertical="center" wrapText="1"/>
    </xf>
    <xf numFmtId="0" fontId="49" fillId="0" borderId="4" xfId="0" applyFont="1" applyFill="1" applyBorder="1" applyAlignment="1">
      <alignment horizontal="center" vertical="center" wrapText="1"/>
    </xf>
    <xf numFmtId="0" fontId="49" fillId="0" borderId="13" xfId="0" applyFont="1" applyFill="1" applyBorder="1" applyAlignment="1">
      <alignment horizontal="center" vertical="center" wrapText="1"/>
    </xf>
    <xf numFmtId="0" fontId="43" fillId="0" borderId="6" xfId="0" applyFont="1" applyFill="1" applyBorder="1" applyAlignment="1">
      <alignment horizontal="center" vertical="center"/>
    </xf>
    <xf numFmtId="0" fontId="43" fillId="0" borderId="5" xfId="0" applyFont="1" applyFill="1" applyBorder="1" applyAlignment="1">
      <alignment horizontal="center" vertical="center"/>
    </xf>
    <xf numFmtId="0" fontId="38" fillId="0" borderId="6" xfId="0" applyFont="1" applyBorder="1" applyAlignment="1">
      <alignment horizontal="left" vertical="center" wrapText="1"/>
    </xf>
    <xf numFmtId="0" fontId="38" fillId="0" borderId="7" xfId="0" applyFont="1" applyBorder="1" applyAlignment="1">
      <alignment horizontal="left" vertical="center" wrapText="1"/>
    </xf>
    <xf numFmtId="0" fontId="38" fillId="0" borderId="5" xfId="0" applyFont="1" applyBorder="1" applyAlignment="1">
      <alignment horizontal="left" vertical="center" wrapText="1"/>
    </xf>
    <xf numFmtId="0" fontId="47" fillId="0" borderId="4" xfId="0" applyFont="1" applyFill="1" applyBorder="1" applyAlignment="1">
      <alignment horizontal="center" vertical="center"/>
    </xf>
    <xf numFmtId="0" fontId="47" fillId="0" borderId="13" xfId="0" applyFont="1" applyFill="1" applyBorder="1" applyAlignment="1">
      <alignment horizontal="center" vertical="center"/>
    </xf>
    <xf numFmtId="0" fontId="47" fillId="0" borderId="12" xfId="0" applyFont="1" applyFill="1" applyBorder="1" applyAlignment="1">
      <alignment horizontal="center" vertical="center"/>
    </xf>
    <xf numFmtId="0" fontId="43" fillId="0" borderId="91" xfId="0" applyFont="1" applyBorder="1" applyAlignment="1">
      <alignment horizontal="center" vertical="center"/>
    </xf>
    <xf numFmtId="0" fontId="43" fillId="0" borderId="92" xfId="0" applyFont="1" applyBorder="1" applyAlignment="1">
      <alignment horizontal="center" vertical="center"/>
    </xf>
    <xf numFmtId="0" fontId="43" fillId="0" borderId="93" xfId="0" applyFont="1" applyBorder="1" applyAlignment="1">
      <alignment horizontal="center" vertical="center"/>
    </xf>
    <xf numFmtId="0" fontId="43" fillId="0" borderId="12" xfId="0" applyFont="1" applyBorder="1" applyAlignment="1">
      <alignment horizontal="center" vertical="center"/>
    </xf>
    <xf numFmtId="0" fontId="47" fillId="0" borderId="14" xfId="0" applyFont="1" applyBorder="1" applyAlignment="1">
      <alignment horizontal="center" vertical="center"/>
    </xf>
    <xf numFmtId="0" fontId="47" fillId="0" borderId="15" xfId="0" applyFont="1" applyBorder="1" applyAlignment="1">
      <alignment horizontal="center" vertical="center"/>
    </xf>
    <xf numFmtId="0" fontId="47" fillId="0" borderId="10" xfId="0" applyFont="1" applyBorder="1" applyAlignment="1">
      <alignment horizontal="center" vertical="center"/>
    </xf>
    <xf numFmtId="0" fontId="7" fillId="0" borderId="15" xfId="0" applyFont="1" applyBorder="1" applyAlignment="1">
      <alignment horizontal="center" vertical="center"/>
    </xf>
    <xf numFmtId="0" fontId="7" fillId="0" borderId="10" xfId="0" applyFont="1" applyBorder="1" applyAlignment="1">
      <alignment horizontal="center" vertical="center"/>
    </xf>
    <xf numFmtId="181" fontId="20" fillId="0" borderId="0" xfId="0" applyNumberFormat="1" applyFont="1" applyFill="1" applyBorder="1" applyAlignment="1">
      <alignment horizontal="left" vertical="center" wrapText="1"/>
    </xf>
    <xf numFmtId="0" fontId="30" fillId="0" borderId="0" xfId="0" applyFont="1" applyFill="1" applyAlignment="1">
      <alignment horizontal="left" wrapText="1"/>
    </xf>
    <xf numFmtId="0" fontId="20" fillId="0" borderId="63" xfId="0" applyFont="1" applyFill="1" applyBorder="1" applyAlignment="1">
      <alignment horizontal="center" vertical="center" wrapText="1"/>
    </xf>
    <xf numFmtId="0" fontId="20" fillId="0" borderId="67" xfId="0" applyFont="1" applyFill="1" applyBorder="1" applyAlignment="1">
      <alignment horizontal="center" vertical="center" wrapText="1"/>
    </xf>
    <xf numFmtId="0" fontId="31" fillId="0" borderId="74" xfId="0" applyFont="1" applyFill="1" applyBorder="1" applyAlignment="1">
      <alignment horizontal="center" vertical="center" wrapText="1"/>
    </xf>
    <xf numFmtId="0" fontId="30" fillId="0" borderId="63" xfId="0" applyFont="1" applyFill="1" applyBorder="1" applyAlignment="1">
      <alignment horizontal="center" vertical="center" wrapText="1"/>
    </xf>
    <xf numFmtId="0" fontId="30" fillId="0" borderId="67" xfId="0" applyFont="1" applyFill="1" applyBorder="1" applyAlignment="1">
      <alignment horizontal="center" vertical="center" wrapText="1"/>
    </xf>
    <xf numFmtId="0" fontId="31" fillId="0" borderId="67" xfId="0" applyFont="1" applyFill="1" applyBorder="1" applyAlignment="1">
      <alignment horizontal="center" vertical="center" wrapText="1"/>
    </xf>
    <xf numFmtId="0" fontId="20" fillId="0" borderId="64" xfId="0" applyFont="1" applyFill="1" applyBorder="1" applyAlignment="1">
      <alignment horizontal="left" vertical="center" wrapText="1"/>
    </xf>
    <xf numFmtId="0" fontId="30" fillId="0" borderId="65" xfId="0" applyFont="1" applyFill="1" applyBorder="1" applyAlignment="1">
      <alignment horizontal="left" wrapText="1"/>
    </xf>
    <xf numFmtId="0" fontId="30" fillId="0" borderId="79" xfId="0" applyFont="1" applyFill="1" applyBorder="1" applyAlignment="1">
      <alignment horizontal="left" wrapText="1"/>
    </xf>
    <xf numFmtId="0" fontId="20" fillId="0" borderId="66" xfId="0" applyFont="1" applyFill="1" applyBorder="1" applyAlignment="1">
      <alignment horizontal="center" vertical="center" wrapText="1"/>
    </xf>
    <xf numFmtId="0" fontId="20" fillId="0" borderId="70" xfId="0" applyFont="1" applyFill="1" applyBorder="1" applyAlignment="1">
      <alignment horizontal="center" vertical="center" wrapText="1"/>
    </xf>
    <xf numFmtId="0" fontId="30" fillId="0" borderId="70" xfId="0" applyFont="1" applyFill="1" applyBorder="1" applyAlignment="1">
      <alignment horizontal="center" vertical="center" wrapText="1"/>
    </xf>
    <xf numFmtId="0" fontId="30" fillId="0" borderId="73" xfId="0" applyFont="1" applyFill="1" applyBorder="1" applyAlignment="1">
      <alignment horizontal="center" vertical="center" wrapText="1"/>
    </xf>
    <xf numFmtId="0" fontId="31" fillId="0" borderId="77" xfId="0" applyFont="1" applyFill="1" applyBorder="1" applyAlignment="1">
      <alignment horizontal="center" vertical="center" wrapText="1"/>
    </xf>
    <xf numFmtId="0" fontId="20" fillId="0" borderId="68" xfId="0" applyFont="1" applyFill="1" applyBorder="1" applyAlignment="1">
      <alignment horizontal="center" vertical="center" wrapText="1"/>
    </xf>
    <xf numFmtId="0" fontId="30" fillId="0" borderId="69" xfId="0" applyFont="1" applyFill="1" applyBorder="1" applyAlignment="1">
      <alignment horizontal="center" vertical="center" wrapText="1"/>
    </xf>
    <xf numFmtId="0" fontId="30" fillId="0" borderId="71" xfId="0" applyFont="1" applyFill="1" applyBorder="1" applyAlignment="1">
      <alignment horizontal="center" vertical="center" wrapText="1"/>
    </xf>
    <xf numFmtId="0" fontId="30" fillId="0" borderId="13" xfId="0" applyFont="1" applyFill="1" applyBorder="1" applyAlignment="1">
      <alignment horizontal="center" vertical="center" wrapText="1"/>
    </xf>
    <xf numFmtId="0" fontId="30" fillId="0" borderId="0" xfId="0" applyFont="1" applyFill="1" applyBorder="1" applyAlignment="1">
      <alignment horizontal="center" vertical="center" wrapText="1"/>
    </xf>
    <xf numFmtId="0" fontId="20" fillId="0" borderId="72" xfId="0" applyFont="1" applyFill="1" applyBorder="1" applyAlignment="1">
      <alignment vertical="center" wrapText="1"/>
    </xf>
    <xf numFmtId="0" fontId="31" fillId="0" borderId="75" xfId="0" applyFont="1" applyFill="1" applyBorder="1" applyAlignment="1">
      <alignment vertical="center" wrapText="1"/>
    </xf>
    <xf numFmtId="0" fontId="20" fillId="0" borderId="1" xfId="0" applyFont="1" applyFill="1" applyBorder="1" applyAlignment="1">
      <alignment vertical="center" wrapText="1"/>
    </xf>
    <xf numFmtId="0" fontId="31" fillId="0" borderId="76" xfId="0" applyFont="1" applyFill="1" applyBorder="1" applyAlignment="1">
      <alignment vertical="center" wrapText="1"/>
    </xf>
    <xf numFmtId="0" fontId="9" fillId="0" borderId="8" xfId="0" applyFont="1" applyFill="1" applyBorder="1" applyAlignment="1" applyProtection="1">
      <alignment horizontal="left" vertical="center" wrapText="1"/>
    </xf>
    <xf numFmtId="0" fontId="9" fillId="0" borderId="0" xfId="0" applyFont="1" applyFill="1" applyBorder="1" applyAlignment="1" applyProtection="1">
      <alignment horizontal="left" vertical="center" wrapText="1"/>
    </xf>
    <xf numFmtId="0" fontId="9" fillId="0" borderId="9" xfId="0" applyFont="1" applyFill="1" applyBorder="1" applyAlignment="1" applyProtection="1">
      <alignment horizontal="left" vertical="center" wrapText="1"/>
    </xf>
    <xf numFmtId="38" fontId="23" fillId="0" borderId="0" xfId="2" applyFont="1" applyFill="1" applyBorder="1" applyAlignment="1" applyProtection="1">
      <alignment horizontal="right"/>
    </xf>
    <xf numFmtId="0" fontId="13" fillId="0" borderId="13" xfId="0" applyFont="1" applyFill="1" applyBorder="1" applyAlignment="1" applyProtection="1">
      <alignment horizontal="left" vertical="center" wrapText="1"/>
    </xf>
    <xf numFmtId="0" fontId="13" fillId="0" borderId="12" xfId="0" applyFont="1" applyFill="1" applyBorder="1" applyAlignment="1" applyProtection="1">
      <alignment horizontal="left" vertical="center" wrapText="1"/>
    </xf>
    <xf numFmtId="0" fontId="7" fillId="0" borderId="8" xfId="0" applyFont="1" applyFill="1" applyBorder="1" applyAlignment="1" applyProtection="1">
      <alignment horizontal="left" wrapText="1"/>
    </xf>
    <xf numFmtId="0" fontId="7" fillId="0" borderId="0" xfId="0" applyFont="1" applyFill="1" applyBorder="1" applyAlignment="1" applyProtection="1">
      <alignment horizontal="left" wrapText="1"/>
    </xf>
    <xf numFmtId="0" fontId="7" fillId="0" borderId="9" xfId="0" applyFont="1" applyFill="1" applyBorder="1" applyAlignment="1" applyProtection="1">
      <alignment horizontal="left" wrapText="1"/>
    </xf>
    <xf numFmtId="0" fontId="9" fillId="0" borderId="1" xfId="0" applyFont="1" applyFill="1" applyBorder="1" applyAlignment="1" applyProtection="1">
      <alignment vertical="center" wrapText="1"/>
    </xf>
    <xf numFmtId="0" fontId="9" fillId="0" borderId="2" xfId="0" applyFont="1" applyFill="1" applyBorder="1" applyAlignment="1" applyProtection="1">
      <alignment vertical="center" wrapText="1"/>
    </xf>
    <xf numFmtId="0" fontId="9" fillId="0" borderId="8" xfId="0" applyFont="1" applyFill="1" applyBorder="1" applyAlignment="1" applyProtection="1">
      <alignment vertical="center" wrapText="1"/>
    </xf>
    <xf numFmtId="0" fontId="9" fillId="0" borderId="0" xfId="0" applyFont="1" applyFill="1" applyBorder="1" applyAlignment="1" applyProtection="1">
      <alignment vertical="center" wrapText="1"/>
    </xf>
    <xf numFmtId="0" fontId="19" fillId="0" borderId="2" xfId="0" applyFont="1" applyFill="1" applyBorder="1" applyAlignment="1" applyProtection="1">
      <alignment horizontal="center" vertical="center" wrapText="1"/>
    </xf>
    <xf numFmtId="0" fontId="18" fillId="0" borderId="0" xfId="0" applyFont="1" applyFill="1" applyBorder="1" applyAlignment="1" applyProtection="1">
      <alignment horizontal="left" vertical="center" wrapText="1"/>
    </xf>
    <xf numFmtId="0" fontId="10" fillId="0" borderId="0" xfId="0" applyFont="1" applyFill="1" applyBorder="1" applyAlignment="1" applyProtection="1">
      <alignment horizontal="left" vertical="center" wrapText="1"/>
    </xf>
    <xf numFmtId="181" fontId="6" fillId="0" borderId="54" xfId="0" applyNumberFormat="1" applyFont="1" applyFill="1" applyBorder="1" applyAlignment="1" applyProtection="1">
      <protection locked="0"/>
    </xf>
    <xf numFmtId="0" fontId="6" fillId="0" borderId="0" xfId="0" applyFont="1" applyFill="1" applyBorder="1" applyAlignment="1" applyProtection="1">
      <alignment horizontal="left" vertical="top" wrapText="1"/>
    </xf>
    <xf numFmtId="38" fontId="23" fillId="11" borderId="0" xfId="2" applyFont="1" applyFill="1" applyBorder="1" applyAlignment="1" applyProtection="1">
      <alignment horizontal="right"/>
    </xf>
    <xf numFmtId="0" fontId="9" fillId="0" borderId="51" xfId="0" applyFont="1" applyFill="1" applyBorder="1" applyAlignment="1" applyProtection="1">
      <alignment vertical="center" wrapText="1"/>
    </xf>
    <xf numFmtId="0" fontId="18" fillId="0" borderId="52" xfId="0" applyFont="1" applyFill="1" applyBorder="1" applyAlignment="1" applyProtection="1">
      <alignment vertical="center" wrapText="1"/>
    </xf>
    <xf numFmtId="0" fontId="18" fillId="0" borderId="8" xfId="0" applyFont="1" applyFill="1" applyBorder="1" applyAlignment="1" applyProtection="1">
      <alignment vertical="center" wrapText="1"/>
    </xf>
    <xf numFmtId="0" fontId="18" fillId="0" borderId="0" xfId="0" applyFont="1" applyFill="1" applyBorder="1" applyAlignment="1" applyProtection="1">
      <alignment vertical="center" wrapText="1"/>
    </xf>
    <xf numFmtId="0" fontId="10" fillId="0" borderId="52" xfId="0" applyFont="1" applyFill="1" applyBorder="1" applyAlignment="1" applyProtection="1">
      <alignment vertical="center" wrapText="1"/>
    </xf>
    <xf numFmtId="181" fontId="6" fillId="0" borderId="52" xfId="0" applyNumberFormat="1" applyFont="1" applyFill="1" applyBorder="1" applyAlignment="1" applyProtection="1"/>
    <xf numFmtId="0" fontId="7" fillId="0" borderId="51" xfId="0" applyFont="1" applyFill="1" applyBorder="1" applyAlignment="1" applyProtection="1">
      <alignment horizontal="left" wrapText="1"/>
    </xf>
    <xf numFmtId="0" fontId="7" fillId="0" borderId="52" xfId="0" applyFont="1" applyFill="1" applyBorder="1" applyAlignment="1" applyProtection="1">
      <alignment horizontal="left" wrapText="1"/>
    </xf>
    <xf numFmtId="0" fontId="7" fillId="0" borderId="53" xfId="0" applyFont="1" applyFill="1" applyBorder="1" applyAlignment="1" applyProtection="1">
      <alignment horizontal="left" wrapText="1"/>
    </xf>
    <xf numFmtId="0" fontId="18" fillId="0" borderId="0" xfId="0" applyFont="1" applyFill="1" applyBorder="1" applyAlignment="1" applyProtection="1">
      <alignment horizontal="right" vertical="center" wrapText="1"/>
    </xf>
    <xf numFmtId="0" fontId="10" fillId="0" borderId="0" xfId="0" applyFont="1" applyFill="1" applyBorder="1" applyAlignment="1" applyProtection="1">
      <alignment horizontal="right" vertical="center" wrapText="1"/>
    </xf>
    <xf numFmtId="181" fontId="6" fillId="0" borderId="54" xfId="0" applyNumberFormat="1" applyFont="1" applyFill="1" applyBorder="1" applyAlignment="1" applyProtection="1"/>
    <xf numFmtId="0" fontId="6" fillId="0" borderId="0" xfId="0" applyFont="1" applyFill="1" applyBorder="1" applyAlignment="1" applyProtection="1">
      <alignment horizontal="distributed"/>
    </xf>
    <xf numFmtId="38" fontId="6" fillId="0" borderId="0" xfId="2" applyFont="1" applyFill="1" applyBorder="1" applyAlignment="1" applyProtection="1"/>
    <xf numFmtId="0" fontId="9" fillId="0" borderId="0" xfId="0" applyFont="1" applyFill="1" applyBorder="1" applyAlignment="1" applyProtection="1">
      <alignment horizontal="left" vertical="center"/>
    </xf>
    <xf numFmtId="0" fontId="23" fillId="0" borderId="0" xfId="0" applyFont="1" applyFill="1" applyBorder="1" applyAlignment="1" applyProtection="1">
      <alignment horizontal="center" vertical="center"/>
    </xf>
    <xf numFmtId="38" fontId="23" fillId="0" borderId="0" xfId="2" applyFont="1" applyFill="1" applyBorder="1" applyAlignment="1" applyProtection="1">
      <alignment vertical="center"/>
    </xf>
    <xf numFmtId="38" fontId="23" fillId="0" borderId="0" xfId="2" applyFont="1" applyFill="1" applyBorder="1" applyAlignment="1" applyProtection="1"/>
    <xf numFmtId="0" fontId="38" fillId="0" borderId="0" xfId="0" applyFont="1" applyFill="1" applyBorder="1" applyAlignment="1" applyProtection="1">
      <alignment horizontal="left" vertical="top" wrapText="1"/>
    </xf>
    <xf numFmtId="38" fontId="7" fillId="0" borderId="0" xfId="2" applyFont="1" applyFill="1" applyBorder="1" applyAlignment="1" applyProtection="1"/>
    <xf numFmtId="38" fontId="6" fillId="0" borderId="0" xfId="2" applyFont="1" applyBorder="1" applyAlignment="1" applyProtection="1">
      <alignment horizontal="center"/>
    </xf>
    <xf numFmtId="0" fontId="6" fillId="0" borderId="0" xfId="0" applyFont="1" applyBorder="1" applyAlignment="1" applyProtection="1">
      <alignment horizontal="distributed"/>
    </xf>
    <xf numFmtId="38" fontId="23" fillId="0" borderId="0" xfId="2" applyFont="1" applyBorder="1" applyAlignment="1" applyProtection="1">
      <alignment horizontal="center"/>
    </xf>
    <xf numFmtId="0" fontId="13" fillId="0" borderId="0" xfId="0" applyFont="1" applyBorder="1" applyAlignment="1" applyProtection="1">
      <alignment vertical="center" wrapText="1"/>
    </xf>
    <xf numFmtId="0" fontId="13" fillId="0" borderId="9" xfId="0" applyFont="1" applyBorder="1" applyAlignment="1" applyProtection="1">
      <alignment vertical="center" wrapText="1"/>
    </xf>
    <xf numFmtId="0" fontId="7" fillId="0" borderId="0" xfId="0" applyFont="1" applyBorder="1" applyAlignment="1" applyProtection="1">
      <alignment horizontal="left"/>
    </xf>
    <xf numFmtId="38" fontId="6" fillId="0" borderId="0" xfId="2" applyNumberFormat="1" applyFont="1" applyFill="1" applyBorder="1" applyAlignment="1" applyProtection="1">
      <alignment horizontal="center"/>
      <protection locked="0"/>
    </xf>
    <xf numFmtId="38" fontId="6" fillId="0" borderId="11" xfId="7" applyFont="1" applyFill="1" applyBorder="1" applyAlignment="1" applyProtection="1">
      <alignment horizontal="center"/>
    </xf>
    <xf numFmtId="38" fontId="23" fillId="0" borderId="0" xfId="0" applyNumberFormat="1" applyFont="1" applyBorder="1" applyAlignment="1" applyProtection="1">
      <alignment horizontal="center"/>
    </xf>
    <xf numFmtId="0" fontId="23" fillId="0" borderId="0" xfId="0" applyFont="1" applyBorder="1" applyAlignment="1" applyProtection="1">
      <alignment horizontal="center"/>
    </xf>
    <xf numFmtId="0" fontId="8" fillId="0" borderId="0" xfId="0" applyFont="1" applyBorder="1" applyAlignment="1" applyProtection="1">
      <alignment horizontal="distributed"/>
    </xf>
    <xf numFmtId="0" fontId="6" fillId="0" borderId="0" xfId="0" applyFont="1" applyFill="1" applyBorder="1" applyAlignment="1" applyProtection="1">
      <alignment horizontal="right"/>
    </xf>
    <xf numFmtId="38" fontId="23" fillId="0" borderId="0" xfId="2" applyNumberFormat="1" applyFont="1" applyBorder="1" applyAlignment="1" applyProtection="1">
      <alignment horizontal="center"/>
    </xf>
    <xf numFmtId="0" fontId="23" fillId="0" borderId="0" xfId="0" applyFont="1" applyFill="1" applyBorder="1" applyAlignment="1" applyProtection="1">
      <alignment horizontal="right"/>
    </xf>
    <xf numFmtId="0" fontId="6" fillId="0" borderId="0" xfId="0" applyFont="1" applyFill="1" applyBorder="1" applyAlignment="1" applyProtection="1">
      <alignment horizontal="center"/>
    </xf>
    <xf numFmtId="0" fontId="6" fillId="0" borderId="9" xfId="0" applyFont="1" applyFill="1" applyBorder="1" applyAlignment="1" applyProtection="1">
      <alignment horizontal="center"/>
    </xf>
    <xf numFmtId="38" fontId="23" fillId="0" borderId="0" xfId="7" applyFont="1" applyFill="1" applyBorder="1" applyAlignment="1" applyProtection="1"/>
    <xf numFmtId="38" fontId="38" fillId="0" borderId="0" xfId="2" applyFont="1" applyBorder="1" applyAlignment="1" applyProtection="1">
      <alignment horizontal="center" vertical="center"/>
    </xf>
    <xf numFmtId="0" fontId="38" fillId="0" borderId="0" xfId="0" applyFont="1" applyBorder="1" applyAlignment="1" applyProtection="1">
      <alignment vertical="center"/>
    </xf>
    <xf numFmtId="38" fontId="59" fillId="0" borderId="0" xfId="2" applyNumberFormat="1" applyFont="1" applyBorder="1" applyAlignment="1" applyProtection="1">
      <alignment horizontal="center"/>
    </xf>
    <xf numFmtId="38" fontId="59" fillId="0" borderId="0" xfId="2" applyFont="1" applyFill="1" applyBorder="1" applyAlignment="1" applyProtection="1">
      <alignment vertical="center"/>
    </xf>
    <xf numFmtId="0" fontId="38" fillId="0" borderId="0" xfId="0" applyFont="1" applyFill="1" applyBorder="1" applyAlignment="1" applyProtection="1">
      <alignment horizontal="left" vertical="center"/>
    </xf>
    <xf numFmtId="0" fontId="38" fillId="0" borderId="9" xfId="0" applyFont="1" applyFill="1" applyBorder="1" applyAlignment="1" applyProtection="1">
      <alignment horizontal="left" vertical="center"/>
    </xf>
    <xf numFmtId="0" fontId="43" fillId="0" borderId="0" xfId="0" applyFont="1" applyBorder="1" applyAlignment="1" applyProtection="1">
      <alignment vertical="center"/>
    </xf>
    <xf numFmtId="0" fontId="13" fillId="0" borderId="8" xfId="0" applyFont="1" applyBorder="1" applyAlignment="1" applyProtection="1">
      <alignment horizontal="center" wrapText="1"/>
    </xf>
    <xf numFmtId="0" fontId="13" fillId="0" borderId="0" xfId="0" applyFont="1" applyBorder="1" applyAlignment="1" applyProtection="1">
      <alignment horizontal="center" wrapText="1"/>
    </xf>
    <xf numFmtId="38" fontId="6" fillId="0" borderId="0" xfId="2" applyFont="1" applyBorder="1" applyAlignment="1" applyProtection="1">
      <alignment horizontal="center" vertical="center"/>
    </xf>
    <xf numFmtId="0" fontId="6" fillId="0" borderId="0" xfId="0" applyFont="1" applyBorder="1" applyAlignment="1" applyProtection="1">
      <alignment vertical="center"/>
    </xf>
    <xf numFmtId="38" fontId="23" fillId="0" borderId="0" xfId="2" applyNumberFormat="1" applyFont="1" applyFill="1" applyBorder="1" applyAlignment="1" applyProtection="1">
      <alignment horizontal="center" vertical="center"/>
    </xf>
    <xf numFmtId="0" fontId="13" fillId="0" borderId="8" xfId="0" applyFont="1" applyBorder="1" applyAlignment="1" applyProtection="1">
      <alignment horizontal="center" shrinkToFit="1"/>
    </xf>
    <xf numFmtId="0" fontId="13" fillId="0" borderId="0" xfId="0" applyFont="1" applyBorder="1" applyAlignment="1" applyProtection="1">
      <alignment horizontal="center" shrinkToFit="1"/>
    </xf>
    <xf numFmtId="0" fontId="6" fillId="0" borderId="0" xfId="0" applyFont="1" applyBorder="1" applyAlignment="1" applyProtection="1"/>
    <xf numFmtId="38" fontId="23" fillId="0" borderId="0" xfId="2" applyNumberFormat="1" applyFont="1" applyFill="1" applyBorder="1" applyAlignment="1" applyProtection="1">
      <alignment horizontal="center"/>
    </xf>
    <xf numFmtId="38" fontId="6" fillId="0" borderId="0" xfId="2" applyFont="1" applyBorder="1" applyAlignment="1" applyProtection="1">
      <alignment horizontal="center" wrapText="1"/>
    </xf>
    <xf numFmtId="38" fontId="23" fillId="0" borderId="0" xfId="2" applyNumberFormat="1" applyFont="1" applyBorder="1" applyAlignment="1" applyProtection="1">
      <alignment horizontal="center" vertical="center"/>
    </xf>
    <xf numFmtId="0" fontId="6" fillId="0" borderId="8" xfId="0" applyFont="1" applyBorder="1" applyAlignment="1" applyProtection="1">
      <alignment horizontal="left" wrapText="1"/>
    </xf>
    <xf numFmtId="0" fontId="6" fillId="0" borderId="0" xfId="0" applyFont="1" applyBorder="1" applyAlignment="1" applyProtection="1">
      <alignment horizontal="left" wrapText="1"/>
    </xf>
    <xf numFmtId="0" fontId="6" fillId="0" borderId="9" xfId="0" applyFont="1" applyBorder="1" applyAlignment="1" applyProtection="1">
      <alignment horizontal="left" wrapText="1"/>
    </xf>
    <xf numFmtId="0" fontId="13" fillId="0" borderId="8" xfId="0" applyFont="1" applyBorder="1" applyAlignment="1" applyProtection="1">
      <alignment horizontal="center" wrapText="1" shrinkToFit="1"/>
    </xf>
    <xf numFmtId="0" fontId="9" fillId="0" borderId="0" xfId="0" applyFont="1" applyBorder="1" applyAlignment="1" applyProtection="1"/>
    <xf numFmtId="0" fontId="9" fillId="0" borderId="9" xfId="0" applyFont="1" applyBorder="1" applyAlignment="1" applyProtection="1"/>
    <xf numFmtId="0" fontId="6" fillId="0" borderId="0" xfId="0" applyFont="1" applyBorder="1" applyAlignment="1" applyProtection="1">
      <alignment horizontal="right" vertical="center"/>
    </xf>
    <xf numFmtId="0" fontId="6" fillId="0" borderId="9" xfId="0" applyFont="1" applyBorder="1" applyAlignment="1" applyProtection="1">
      <alignment horizontal="right" vertical="center"/>
    </xf>
    <xf numFmtId="0" fontId="9" fillId="0" borderId="24" xfId="0" applyFont="1" applyFill="1" applyBorder="1" applyAlignment="1" applyProtection="1">
      <alignment horizontal="center" vertical="center" wrapText="1"/>
    </xf>
    <xf numFmtId="0" fontId="9" fillId="0" borderId="0" xfId="0" applyFont="1" applyBorder="1" applyAlignment="1" applyProtection="1">
      <alignment horizontal="center" vertical="center" wrapText="1"/>
    </xf>
    <xf numFmtId="0" fontId="6" fillId="0" borderId="25" xfId="0" applyFont="1" applyBorder="1" applyAlignment="1" applyProtection="1">
      <alignment horizontal="center" vertical="center" wrapText="1"/>
    </xf>
    <xf numFmtId="0" fontId="6" fillId="0" borderId="26" xfId="0" applyFont="1" applyBorder="1" applyAlignment="1" applyProtection="1">
      <alignment horizontal="center" vertical="center" wrapText="1"/>
    </xf>
    <xf numFmtId="0" fontId="6" fillId="0" borderId="27" xfId="0" applyFont="1" applyFill="1" applyBorder="1" applyAlignment="1" applyProtection="1">
      <alignment horizontal="center" wrapText="1"/>
    </xf>
    <xf numFmtId="0" fontId="6" fillId="0" borderId="28" xfId="0" applyFont="1" applyBorder="1" applyAlignment="1" applyProtection="1">
      <alignment horizontal="center" wrapText="1"/>
    </xf>
    <xf numFmtId="0" fontId="6" fillId="0" borderId="29" xfId="0" applyFont="1" applyBorder="1" applyAlignment="1" applyProtection="1">
      <alignment horizontal="center" wrapText="1"/>
    </xf>
    <xf numFmtId="0" fontId="6" fillId="0" borderId="30" xfId="0" applyFont="1" applyFill="1" applyBorder="1" applyAlignment="1" applyProtection="1"/>
    <xf numFmtId="0" fontId="6" fillId="0" borderId="28" xfId="0" applyFont="1" applyFill="1" applyBorder="1" applyAlignment="1" applyProtection="1"/>
    <xf numFmtId="0" fontId="6" fillId="0" borderId="31" xfId="0" applyFont="1" applyFill="1" applyBorder="1" applyAlignment="1" applyProtection="1"/>
    <xf numFmtId="0" fontId="6" fillId="0" borderId="40" xfId="0" applyFont="1" applyFill="1" applyBorder="1" applyAlignment="1" applyProtection="1">
      <alignment horizontal="center" wrapText="1"/>
    </xf>
    <xf numFmtId="0" fontId="6" fillId="0" borderId="41" xfId="0" applyFont="1" applyBorder="1" applyAlignment="1" applyProtection="1">
      <alignment horizontal="center" wrapText="1"/>
    </xf>
    <xf numFmtId="0" fontId="6" fillId="0" borderId="42" xfId="0" applyFont="1" applyBorder="1" applyAlignment="1" applyProtection="1">
      <alignment horizontal="center" wrapText="1"/>
    </xf>
    <xf numFmtId="0" fontId="6" fillId="0" borderId="44" xfId="0" applyFont="1" applyFill="1" applyBorder="1" applyAlignment="1" applyProtection="1"/>
    <xf numFmtId="0" fontId="6" fillId="0" borderId="41" xfId="0" applyFont="1" applyFill="1" applyBorder="1" applyAlignment="1" applyProtection="1"/>
    <xf numFmtId="0" fontId="6" fillId="0" borderId="45" xfId="0" applyFont="1" applyFill="1" applyBorder="1" applyAlignment="1" applyProtection="1"/>
    <xf numFmtId="0" fontId="6" fillId="0" borderId="22" xfId="0" applyFont="1" applyBorder="1" applyAlignment="1" applyProtection="1">
      <alignment horizontal="center" vertical="center" wrapText="1"/>
    </xf>
    <xf numFmtId="0" fontId="6" fillId="0" borderId="23" xfId="0" applyFont="1" applyBorder="1" applyAlignment="1" applyProtection="1">
      <alignment horizontal="center" vertical="center" wrapText="1"/>
    </xf>
    <xf numFmtId="0" fontId="6" fillId="0" borderId="25" xfId="0" applyFont="1" applyBorder="1" applyAlignment="1" applyProtection="1">
      <alignment wrapText="1"/>
    </xf>
    <xf numFmtId="0" fontId="6" fillId="0" borderId="26" xfId="0" applyFont="1" applyBorder="1" applyAlignment="1" applyProtection="1">
      <alignment wrapText="1"/>
    </xf>
    <xf numFmtId="0" fontId="6" fillId="0" borderId="32" xfId="0" applyFont="1" applyFill="1" applyBorder="1" applyAlignment="1" applyProtection="1">
      <alignment horizontal="center" wrapText="1"/>
    </xf>
    <xf numFmtId="0" fontId="6" fillId="0" borderId="33" xfId="0" applyFont="1" applyBorder="1" applyAlignment="1" applyProtection="1">
      <alignment horizontal="center" wrapText="1"/>
    </xf>
    <xf numFmtId="0" fontId="6" fillId="0" borderId="34" xfId="0" applyFont="1" applyBorder="1" applyAlignment="1" applyProtection="1">
      <alignment horizontal="center" wrapText="1"/>
    </xf>
    <xf numFmtId="0" fontId="6" fillId="0" borderId="36" xfId="0" applyFont="1" applyFill="1" applyBorder="1" applyAlignment="1" applyProtection="1"/>
    <xf numFmtId="0" fontId="6" fillId="0" borderId="33" xfId="0" applyFont="1" applyFill="1" applyBorder="1" applyAlignment="1" applyProtection="1"/>
    <xf numFmtId="0" fontId="6" fillId="0" borderId="37" xfId="0" applyFont="1" applyFill="1" applyBorder="1" applyAlignment="1" applyProtection="1"/>
    <xf numFmtId="0" fontId="9" fillId="0" borderId="8" xfId="0" applyFont="1" applyFill="1" applyBorder="1" applyAlignment="1" applyProtection="1">
      <alignment horizontal="center" vertical="center" wrapText="1"/>
    </xf>
    <xf numFmtId="0" fontId="6" fillId="0" borderId="4" xfId="0" applyFont="1" applyBorder="1" applyAlignment="1" applyProtection="1">
      <alignment horizontal="center" vertical="center" wrapText="1"/>
    </xf>
    <xf numFmtId="0" fontId="6" fillId="0" borderId="13" xfId="0" applyFont="1" applyBorder="1" applyAlignment="1" applyProtection="1">
      <alignment horizontal="center" vertical="center" wrapText="1"/>
    </xf>
    <xf numFmtId="0" fontId="6" fillId="0" borderId="0" xfId="0" applyFont="1" applyBorder="1" applyAlignment="1" applyProtection="1">
      <alignment horizontal="center" vertical="center"/>
    </xf>
    <xf numFmtId="0" fontId="7" fillId="0" borderId="0" xfId="0" applyFont="1" applyBorder="1" applyAlignment="1" applyProtection="1">
      <alignment horizontal="left" vertical="center" wrapText="1"/>
    </xf>
    <xf numFmtId="0" fontId="7" fillId="0" borderId="9" xfId="0" applyFont="1" applyBorder="1" applyAlignment="1" applyProtection="1">
      <alignment horizontal="left" vertical="center" wrapText="1"/>
    </xf>
    <xf numFmtId="0" fontId="6" fillId="0" borderId="1" xfId="0" applyFont="1" applyFill="1" applyBorder="1" applyAlignment="1" applyProtection="1">
      <alignment horizontal="center" vertical="center" wrapText="1"/>
      <protection locked="0"/>
    </xf>
    <xf numFmtId="0" fontId="6" fillId="0" borderId="3" xfId="0" applyFont="1" applyFill="1" applyBorder="1" applyAlignment="1" applyProtection="1">
      <alignment horizontal="center" vertical="center" wrapText="1"/>
      <protection locked="0"/>
    </xf>
    <xf numFmtId="0" fontId="6" fillId="0" borderId="4" xfId="0" applyFont="1" applyFill="1" applyBorder="1" applyAlignment="1" applyProtection="1">
      <alignment horizontal="center" vertical="center" wrapText="1"/>
      <protection locked="0"/>
    </xf>
    <xf numFmtId="0" fontId="6" fillId="0" borderId="12" xfId="0" applyFont="1" applyFill="1" applyBorder="1" applyAlignment="1" applyProtection="1">
      <alignment horizontal="center" vertical="center" wrapText="1"/>
      <protection locked="0"/>
    </xf>
    <xf numFmtId="0" fontId="6" fillId="0" borderId="1" xfId="0" applyFont="1" applyBorder="1" applyAlignment="1" applyProtection="1">
      <alignment horizontal="center" vertical="center" wrapText="1"/>
    </xf>
    <xf numFmtId="0" fontId="6" fillId="0" borderId="3" xfId="0" applyFont="1" applyBorder="1" applyAlignment="1" applyProtection="1">
      <alignment horizontal="center" vertical="center" wrapText="1"/>
    </xf>
    <xf numFmtId="0" fontId="6" fillId="0" borderId="4" xfId="0" applyFont="1" applyBorder="1" applyAlignment="1" applyProtection="1">
      <alignment wrapText="1"/>
    </xf>
    <xf numFmtId="0" fontId="6" fillId="0" borderId="12" xfId="0" applyFont="1" applyBorder="1" applyAlignment="1" applyProtection="1">
      <alignment wrapText="1"/>
    </xf>
    <xf numFmtId="0" fontId="6" fillId="0" borderId="11" xfId="0" applyFont="1" applyBorder="1" applyAlignment="1" applyProtection="1">
      <alignment horizontal="center" vertical="center"/>
    </xf>
    <xf numFmtId="0" fontId="7" fillId="0" borderId="0" xfId="0" applyFont="1" applyBorder="1" applyAlignment="1" applyProtection="1">
      <alignment horizontal="left" vertical="top" wrapText="1"/>
    </xf>
    <xf numFmtId="0" fontId="6" fillId="0" borderId="14" xfId="0" applyFont="1" applyFill="1" applyBorder="1" applyAlignment="1" applyProtection="1">
      <alignment horizontal="right"/>
      <protection locked="0"/>
    </xf>
    <xf numFmtId="0" fontId="6" fillId="0" borderId="15" xfId="0" applyFont="1" applyFill="1" applyBorder="1" applyAlignment="1" applyProtection="1">
      <alignment horizontal="right"/>
      <protection locked="0"/>
    </xf>
    <xf numFmtId="0" fontId="6" fillId="0" borderId="15" xfId="0" applyFont="1" applyFill="1" applyBorder="1" applyAlignment="1">
      <alignment horizontal="right"/>
    </xf>
    <xf numFmtId="0" fontId="10" fillId="0" borderId="0" xfId="0" applyFont="1" applyAlignment="1" applyProtection="1"/>
    <xf numFmtId="0" fontId="10" fillId="0" borderId="14" xfId="0" applyFont="1" applyBorder="1" applyAlignment="1" applyProtection="1">
      <alignment wrapText="1"/>
    </xf>
    <xf numFmtId="0" fontId="10" fillId="0" borderId="15" xfId="0" applyFont="1" applyBorder="1" applyAlignment="1" applyProtection="1">
      <alignment wrapText="1"/>
    </xf>
    <xf numFmtId="0" fontId="10" fillId="0" borderId="10" xfId="0" applyFont="1" applyBorder="1" applyAlignment="1" applyProtection="1">
      <alignment wrapText="1"/>
    </xf>
    <xf numFmtId="0" fontId="6" fillId="0" borderId="15" xfId="0" applyFont="1" applyFill="1" applyBorder="1" applyAlignment="1" applyProtection="1"/>
    <xf numFmtId="38" fontId="6" fillId="0" borderId="14" xfId="0" applyNumberFormat="1" applyFont="1" applyFill="1" applyBorder="1" applyAlignment="1" applyProtection="1">
      <alignment horizontal="right"/>
      <protection locked="0"/>
    </xf>
    <xf numFmtId="38" fontId="6" fillId="0" borderId="15" xfId="0" applyNumberFormat="1" applyFont="1" applyFill="1" applyBorder="1" applyAlignment="1" applyProtection="1">
      <alignment horizontal="right"/>
      <protection locked="0"/>
    </xf>
    <xf numFmtId="176" fontId="6" fillId="0" borderId="14" xfId="2" applyNumberFormat="1" applyFont="1" applyFill="1" applyBorder="1" applyAlignment="1" applyProtection="1">
      <alignment horizontal="right"/>
      <protection locked="0"/>
    </xf>
    <xf numFmtId="176" fontId="6" fillId="0" borderId="15" xfId="2" applyNumberFormat="1" applyFont="1" applyFill="1" applyBorder="1" applyAlignment="1" applyProtection="1">
      <alignment horizontal="right"/>
      <protection locked="0"/>
    </xf>
    <xf numFmtId="176" fontId="6" fillId="3" borderId="15" xfId="2" applyNumberFormat="1" applyFont="1" applyFill="1" applyBorder="1" applyAlignment="1"/>
    <xf numFmtId="176" fontId="6" fillId="3" borderId="15" xfId="0" applyNumberFormat="1" applyFont="1" applyFill="1" applyBorder="1" applyAlignment="1"/>
    <xf numFmtId="182" fontId="6" fillId="3" borderId="15" xfId="2" applyNumberFormat="1" applyFont="1" applyFill="1" applyBorder="1" applyAlignment="1"/>
    <xf numFmtId="182" fontId="6" fillId="3" borderId="15" xfId="0" applyNumberFormat="1" applyFont="1" applyFill="1" applyBorder="1" applyAlignment="1"/>
    <xf numFmtId="0" fontId="24" fillId="0" borderId="0" xfId="0" applyFont="1" applyBorder="1" applyAlignment="1">
      <alignment horizontal="left" wrapText="1"/>
    </xf>
    <xf numFmtId="0" fontId="6" fillId="0" borderId="14" xfId="0" applyFont="1" applyFill="1" applyBorder="1" applyAlignment="1">
      <alignment horizontal="center"/>
    </xf>
    <xf numFmtId="0" fontId="6" fillId="0" borderId="15" xfId="0" applyFont="1" applyFill="1" applyBorder="1" applyAlignment="1">
      <alignment horizontal="center"/>
    </xf>
    <xf numFmtId="0" fontId="6" fillId="0" borderId="10" xfId="0" applyFont="1" applyFill="1" applyBorder="1" applyAlignment="1">
      <alignment horizontal="center"/>
    </xf>
    <xf numFmtId="38" fontId="23" fillId="0" borderId="14" xfId="0" applyNumberFormat="1" applyFont="1" applyFill="1" applyBorder="1" applyAlignment="1" applyProtection="1"/>
    <xf numFmtId="38" fontId="23" fillId="0" borderId="15" xfId="0" applyNumberFormat="1" applyFont="1" applyFill="1" applyBorder="1" applyAlignment="1" applyProtection="1"/>
    <xf numFmtId="40" fontId="23" fillId="0" borderId="15" xfId="2" applyNumberFormat="1" applyFont="1" applyFill="1" applyBorder="1" applyAlignment="1" applyProtection="1">
      <alignment horizontal="right"/>
    </xf>
    <xf numFmtId="0" fontId="9" fillId="0" borderId="2" xfId="0" applyFont="1" applyFill="1" applyBorder="1" applyAlignment="1" applyProtection="1">
      <alignment horizontal="left" vertical="center" wrapText="1"/>
    </xf>
    <xf numFmtId="0" fontId="9" fillId="0" borderId="0" xfId="0" applyFont="1" applyFill="1" applyBorder="1" applyAlignment="1" applyProtection="1">
      <alignment horizontal="left" wrapText="1"/>
    </xf>
    <xf numFmtId="0" fontId="10" fillId="0" borderId="0" xfId="0" applyFont="1" applyBorder="1" applyAlignment="1" applyProtection="1">
      <alignment wrapText="1"/>
    </xf>
    <xf numFmtId="38" fontId="23" fillId="0" borderId="14" xfId="0" applyNumberFormat="1" applyFont="1" applyFill="1" applyBorder="1" applyAlignment="1" applyProtection="1">
      <alignment horizontal="right"/>
    </xf>
    <xf numFmtId="38" fontId="23" fillId="0" borderId="15" xfId="0" applyNumberFormat="1" applyFont="1" applyFill="1" applyBorder="1" applyAlignment="1" applyProtection="1">
      <alignment horizontal="right"/>
    </xf>
    <xf numFmtId="40" fontId="23" fillId="0" borderId="15" xfId="2" applyNumberFormat="1" applyFont="1" applyFill="1" applyBorder="1" applyAlignment="1" applyProtection="1"/>
    <xf numFmtId="40" fontId="23" fillId="0" borderId="15" xfId="0" applyNumberFormat="1" applyFont="1" applyFill="1" applyBorder="1" applyAlignment="1" applyProtection="1"/>
    <xf numFmtId="38" fontId="23" fillId="0" borderId="15" xfId="2" applyNumberFormat="1" applyFont="1" applyFill="1" applyBorder="1" applyAlignment="1" applyProtection="1"/>
    <xf numFmtId="0" fontId="23" fillId="0" borderId="14" xfId="0" applyFont="1" applyFill="1" applyBorder="1" applyAlignment="1" applyProtection="1">
      <alignment horizontal="right"/>
    </xf>
    <xf numFmtId="0" fontId="23" fillId="0" borderId="15" xfId="0" applyFont="1" applyFill="1" applyBorder="1" applyAlignment="1" applyProtection="1">
      <alignment horizontal="right"/>
    </xf>
    <xf numFmtId="38" fontId="23" fillId="0" borderId="14" xfId="2" applyFont="1" applyFill="1" applyBorder="1" applyAlignment="1" applyProtection="1">
      <alignment horizontal="right"/>
    </xf>
    <xf numFmtId="38" fontId="23" fillId="0" borderId="15" xfId="2" applyFont="1" applyFill="1" applyBorder="1" applyAlignment="1" applyProtection="1">
      <alignment horizontal="right"/>
    </xf>
    <xf numFmtId="0" fontId="6" fillId="0" borderId="14" xfId="0" applyFont="1" applyFill="1" applyBorder="1" applyAlignment="1" applyProtection="1">
      <alignment horizontal="right"/>
    </xf>
    <xf numFmtId="0" fontId="6" fillId="0" borderId="15" xfId="0" applyFont="1" applyFill="1" applyBorder="1" applyAlignment="1" applyProtection="1">
      <alignment horizontal="right"/>
    </xf>
    <xf numFmtId="0" fontId="12" fillId="0" borderId="0" xfId="0" applyFont="1" applyBorder="1" applyAlignment="1" applyProtection="1">
      <alignment horizontal="center"/>
    </xf>
    <xf numFmtId="0" fontId="6" fillId="0" borderId="13" xfId="0" applyFont="1" applyFill="1" applyBorder="1" applyAlignment="1" applyProtection="1">
      <alignment horizontal="center"/>
      <protection locked="0"/>
    </xf>
    <xf numFmtId="0" fontId="6" fillId="0" borderId="1" xfId="0" applyFont="1" applyBorder="1" applyAlignment="1" applyProtection="1">
      <alignment horizontal="center" vertical="center"/>
    </xf>
    <xf numFmtId="0" fontId="6" fillId="0" borderId="2" xfId="0" applyFont="1" applyBorder="1" applyAlignment="1" applyProtection="1">
      <alignment horizontal="center" vertical="center"/>
    </xf>
    <xf numFmtId="0" fontId="6" fillId="0" borderId="3" xfId="0" applyFont="1" applyBorder="1" applyAlignment="1" applyProtection="1">
      <alignment horizontal="center" vertical="center"/>
    </xf>
    <xf numFmtId="0" fontId="6" fillId="0" borderId="4" xfId="0" applyFont="1" applyBorder="1" applyAlignment="1" applyProtection="1">
      <alignment horizontal="center" vertical="center"/>
    </xf>
    <xf numFmtId="0" fontId="6" fillId="0" borderId="13" xfId="0" applyFont="1" applyBorder="1" applyAlignment="1" applyProtection="1">
      <alignment horizontal="center" vertical="center"/>
    </xf>
    <xf numFmtId="0" fontId="6" fillId="0" borderId="12" xfId="0" applyFont="1" applyBorder="1" applyAlignment="1" applyProtection="1">
      <alignment horizontal="center" vertical="center"/>
    </xf>
    <xf numFmtId="0" fontId="6" fillId="0" borderId="14" xfId="0" applyFont="1" applyBorder="1" applyAlignment="1" applyProtection="1">
      <alignment horizontal="center"/>
    </xf>
    <xf numFmtId="0" fontId="6" fillId="0" borderId="15" xfId="0" applyFont="1" applyBorder="1" applyAlignment="1" applyProtection="1">
      <alignment horizontal="center"/>
    </xf>
    <xf numFmtId="0" fontId="6" fillId="0" borderId="10" xfId="0" applyFont="1" applyBorder="1" applyAlignment="1" applyProtection="1">
      <alignment horizontal="center"/>
    </xf>
    <xf numFmtId="0" fontId="6" fillId="0" borderId="14" xfId="0" applyFont="1" applyFill="1" applyBorder="1" applyAlignment="1" applyProtection="1">
      <alignment horizontal="center"/>
    </xf>
    <xf numFmtId="0" fontId="6" fillId="0" borderId="15" xfId="0" applyFont="1" applyFill="1" applyBorder="1" applyAlignment="1" applyProtection="1">
      <alignment horizontal="center"/>
    </xf>
    <xf numFmtId="0" fontId="6" fillId="0" borderId="10" xfId="0" applyFont="1" applyFill="1" applyBorder="1" applyAlignment="1" applyProtection="1">
      <alignment horizontal="center"/>
    </xf>
    <xf numFmtId="38" fontId="23" fillId="0" borderId="0" xfId="7" applyFont="1" applyFill="1" applyBorder="1" applyAlignment="1" applyProtection="1">
      <alignment horizontal="right" vertical="center"/>
    </xf>
  </cellXfs>
  <cellStyles count="12">
    <cellStyle name="桁区切り" xfId="1" builtinId="6"/>
    <cellStyle name="桁区切り 2" xfId="2" xr:uid="{00000000-0005-0000-0000-000001000000}"/>
    <cellStyle name="桁区切り 3" xfId="6" xr:uid="{00000000-0005-0000-0000-000002000000}"/>
    <cellStyle name="桁区切り 3 2" xfId="7" xr:uid="{00000000-0005-0000-0000-000003000000}"/>
    <cellStyle name="通貨" xfId="11" builtinId="7"/>
    <cellStyle name="標準" xfId="0" builtinId="0"/>
    <cellStyle name="標準 2" xfId="3" xr:uid="{00000000-0005-0000-0000-000006000000}"/>
    <cellStyle name="標準 2 2" xfId="10" xr:uid="{00000000-0005-0000-0000-000007000000}"/>
    <cellStyle name="標準 3" xfId="4" xr:uid="{00000000-0005-0000-0000-000008000000}"/>
    <cellStyle name="標準 3 2" xfId="8" xr:uid="{00000000-0005-0000-0000-000009000000}"/>
    <cellStyle name="標準 3 2 2" xfId="9" xr:uid="{00000000-0005-0000-0000-00000A000000}"/>
    <cellStyle name="未定義" xfId="5" xr:uid="{00000000-0005-0000-0000-00000C000000}"/>
  </cellStyles>
  <dxfs count="46">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ill>
        <patternFill>
          <bgColor rgb="FFFFFF66"/>
        </patternFill>
      </fill>
    </dxf>
    <dxf>
      <font>
        <strike val="0"/>
        <color auto="1"/>
      </font>
      <fill>
        <patternFill>
          <bgColor rgb="FFFFFF66"/>
        </patternFill>
      </fill>
    </dxf>
    <dxf>
      <fill>
        <patternFill>
          <bgColor rgb="FFFFFF66"/>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mruColors>
      <color rgb="FFFFFF66"/>
      <color rgb="FFFFFF99"/>
      <color rgb="FFFF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1.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9</xdr:col>
      <xdr:colOff>91109</xdr:colOff>
      <xdr:row>3</xdr:row>
      <xdr:rowOff>74544</xdr:rowOff>
    </xdr:from>
    <xdr:to>
      <xdr:col>12</xdr:col>
      <xdr:colOff>124239</xdr:colOff>
      <xdr:row>23</xdr:row>
      <xdr:rowOff>19050</xdr:rowOff>
    </xdr:to>
    <xdr:sp macro="" textlink="">
      <xdr:nvSpPr>
        <xdr:cNvPr id="2" name="角丸四角形 1">
          <a:extLst>
            <a:ext uri="{FF2B5EF4-FFF2-40B4-BE49-F238E27FC236}">
              <a16:creationId xmlns:a16="http://schemas.microsoft.com/office/drawing/2014/main" id="{00000000-0008-0000-0300-000002000000}"/>
            </a:ext>
          </a:extLst>
        </xdr:cNvPr>
        <xdr:cNvSpPr/>
      </xdr:nvSpPr>
      <xdr:spPr bwMode="auto">
        <a:xfrm>
          <a:off x="5834684" y="617469"/>
          <a:ext cx="4948030" cy="3373506"/>
        </a:xfrm>
        <a:prstGeom prst="round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r>
            <a:rPr kumimoji="1" lang="en-US" altLang="ja-JP" sz="1100"/>
            <a:t>【</a:t>
          </a:r>
          <a:r>
            <a:rPr kumimoji="1" lang="ja-JP" altLang="en-US" sz="1100"/>
            <a:t>作成方法</a:t>
          </a:r>
          <a:r>
            <a:rPr kumimoji="1" lang="en-US" altLang="ja-JP" sz="1100"/>
            <a:t>】</a:t>
          </a:r>
        </a:p>
        <a:p>
          <a:pPr algn="l"/>
          <a:r>
            <a:rPr kumimoji="1" lang="ja-JP" altLang="en-US" sz="1100"/>
            <a:t>①Ｌ２列のプルダウンより研修事業名を選択してください。</a:t>
          </a:r>
          <a:endParaRPr kumimoji="1" lang="en-US" altLang="ja-JP" sz="1100"/>
        </a:p>
        <a:p>
          <a:pPr algn="l"/>
          <a:endParaRPr kumimoji="1" lang="en-US" altLang="ja-JP" sz="1100"/>
        </a:p>
        <a:p>
          <a:pPr algn="l"/>
          <a:r>
            <a:rPr kumimoji="1" lang="ja-JP" altLang="en-US" sz="1100"/>
            <a:t>②研修事業を選択すると第</a:t>
          </a:r>
          <a:r>
            <a:rPr kumimoji="1" lang="en-US" altLang="ja-JP" sz="1100"/>
            <a:t>2</a:t>
          </a:r>
          <a:r>
            <a:rPr kumimoji="1" lang="ja-JP" altLang="en-US" sz="1100"/>
            <a:t>号様式別紙１（所要額調書、対象経費内訳）に選択した事　　　　</a:t>
          </a:r>
          <a:endParaRPr kumimoji="1" lang="en-US" altLang="ja-JP" sz="1100"/>
        </a:p>
        <a:p>
          <a:pPr algn="l"/>
          <a:r>
            <a:rPr kumimoji="1" lang="ja-JP" altLang="en-US" sz="1100"/>
            <a:t>　</a:t>
          </a:r>
          <a:r>
            <a:rPr kumimoji="1" lang="ja-JP" altLang="en-US" sz="1100" baseline="0"/>
            <a:t> </a:t>
          </a:r>
          <a:r>
            <a:rPr kumimoji="1" lang="ja-JP" altLang="en-US" sz="1100"/>
            <a:t>業名がＢ５セルに１”選択事業”所要額、</a:t>
          </a:r>
          <a:r>
            <a:rPr kumimoji="1" lang="en-US" altLang="ja-JP" sz="1100"/>
            <a:t>15</a:t>
          </a:r>
          <a:r>
            <a:rPr kumimoji="1" lang="ja-JP" altLang="en-US" sz="1100"/>
            <a:t>列目以降に対象経費の記載項目が出力さ</a:t>
          </a:r>
          <a:endParaRPr kumimoji="1" lang="en-US" altLang="ja-JP" sz="1100"/>
        </a:p>
        <a:p>
          <a:r>
            <a:rPr kumimoji="1" lang="ja-JP" altLang="en-US" sz="1100"/>
            <a:t>　 れますので確認し、記載してください。</a:t>
          </a:r>
          <a:r>
            <a:rPr kumimoji="1" lang="ja-JP" altLang="ja-JP" sz="1100">
              <a:effectLst/>
              <a:latin typeface="+mn-lt"/>
              <a:ea typeface="+mn-ea"/>
              <a:cs typeface="+mn-cs"/>
            </a:rPr>
            <a:t>（研修事業により別紙</a:t>
          </a:r>
          <a:r>
            <a:rPr kumimoji="1" lang="en-US" altLang="ja-JP" sz="1100">
              <a:effectLst/>
              <a:latin typeface="+mn-lt"/>
              <a:ea typeface="+mn-ea"/>
              <a:cs typeface="+mn-cs"/>
            </a:rPr>
            <a:t>2</a:t>
          </a:r>
          <a:r>
            <a:rPr kumimoji="1" lang="ja-JP" altLang="ja-JP" sz="1100">
              <a:effectLst/>
              <a:latin typeface="+mn-lt"/>
              <a:ea typeface="+mn-ea"/>
              <a:cs typeface="+mn-cs"/>
            </a:rPr>
            <a:t>が複数のシートに分かれ</a:t>
          </a:r>
          <a:endParaRPr kumimoji="1" lang="en-US" altLang="ja-JP" sz="1100">
            <a:effectLst/>
            <a:latin typeface="+mn-lt"/>
            <a:ea typeface="+mn-ea"/>
            <a:cs typeface="+mn-cs"/>
          </a:endParaRPr>
        </a:p>
        <a:p>
          <a:r>
            <a:rPr kumimoji="1" lang="ja-JP" altLang="en-US" sz="1100">
              <a:effectLst/>
              <a:latin typeface="+mn-lt"/>
              <a:ea typeface="+mn-ea"/>
              <a:cs typeface="+mn-cs"/>
            </a:rPr>
            <a:t>　</a:t>
          </a:r>
          <a:r>
            <a:rPr kumimoji="1" lang="ja-JP" altLang="en-US" sz="1100" baseline="0">
              <a:effectLst/>
              <a:latin typeface="+mn-lt"/>
              <a:ea typeface="+mn-ea"/>
              <a:cs typeface="+mn-cs"/>
            </a:rPr>
            <a:t> </a:t>
          </a:r>
          <a:r>
            <a:rPr kumimoji="1" lang="ja-JP" altLang="ja-JP" sz="1100">
              <a:effectLst/>
              <a:latin typeface="+mn-lt"/>
              <a:ea typeface="+mn-ea"/>
              <a:cs typeface="+mn-cs"/>
            </a:rPr>
            <a:t>ている事業があります）</a:t>
          </a:r>
          <a:endParaRPr kumimoji="1" lang="en-US" altLang="ja-JP" sz="1100"/>
        </a:p>
        <a:p>
          <a:pPr algn="l"/>
          <a:endParaRPr kumimoji="1" lang="en-US" altLang="ja-JP" sz="1100"/>
        </a:p>
        <a:p>
          <a:pPr algn="l"/>
          <a:r>
            <a:rPr kumimoji="1" lang="ja-JP" altLang="en-US" sz="1100"/>
            <a:t>③別紙２については研修事業毎にシートが分けられておりますので、該当事業のシート</a:t>
          </a:r>
          <a:endParaRPr kumimoji="1" lang="en-US" altLang="ja-JP" sz="1100"/>
        </a:p>
        <a:p>
          <a:pPr algn="l"/>
          <a:r>
            <a:rPr kumimoji="1" lang="ja-JP" altLang="en-US" sz="1100"/>
            <a:t>　  を選択し、記載してください。</a:t>
          </a:r>
          <a:endParaRPr kumimoji="1" lang="en-US" altLang="ja-JP" sz="1100"/>
        </a:p>
        <a:p>
          <a:pPr algn="l"/>
          <a:endParaRPr kumimoji="1" lang="en-US" altLang="ja-JP" sz="1100"/>
        </a:p>
        <a:p>
          <a:pPr algn="l"/>
          <a:r>
            <a:rPr kumimoji="1" lang="ja-JP" altLang="en-US" sz="1100"/>
            <a:t>④収入支出予算書抄本につきましては規定の様式はありません。</a:t>
          </a:r>
          <a:endParaRPr kumimoji="1" lang="en-US" altLang="ja-JP" sz="1100"/>
        </a:p>
      </xdr:txBody>
    </xdr:sp>
    <xdr:clientData/>
  </xdr:twoCellAnchor>
  <xdr:twoCellAnchor>
    <xdr:from>
      <xdr:col>0</xdr:col>
      <xdr:colOff>123825</xdr:colOff>
      <xdr:row>1</xdr:row>
      <xdr:rowOff>38100</xdr:rowOff>
    </xdr:from>
    <xdr:to>
      <xdr:col>2</xdr:col>
      <xdr:colOff>539199</xdr:colOff>
      <xdr:row>2</xdr:row>
      <xdr:rowOff>119684</xdr:rowOff>
    </xdr:to>
    <xdr:sp macro="" textlink="">
      <xdr:nvSpPr>
        <xdr:cNvPr id="4" name="AutoShape 6">
          <a:extLst>
            <a:ext uri="{FF2B5EF4-FFF2-40B4-BE49-F238E27FC236}">
              <a16:creationId xmlns:a16="http://schemas.microsoft.com/office/drawing/2014/main" id="{00000000-0008-0000-0300-000004000000}"/>
            </a:ext>
          </a:extLst>
        </xdr:cNvPr>
        <xdr:cNvSpPr>
          <a:spLocks noChangeArrowheads="1"/>
        </xdr:cNvSpPr>
      </xdr:nvSpPr>
      <xdr:spPr bwMode="auto">
        <a:xfrm>
          <a:off x="123825" y="228600"/>
          <a:ext cx="1453599" cy="262559"/>
        </a:xfrm>
        <a:prstGeom prst="wedgeRectCallout">
          <a:avLst>
            <a:gd name="adj1" fmla="val -12710"/>
            <a:gd name="adj2" fmla="val 115163"/>
          </a:avLst>
        </a:prstGeom>
        <a:solidFill>
          <a:srgbClr val="FFFFFF"/>
        </a:solidFill>
        <a:ln w="28575">
          <a:solidFill>
            <a:srgbClr val="FF0000"/>
          </a:solidFill>
          <a:miter lim="800000"/>
          <a:headEnd/>
          <a:tailEnd/>
        </a:ln>
      </xdr:spPr>
      <xdr:txBody>
        <a:bodyPr vertOverflow="clip" wrap="square" lIns="74295" tIns="8890" rIns="74295" bIns="889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rPr>
            <a:t>管轄の地方厚生局長</a:t>
          </a:r>
        </a:p>
      </xdr:txBody>
    </xdr:sp>
    <xdr:clientData/>
  </xdr:twoCellAnchor>
  <xdr:twoCellAnchor>
    <xdr:from>
      <xdr:col>3</xdr:col>
      <xdr:colOff>847725</xdr:colOff>
      <xdr:row>1</xdr:row>
      <xdr:rowOff>0</xdr:rowOff>
    </xdr:from>
    <xdr:to>
      <xdr:col>6</xdr:col>
      <xdr:colOff>659710</xdr:colOff>
      <xdr:row>3</xdr:row>
      <xdr:rowOff>20292</xdr:rowOff>
    </xdr:to>
    <xdr:sp macro="" textlink="">
      <xdr:nvSpPr>
        <xdr:cNvPr id="7" name="AutoShape 5">
          <a:extLst>
            <a:ext uri="{FF2B5EF4-FFF2-40B4-BE49-F238E27FC236}">
              <a16:creationId xmlns:a16="http://schemas.microsoft.com/office/drawing/2014/main" id="{00000000-0008-0000-0300-000007000000}"/>
            </a:ext>
          </a:extLst>
        </xdr:cNvPr>
        <xdr:cNvSpPr>
          <a:spLocks noChangeArrowheads="1"/>
        </xdr:cNvSpPr>
      </xdr:nvSpPr>
      <xdr:spPr bwMode="auto">
        <a:xfrm>
          <a:off x="2962275" y="190500"/>
          <a:ext cx="2078935" cy="372717"/>
        </a:xfrm>
        <a:prstGeom prst="wedgeRectCallout">
          <a:avLst>
            <a:gd name="adj1" fmla="val 57711"/>
            <a:gd name="adj2" fmla="val -15493"/>
          </a:avLst>
        </a:prstGeom>
        <a:solidFill>
          <a:srgbClr val="FFFFFF"/>
        </a:solidFill>
        <a:ln w="28575">
          <a:solidFill>
            <a:srgbClr val="FF0000"/>
          </a:solidFill>
          <a:miter lim="800000"/>
          <a:headEnd/>
          <a:tailEnd/>
        </a:ln>
      </xdr:spPr>
      <xdr:txBody>
        <a:bodyPr vertOverflow="clip" wrap="square" lIns="74295" tIns="8890" rIns="74295" bIns="889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rPr>
            <a:t>補助事業者において文書番号がない場合は、消す。</a:t>
          </a:r>
        </a:p>
      </xdr:txBody>
    </xdr:sp>
    <xdr:clientData/>
  </xdr:twoCellAnchor>
  <xdr:twoCellAnchor>
    <xdr:from>
      <xdr:col>2</xdr:col>
      <xdr:colOff>38100</xdr:colOff>
      <xdr:row>23</xdr:row>
      <xdr:rowOff>95250</xdr:rowOff>
    </xdr:from>
    <xdr:to>
      <xdr:col>3</xdr:col>
      <xdr:colOff>571500</xdr:colOff>
      <xdr:row>25</xdr:row>
      <xdr:rowOff>133350</xdr:rowOff>
    </xdr:to>
    <xdr:sp macro="" textlink="">
      <xdr:nvSpPr>
        <xdr:cNvPr id="8" name="AutoShape 11">
          <a:extLst>
            <a:ext uri="{FF2B5EF4-FFF2-40B4-BE49-F238E27FC236}">
              <a16:creationId xmlns:a16="http://schemas.microsoft.com/office/drawing/2014/main" id="{00000000-0008-0000-0300-000008000000}"/>
            </a:ext>
          </a:extLst>
        </xdr:cNvPr>
        <xdr:cNvSpPr>
          <a:spLocks noChangeArrowheads="1"/>
        </xdr:cNvSpPr>
      </xdr:nvSpPr>
      <xdr:spPr bwMode="auto">
        <a:xfrm>
          <a:off x="1076325" y="4067175"/>
          <a:ext cx="1609725" cy="381000"/>
        </a:xfrm>
        <a:prstGeom prst="wedgeRectCallout">
          <a:avLst>
            <a:gd name="adj1" fmla="val 67975"/>
            <a:gd name="adj2" fmla="val 36959"/>
          </a:avLst>
        </a:prstGeom>
        <a:solidFill>
          <a:srgbClr val="FFFFFF"/>
        </a:solidFill>
        <a:ln w="28575">
          <a:solidFill>
            <a:srgbClr val="FF0000"/>
          </a:solidFill>
          <a:miter lim="800000"/>
          <a:headEnd/>
          <a:tailEnd/>
        </a:ln>
      </xdr:spPr>
      <xdr:txBody>
        <a:bodyPr vertOverflow="clip" wrap="square" lIns="74295" tIns="8890" rIns="74295" bIns="8890" anchor="t" upright="1"/>
        <a:lstStyle/>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rPr>
            <a:t>別紙１　所要額（Ｈ）</a:t>
          </a:r>
          <a:endParaRPr kumimoji="0" lang="ja-JP" altLang="en-US" sz="105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cs typeface="Times New Roman"/>
          </a:endParaRPr>
        </a:p>
        <a:p>
          <a:pPr marL="0" marR="0" lvl="0" indent="0" algn="l" defTabSz="914400" rtl="0" eaLnBrk="1" fontAlgn="auto" latinLnBrk="0" hangingPunct="1">
            <a:lnSpc>
              <a:spcPct val="100000"/>
            </a:lnSpc>
            <a:spcBef>
              <a:spcPts val="0"/>
            </a:spcBef>
            <a:spcAft>
              <a:spcPts val="0"/>
            </a:spcAft>
            <a:buClrTx/>
            <a:buSzTx/>
            <a:buFontTx/>
            <a:buNone/>
            <a:tabLst/>
            <a:defRPr sz="1000"/>
          </a:pPr>
          <a:r>
            <a:rPr kumimoji="0" lang="ja-JP" altLang="en-US" sz="105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rPr>
            <a:t>と同額です。</a:t>
          </a:r>
          <a:endParaRPr kumimoji="0" lang="ja-JP" altLang="en-US" sz="1050" b="0" i="0" u="none" strike="noStrike" kern="0" cap="none" spc="0" normalizeH="0" baseline="0" noProof="0">
            <a:ln>
              <a:noFill/>
            </a:ln>
            <a:solidFill>
              <a:srgbClr val="000000"/>
            </a:solidFill>
            <a:effectLst/>
            <a:uLnTx/>
            <a:uFillTx/>
            <a:latin typeface="ＭＳ Ｐ明朝" panose="02020600040205080304" pitchFamily="18" charset="-128"/>
            <a:ea typeface="ＭＳ Ｐ明朝" panose="02020600040205080304" pitchFamily="18" charset="-128"/>
            <a:cs typeface="Times New Roman"/>
          </a:endParaRPr>
        </a:p>
        <a:p>
          <a:pPr marL="0" marR="0" lvl="0" indent="0" algn="l" defTabSz="914400" rtl="0" eaLnBrk="1" fontAlgn="auto" latinLnBrk="0" hangingPunct="1">
            <a:lnSpc>
              <a:spcPct val="100000"/>
            </a:lnSpc>
            <a:spcBef>
              <a:spcPts val="0"/>
            </a:spcBef>
            <a:spcAft>
              <a:spcPts val="0"/>
            </a:spcAft>
            <a:buClrTx/>
            <a:buSzTx/>
            <a:buFontTx/>
            <a:buNone/>
            <a:tabLst/>
            <a:defRPr sz="1000"/>
          </a:pPr>
          <a:endParaRPr kumimoji="0" lang="ja-JP" altLang="en-US" sz="1050" b="1" i="0" u="none" strike="noStrike" kern="0" cap="none" spc="0" normalizeH="0" baseline="0" noProof="0">
            <a:ln>
              <a:noFill/>
            </a:ln>
            <a:solidFill>
              <a:srgbClr val="000000"/>
            </a:solidFill>
            <a:effectLst/>
            <a:uLnTx/>
            <a:uFillTx/>
            <a:latin typeface="Times New Roman"/>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7</xdr:col>
      <xdr:colOff>312964</xdr:colOff>
      <xdr:row>18</xdr:row>
      <xdr:rowOff>149677</xdr:rowOff>
    </xdr:from>
    <xdr:to>
      <xdr:col>9</xdr:col>
      <xdr:colOff>1319892</xdr:colOff>
      <xdr:row>22</xdr:row>
      <xdr:rowOff>272144</xdr:rowOff>
    </xdr:to>
    <xdr:sp macro="" textlink="">
      <xdr:nvSpPr>
        <xdr:cNvPr id="3" name="角丸四角形 2">
          <a:extLst>
            <a:ext uri="{FF2B5EF4-FFF2-40B4-BE49-F238E27FC236}">
              <a16:creationId xmlns:a16="http://schemas.microsoft.com/office/drawing/2014/main" id="{00000000-0008-0000-0400-000003000000}"/>
            </a:ext>
          </a:extLst>
        </xdr:cNvPr>
        <xdr:cNvSpPr/>
      </xdr:nvSpPr>
      <xdr:spPr bwMode="auto">
        <a:xfrm>
          <a:off x="10872107" y="6027963"/>
          <a:ext cx="4435928" cy="1592038"/>
        </a:xfrm>
        <a:prstGeom prst="round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1400"/>
            <a:t>・青色セルが入力必要箇所です。</a:t>
          </a:r>
          <a:endParaRPr kumimoji="1" lang="en-US" altLang="ja-JP" sz="1400"/>
        </a:p>
        <a:p>
          <a:pPr algn="l"/>
          <a:endParaRPr kumimoji="1" lang="en-US" altLang="ja-JP" sz="1400"/>
        </a:p>
        <a:p>
          <a:pPr algn="l"/>
          <a:r>
            <a:rPr kumimoji="1" lang="ja-JP" altLang="en-US" sz="1400"/>
            <a:t>・行が足りない場合は、挿入により適宜追加して下さい。</a:t>
          </a:r>
          <a:endParaRPr kumimoji="1" lang="en-US" altLang="ja-JP" sz="1400"/>
        </a:p>
        <a:p>
          <a:pPr algn="l"/>
          <a:endParaRPr kumimoji="1" lang="en-US" altLang="ja-JP" sz="1400"/>
        </a:p>
      </xdr:txBody>
    </xdr:sp>
    <xdr:clientData/>
  </xdr:twoCellAnchor>
  <xdr:twoCellAnchor>
    <xdr:from>
      <xdr:col>5</xdr:col>
      <xdr:colOff>1496788</xdr:colOff>
      <xdr:row>0</xdr:row>
      <xdr:rowOff>122464</xdr:rowOff>
    </xdr:from>
    <xdr:to>
      <xdr:col>10</xdr:col>
      <xdr:colOff>489857</xdr:colOff>
      <xdr:row>5</xdr:row>
      <xdr:rowOff>244928</xdr:rowOff>
    </xdr:to>
    <xdr:sp macro="" textlink="">
      <xdr:nvSpPr>
        <xdr:cNvPr id="4" name="角丸四角形 3">
          <a:extLst>
            <a:ext uri="{FF2B5EF4-FFF2-40B4-BE49-F238E27FC236}">
              <a16:creationId xmlns:a16="http://schemas.microsoft.com/office/drawing/2014/main" id="{00000000-0008-0000-0400-000004000000}"/>
            </a:ext>
          </a:extLst>
        </xdr:cNvPr>
        <xdr:cNvSpPr/>
      </xdr:nvSpPr>
      <xdr:spPr bwMode="auto">
        <a:xfrm>
          <a:off x="8626931" y="122464"/>
          <a:ext cx="7429497" cy="1279071"/>
        </a:xfrm>
        <a:prstGeom prst="round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eaLnBrk="1" fontAlgn="auto" latinLnBrk="0" hangingPunct="1"/>
          <a:r>
            <a:rPr kumimoji="1" lang="ja-JP" altLang="ja-JP" sz="1400">
              <a:effectLst/>
              <a:latin typeface="+mn-lt"/>
              <a:ea typeface="+mn-ea"/>
              <a:cs typeface="+mn-cs"/>
            </a:rPr>
            <a:t>・青色セルが入力必要箇所です。</a:t>
          </a:r>
          <a:endParaRPr lang="ja-JP" altLang="ja-JP" sz="1400">
            <a:effectLst/>
          </a:endParaRPr>
        </a:p>
        <a:p>
          <a:r>
            <a:rPr kumimoji="1" lang="ja-JP" altLang="ja-JP" sz="1400">
              <a:effectLst/>
              <a:latin typeface="+mn-lt"/>
              <a:ea typeface="+mn-ea"/>
              <a:cs typeface="+mn-cs"/>
            </a:rPr>
            <a:t>・黄色セルについては計算式が　入っているため記載不要。</a:t>
          </a:r>
          <a:endParaRPr lang="ja-JP" altLang="ja-JP" sz="1400">
            <a:effectLst/>
          </a:endParaRPr>
        </a:p>
        <a:p>
          <a:r>
            <a:rPr kumimoji="1" lang="ja-JP" altLang="ja-JP" sz="1400">
              <a:effectLst/>
              <a:latin typeface="+mn-lt"/>
              <a:ea typeface="+mn-ea"/>
              <a:cs typeface="+mn-cs"/>
            </a:rPr>
            <a:t>・オレンジセルについては”手入力して下さい</a:t>
          </a:r>
          <a:r>
            <a:rPr kumimoji="1" lang="en-US" altLang="ja-JP" sz="1400">
              <a:effectLst/>
              <a:latin typeface="+mn-lt"/>
              <a:ea typeface="+mn-ea"/>
              <a:cs typeface="+mn-cs"/>
            </a:rPr>
            <a:t>"</a:t>
          </a:r>
          <a:r>
            <a:rPr kumimoji="1" lang="ja-JP" altLang="ja-JP" sz="1400">
              <a:effectLst/>
              <a:latin typeface="+mn-lt"/>
              <a:ea typeface="+mn-ea"/>
              <a:cs typeface="+mn-cs"/>
            </a:rPr>
            <a:t>と記載の場合以外は記載不要。</a:t>
          </a:r>
          <a:endParaRPr kumimoji="1" lang="en-US" altLang="ja-JP" sz="1400">
            <a:effectLst/>
            <a:latin typeface="+mn-lt"/>
            <a:ea typeface="+mn-ea"/>
            <a:cs typeface="+mn-cs"/>
          </a:endParaRPr>
        </a:p>
        <a:p>
          <a:r>
            <a:rPr lang="ja-JP" altLang="en-US" sz="1400">
              <a:effectLst/>
            </a:rPr>
            <a:t>・灰色セルについては変更交付申請のときのみ記入すること。それ以外は斜線を引くこと。</a:t>
          </a:r>
          <a:endParaRPr lang="ja-JP" altLang="ja-JP" sz="1400">
            <a:effectLst/>
          </a:endParaRPr>
        </a:p>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5</xdr:col>
      <xdr:colOff>313764</xdr:colOff>
      <xdr:row>0</xdr:row>
      <xdr:rowOff>224118</xdr:rowOff>
    </xdr:from>
    <xdr:to>
      <xdr:col>7</xdr:col>
      <xdr:colOff>532279</xdr:colOff>
      <xdr:row>2</xdr:row>
      <xdr:rowOff>235277</xdr:rowOff>
    </xdr:to>
    <xdr:sp macro="" textlink="">
      <xdr:nvSpPr>
        <xdr:cNvPr id="2" name="四角形吹き出し 1">
          <a:extLst>
            <a:ext uri="{FF2B5EF4-FFF2-40B4-BE49-F238E27FC236}">
              <a16:creationId xmlns:a16="http://schemas.microsoft.com/office/drawing/2014/main" id="{00000000-0008-0000-0800-000002000000}"/>
            </a:ext>
          </a:extLst>
        </xdr:cNvPr>
        <xdr:cNvSpPr/>
      </xdr:nvSpPr>
      <xdr:spPr bwMode="auto">
        <a:xfrm>
          <a:off x="4258235" y="224118"/>
          <a:ext cx="1832162" cy="537835"/>
        </a:xfrm>
        <a:prstGeom prst="wedgeRectCallout">
          <a:avLst>
            <a:gd name="adj1" fmla="val 50116"/>
            <a:gd name="adj2" fmla="val -18796"/>
          </a:avLst>
        </a:prstGeom>
        <a:solidFill>
          <a:srgbClr val="FFFFFF"/>
        </a:solidFill>
        <a:ln w="2540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ctr" anchorCtr="0" upright="1"/>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rPr>
            <a:t>記入する数字はそれぞれ別紙２－４もしくは別紙２－５</a:t>
          </a:r>
          <a:r>
            <a:rPr kumimoji="1" lang="ja-JP" altLang="en-US" sz="900" b="0" i="0" u="none" strike="noStrike" kern="0" cap="none" spc="0" normalizeH="0" baseline="0" noProof="0">
              <a:ln>
                <a:noFill/>
              </a:ln>
              <a:solidFill>
                <a:sysClr val="windowText" lastClr="000000"/>
              </a:solidFill>
              <a:effectLst/>
              <a:uLnTx/>
              <a:uFillTx/>
              <a:latin typeface="ＭＳ Ｐゴシック" panose="020B0600070205080204" pitchFamily="50" charset="-128"/>
              <a:ea typeface="ＭＳ Ｐゴシック" panose="020B0600070205080204" pitchFamily="50" charset="-128"/>
            </a:rPr>
            <a:t>の研修医データの合計と</a:t>
          </a:r>
          <a:r>
            <a:rPr kumimoji="1" lang="ja-JP" altLang="en-US" sz="900" b="0" i="0" u="none" strike="noStrike" kern="0" cap="none" spc="0" normalizeH="0" baseline="0" noProof="0">
              <a:ln>
                <a:noFill/>
              </a:ln>
              <a:solidFill>
                <a:sysClr val="windowText" lastClr="000000"/>
              </a:solidFill>
              <a:effectLst/>
              <a:uLnTx/>
              <a:uFillTx/>
            </a:rPr>
            <a:t>合致させること</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17</xdr:col>
      <xdr:colOff>295275</xdr:colOff>
      <xdr:row>18</xdr:row>
      <xdr:rowOff>0</xdr:rowOff>
    </xdr:from>
    <xdr:to>
      <xdr:col>19</xdr:col>
      <xdr:colOff>9525</xdr:colOff>
      <xdr:row>18</xdr:row>
      <xdr:rowOff>304800</xdr:rowOff>
    </xdr:to>
    <xdr:sp macro="" textlink="">
      <xdr:nvSpPr>
        <xdr:cNvPr id="2" name="正方形/長方形 1">
          <a:extLst>
            <a:ext uri="{FF2B5EF4-FFF2-40B4-BE49-F238E27FC236}">
              <a16:creationId xmlns:a16="http://schemas.microsoft.com/office/drawing/2014/main" id="{00000000-0008-0000-0900-000002000000}"/>
            </a:ext>
          </a:extLst>
        </xdr:cNvPr>
        <xdr:cNvSpPr>
          <a:spLocks noChangeArrowheads="1"/>
        </xdr:cNvSpPr>
      </xdr:nvSpPr>
      <xdr:spPr bwMode="auto">
        <a:xfrm>
          <a:off x="9572625" y="4829175"/>
          <a:ext cx="323850" cy="304800"/>
        </a:xfrm>
        <a:prstGeom prst="rect">
          <a:avLst/>
        </a:prstGeom>
        <a:solidFill>
          <a:srgbClr val="FFFFFF">
            <a:alpha val="0"/>
          </a:srgbClr>
        </a:solidFill>
        <a:ln w="28575" algn="ctr">
          <a:solidFill>
            <a:srgbClr val="FF0000"/>
          </a:solidFill>
          <a:round/>
          <a:headEnd/>
          <a:tailEnd/>
        </a:ln>
      </xdr:spPr>
    </xdr:sp>
    <xdr:clientData/>
  </xdr:twoCellAnchor>
  <xdr:twoCellAnchor>
    <xdr:from>
      <xdr:col>6</xdr:col>
      <xdr:colOff>561975</xdr:colOff>
      <xdr:row>15</xdr:row>
      <xdr:rowOff>9525</xdr:rowOff>
    </xdr:from>
    <xdr:to>
      <xdr:col>8</xdr:col>
      <xdr:colOff>9525</xdr:colOff>
      <xdr:row>16</xdr:row>
      <xdr:rowOff>0</xdr:rowOff>
    </xdr:to>
    <xdr:sp macro="" textlink="">
      <xdr:nvSpPr>
        <xdr:cNvPr id="3" name="正方形/長方形 2">
          <a:extLst>
            <a:ext uri="{FF2B5EF4-FFF2-40B4-BE49-F238E27FC236}">
              <a16:creationId xmlns:a16="http://schemas.microsoft.com/office/drawing/2014/main" id="{00000000-0008-0000-0900-000003000000}"/>
            </a:ext>
          </a:extLst>
        </xdr:cNvPr>
        <xdr:cNvSpPr>
          <a:spLocks noChangeArrowheads="1"/>
        </xdr:cNvSpPr>
      </xdr:nvSpPr>
      <xdr:spPr bwMode="auto">
        <a:xfrm>
          <a:off x="6219825" y="3895725"/>
          <a:ext cx="323850" cy="304800"/>
        </a:xfrm>
        <a:prstGeom prst="rect">
          <a:avLst/>
        </a:prstGeom>
        <a:solidFill>
          <a:srgbClr val="FFFFFF">
            <a:alpha val="0"/>
          </a:srgbClr>
        </a:solidFill>
        <a:ln w="28575" algn="ctr">
          <a:solidFill>
            <a:srgbClr val="FF0000"/>
          </a:solidFill>
          <a:round/>
          <a:headEnd/>
          <a:tailEnd/>
        </a:ln>
      </xdr:spPr>
    </xdr:sp>
    <xdr:clientData/>
  </xdr:twoCellAnchor>
  <xdr:twoCellAnchor>
    <xdr:from>
      <xdr:col>7</xdr:col>
      <xdr:colOff>142875</xdr:colOff>
      <xdr:row>9</xdr:row>
      <xdr:rowOff>47625</xdr:rowOff>
    </xdr:from>
    <xdr:to>
      <xdr:col>16</xdr:col>
      <xdr:colOff>142875</xdr:colOff>
      <xdr:row>13</xdr:row>
      <xdr:rowOff>12573</xdr:rowOff>
    </xdr:to>
    <xdr:sp macro="" textlink="">
      <xdr:nvSpPr>
        <xdr:cNvPr id="4" name="四角形吹き出し 3">
          <a:extLst>
            <a:ext uri="{FF2B5EF4-FFF2-40B4-BE49-F238E27FC236}">
              <a16:creationId xmlns:a16="http://schemas.microsoft.com/office/drawing/2014/main" id="{00000000-0008-0000-0900-000004000000}"/>
            </a:ext>
          </a:extLst>
        </xdr:cNvPr>
        <xdr:cNvSpPr/>
      </xdr:nvSpPr>
      <xdr:spPr bwMode="auto">
        <a:xfrm>
          <a:off x="6372225" y="2314575"/>
          <a:ext cx="2743200" cy="936498"/>
        </a:xfrm>
        <a:prstGeom prst="wedgeRectCallout">
          <a:avLst>
            <a:gd name="adj1" fmla="val -44778"/>
            <a:gd name="adj2" fmla="val 147568"/>
          </a:avLst>
        </a:prstGeom>
        <a:ln>
          <a:solidFill>
            <a:srgbClr val="FFFF00"/>
          </a:solidFill>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r>
            <a:rPr kumimoji="1" lang="ja-JP" altLang="en-US" sz="1100" b="1"/>
            <a:t>分野名は、必修分野単位で略称を記載。</a:t>
          </a:r>
          <a:endParaRPr kumimoji="1" lang="en-US" altLang="ja-JP" sz="1100" b="1"/>
        </a:p>
        <a:p>
          <a:pPr algn="l"/>
          <a:r>
            <a:rPr kumimoji="1" lang="ja-JP" altLang="en-US" sz="1100" b="1"/>
            <a:t>（例：内科＝内、救急＝救、外科＝外、小児科＝小、産婦人科＝産、麻酔科＝麻、精神科＝精、地域医療＝地、選択＝選）</a:t>
          </a:r>
        </a:p>
      </xdr:txBody>
    </xdr:sp>
    <xdr:clientData/>
  </xdr:twoCellAnchor>
  <xdr:twoCellAnchor>
    <xdr:from>
      <xdr:col>11</xdr:col>
      <xdr:colOff>247650</xdr:colOff>
      <xdr:row>19</xdr:row>
      <xdr:rowOff>247649</xdr:rowOff>
    </xdr:from>
    <xdr:to>
      <xdr:col>18</xdr:col>
      <xdr:colOff>38100</xdr:colOff>
      <xdr:row>22</xdr:row>
      <xdr:rowOff>238125</xdr:rowOff>
    </xdr:to>
    <xdr:sp macro="" textlink="">
      <xdr:nvSpPr>
        <xdr:cNvPr id="5" name="四角形吹き出し 4">
          <a:extLst>
            <a:ext uri="{FF2B5EF4-FFF2-40B4-BE49-F238E27FC236}">
              <a16:creationId xmlns:a16="http://schemas.microsoft.com/office/drawing/2014/main" id="{00000000-0008-0000-0900-000005000000}"/>
            </a:ext>
          </a:extLst>
        </xdr:cNvPr>
        <xdr:cNvSpPr/>
      </xdr:nvSpPr>
      <xdr:spPr bwMode="auto">
        <a:xfrm>
          <a:off x="7696200" y="5391149"/>
          <a:ext cx="1924050" cy="933451"/>
        </a:xfrm>
        <a:prstGeom prst="wedgeRectCallout">
          <a:avLst>
            <a:gd name="adj1" fmla="val 44791"/>
            <a:gd name="adj2" fmla="val -85548"/>
          </a:avLst>
        </a:prstGeom>
        <a:ln>
          <a:solidFill>
            <a:srgbClr val="FFFF00"/>
          </a:solidFill>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lnSpc>
              <a:spcPts val="1300"/>
            </a:lnSpc>
          </a:pPr>
          <a:r>
            <a:rPr kumimoji="1" lang="ja-JP" altLang="en-US" sz="1100" b="1"/>
            <a:t>小児科の研修期間において３回の当直の内、１回は救急として行った場合は、小児科宿日直回数から除く</a:t>
          </a:r>
        </a:p>
      </xdr:txBody>
    </xdr:sp>
    <xdr:clientData/>
  </xdr:twoCellAnchor>
  <xdr:twoCellAnchor>
    <xdr:from>
      <xdr:col>29</xdr:col>
      <xdr:colOff>504825</xdr:colOff>
      <xdr:row>17</xdr:row>
      <xdr:rowOff>0</xdr:rowOff>
    </xdr:from>
    <xdr:to>
      <xdr:col>30</xdr:col>
      <xdr:colOff>2867025</xdr:colOff>
      <xdr:row>19</xdr:row>
      <xdr:rowOff>0</xdr:rowOff>
    </xdr:to>
    <xdr:sp macro="" textlink="">
      <xdr:nvSpPr>
        <xdr:cNvPr id="6" name="正方形/長方形 5">
          <a:extLst>
            <a:ext uri="{FF2B5EF4-FFF2-40B4-BE49-F238E27FC236}">
              <a16:creationId xmlns:a16="http://schemas.microsoft.com/office/drawing/2014/main" id="{00000000-0008-0000-0900-000006000000}"/>
            </a:ext>
          </a:extLst>
        </xdr:cNvPr>
        <xdr:cNvSpPr>
          <a:spLocks noChangeArrowheads="1"/>
        </xdr:cNvSpPr>
      </xdr:nvSpPr>
      <xdr:spPr bwMode="auto">
        <a:xfrm>
          <a:off x="15773400" y="4514850"/>
          <a:ext cx="2867025" cy="628650"/>
        </a:xfrm>
        <a:prstGeom prst="rect">
          <a:avLst/>
        </a:prstGeom>
        <a:solidFill>
          <a:srgbClr val="FFFFFF">
            <a:alpha val="0"/>
          </a:srgbClr>
        </a:solidFill>
        <a:ln w="28575" algn="ctr">
          <a:solidFill>
            <a:srgbClr val="FF0000"/>
          </a:solidFill>
          <a:round/>
          <a:headEnd/>
          <a:tailEnd/>
        </a:ln>
      </xdr:spPr>
    </xdr:sp>
    <xdr:clientData/>
  </xdr:twoCellAnchor>
  <xdr:twoCellAnchor>
    <xdr:from>
      <xdr:col>30</xdr:col>
      <xdr:colOff>333375</xdr:colOff>
      <xdr:row>20</xdr:row>
      <xdr:rowOff>19049</xdr:rowOff>
    </xdr:from>
    <xdr:to>
      <xdr:col>30</xdr:col>
      <xdr:colOff>2257425</xdr:colOff>
      <xdr:row>22</xdr:row>
      <xdr:rowOff>285750</xdr:rowOff>
    </xdr:to>
    <xdr:sp macro="" textlink="">
      <xdr:nvSpPr>
        <xdr:cNvPr id="7" name="四角形吹き出し 6">
          <a:extLst>
            <a:ext uri="{FF2B5EF4-FFF2-40B4-BE49-F238E27FC236}">
              <a16:creationId xmlns:a16="http://schemas.microsoft.com/office/drawing/2014/main" id="{00000000-0008-0000-0900-000007000000}"/>
            </a:ext>
          </a:extLst>
        </xdr:cNvPr>
        <xdr:cNvSpPr/>
      </xdr:nvSpPr>
      <xdr:spPr bwMode="auto">
        <a:xfrm>
          <a:off x="16106775" y="5476874"/>
          <a:ext cx="1924050" cy="895351"/>
        </a:xfrm>
        <a:prstGeom prst="wedgeRectCallout">
          <a:avLst>
            <a:gd name="adj1" fmla="val 16078"/>
            <a:gd name="adj2" fmla="val -87676"/>
          </a:avLst>
        </a:prstGeom>
        <a:ln>
          <a:solidFill>
            <a:srgbClr val="FFFF00"/>
          </a:solidFill>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lnSpc>
              <a:spcPts val="1300"/>
            </a:lnSpc>
          </a:pPr>
          <a:r>
            <a:rPr kumimoji="1" lang="ja-JP" altLang="en-US" sz="1100" b="1"/>
            <a:t>補助対象の宿日直に補助対象外の診療科としての宿日直が混在する場合は必ずその旨記載してください。</a:t>
          </a:r>
        </a:p>
      </xdr:txBody>
    </xdr:sp>
    <xdr:clientData/>
  </xdr:twoCellAnchor>
  <xdr:twoCellAnchor>
    <xdr:from>
      <xdr:col>19</xdr:col>
      <xdr:colOff>1171575</xdr:colOff>
      <xdr:row>14</xdr:row>
      <xdr:rowOff>466725</xdr:rowOff>
    </xdr:from>
    <xdr:to>
      <xdr:col>21</xdr:col>
      <xdr:colOff>323850</xdr:colOff>
      <xdr:row>22</xdr:row>
      <xdr:rowOff>304800</xdr:rowOff>
    </xdr:to>
    <xdr:sp macro="" textlink="">
      <xdr:nvSpPr>
        <xdr:cNvPr id="8" name="正方形/長方形 1">
          <a:extLst>
            <a:ext uri="{FF2B5EF4-FFF2-40B4-BE49-F238E27FC236}">
              <a16:creationId xmlns:a16="http://schemas.microsoft.com/office/drawing/2014/main" id="{00000000-0008-0000-0900-000008000000}"/>
            </a:ext>
          </a:extLst>
        </xdr:cNvPr>
        <xdr:cNvSpPr>
          <a:spLocks noChangeArrowheads="1"/>
        </xdr:cNvSpPr>
      </xdr:nvSpPr>
      <xdr:spPr bwMode="auto">
        <a:xfrm>
          <a:off x="11058525" y="3876675"/>
          <a:ext cx="666750" cy="2514600"/>
        </a:xfrm>
        <a:prstGeom prst="rect">
          <a:avLst/>
        </a:prstGeom>
        <a:solidFill>
          <a:srgbClr val="FFFFFF">
            <a:alpha val="0"/>
          </a:srgbClr>
        </a:solidFill>
        <a:ln w="28575" algn="ctr">
          <a:solidFill>
            <a:srgbClr val="FF0000"/>
          </a:solidFill>
          <a:round/>
          <a:headEnd/>
          <a:tailEnd/>
        </a:ln>
      </xdr:spPr>
    </xdr:sp>
    <xdr:clientData/>
  </xdr:twoCellAnchor>
  <xdr:twoCellAnchor>
    <xdr:from>
      <xdr:col>19</xdr:col>
      <xdr:colOff>933449</xdr:colOff>
      <xdr:row>4</xdr:row>
      <xdr:rowOff>104776</xdr:rowOff>
    </xdr:from>
    <xdr:to>
      <xdr:col>25</xdr:col>
      <xdr:colOff>266699</xdr:colOff>
      <xdr:row>9</xdr:row>
      <xdr:rowOff>238125</xdr:rowOff>
    </xdr:to>
    <xdr:sp macro="" textlink="">
      <xdr:nvSpPr>
        <xdr:cNvPr id="9" name="四角形吹き出し 8">
          <a:extLst>
            <a:ext uri="{FF2B5EF4-FFF2-40B4-BE49-F238E27FC236}">
              <a16:creationId xmlns:a16="http://schemas.microsoft.com/office/drawing/2014/main" id="{00000000-0008-0000-0900-000009000000}"/>
            </a:ext>
          </a:extLst>
        </xdr:cNvPr>
        <xdr:cNvSpPr/>
      </xdr:nvSpPr>
      <xdr:spPr bwMode="auto">
        <a:xfrm>
          <a:off x="10820399" y="990601"/>
          <a:ext cx="2695575" cy="1514474"/>
        </a:xfrm>
        <a:prstGeom prst="wedgeRectCallout">
          <a:avLst>
            <a:gd name="adj1" fmla="val -30328"/>
            <a:gd name="adj2" fmla="val 139422"/>
          </a:avLst>
        </a:prstGeom>
        <a:ln>
          <a:solidFill>
            <a:srgbClr val="FFFF00"/>
          </a:solidFill>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r>
            <a:rPr kumimoji="1" lang="ja-JP" altLang="en-US" sz="1100" b="1"/>
            <a:t>この部分については</a:t>
          </a:r>
          <a:r>
            <a:rPr kumimoji="1" lang="ja-JP" altLang="en-US" sz="1100" b="1">
              <a:solidFill>
                <a:srgbClr val="FF0000"/>
              </a:solidFill>
            </a:rPr>
            <a:t>必ず入力してください。</a:t>
          </a:r>
          <a:endParaRPr kumimoji="1" lang="en-US" altLang="ja-JP" sz="1100" b="1">
            <a:solidFill>
              <a:srgbClr val="FF0000"/>
            </a:solidFill>
          </a:endParaRPr>
        </a:p>
        <a:p>
          <a:pPr algn="l"/>
          <a:r>
            <a:rPr kumimoji="1" lang="ja-JP" altLang="en-US" sz="1100" b="1">
              <a:solidFill>
                <a:sysClr val="windowText" lastClr="000000"/>
              </a:solidFill>
            </a:rPr>
            <a:t>また、補助対象外である国（国立高度専門医療研究センター等）が開設する病院又は設置する協議会の場合は必ず</a:t>
          </a:r>
          <a:r>
            <a:rPr kumimoji="1" lang="ja-JP" altLang="en-US" sz="1100" b="1">
              <a:solidFill>
                <a:srgbClr val="FF0000"/>
              </a:solidFill>
            </a:rPr>
            <a:t>補助対象外に計上</a:t>
          </a:r>
          <a:r>
            <a:rPr kumimoji="1" lang="ja-JP" altLang="en-US" sz="1100" b="1">
              <a:solidFill>
                <a:sysClr val="windowText" lastClr="000000"/>
              </a:solidFill>
            </a:rPr>
            <a:t>をお願いします。</a:t>
          </a:r>
          <a:endParaRPr kumimoji="1" lang="en-US" altLang="ja-JP" sz="1100" b="1">
            <a:solidFill>
              <a:sysClr val="windowText" lastClr="000000"/>
            </a:solidFill>
          </a:endParaRPr>
        </a:p>
      </xdr:txBody>
    </xdr:sp>
    <xdr:clientData/>
  </xdr:twoCellAnchor>
  <xdr:twoCellAnchor>
    <xdr:from>
      <xdr:col>13</xdr:col>
      <xdr:colOff>276225</xdr:colOff>
      <xdr:row>4</xdr:row>
      <xdr:rowOff>104775</xdr:rowOff>
    </xdr:from>
    <xdr:to>
      <xdr:col>19</xdr:col>
      <xdr:colOff>352425</xdr:colOff>
      <xdr:row>9</xdr:row>
      <xdr:rowOff>66675</xdr:rowOff>
    </xdr:to>
    <xdr:sp macro="" textlink="">
      <xdr:nvSpPr>
        <xdr:cNvPr id="10" name="四角形吹き出し 9">
          <a:extLst>
            <a:ext uri="{FF2B5EF4-FFF2-40B4-BE49-F238E27FC236}">
              <a16:creationId xmlns:a16="http://schemas.microsoft.com/office/drawing/2014/main" id="{00000000-0008-0000-0900-00000A000000}"/>
            </a:ext>
          </a:extLst>
        </xdr:cNvPr>
        <xdr:cNvSpPr/>
      </xdr:nvSpPr>
      <xdr:spPr bwMode="auto">
        <a:xfrm>
          <a:off x="8334375" y="990600"/>
          <a:ext cx="1905000" cy="1343025"/>
        </a:xfrm>
        <a:prstGeom prst="wedgeRectCallout">
          <a:avLst>
            <a:gd name="adj1" fmla="val -84669"/>
            <a:gd name="adj2" fmla="val 23168"/>
          </a:avLst>
        </a:prstGeom>
        <a:ln>
          <a:solidFill>
            <a:srgbClr val="FFFF00"/>
          </a:solidFill>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r>
            <a:rPr kumimoji="1" lang="ja-JP" altLang="en-US" sz="1050" b="1">
              <a:solidFill>
                <a:sysClr val="windowText" lastClr="000000"/>
              </a:solidFill>
            </a:rPr>
            <a:t>基幹型臨床研修病院と同一都道府県内の大学医学部を卒業している場合は、「地元大学出身」欄に○を、同一都道府県内の義務教育の修了、又は高等学校を卒業している場合は、「地元出身」欄に○を記載してください。</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30</xdr:col>
      <xdr:colOff>24652</xdr:colOff>
      <xdr:row>15</xdr:row>
      <xdr:rowOff>16808</xdr:rowOff>
    </xdr:from>
    <xdr:to>
      <xdr:col>30</xdr:col>
      <xdr:colOff>2900641</xdr:colOff>
      <xdr:row>19</xdr:row>
      <xdr:rowOff>22411</xdr:rowOff>
    </xdr:to>
    <xdr:sp macro="" textlink="">
      <xdr:nvSpPr>
        <xdr:cNvPr id="2" name="正方形/長方形 1">
          <a:extLst>
            <a:ext uri="{FF2B5EF4-FFF2-40B4-BE49-F238E27FC236}">
              <a16:creationId xmlns:a16="http://schemas.microsoft.com/office/drawing/2014/main" id="{00000000-0008-0000-0A00-000002000000}"/>
            </a:ext>
          </a:extLst>
        </xdr:cNvPr>
        <xdr:cNvSpPr>
          <a:spLocks noChangeArrowheads="1"/>
        </xdr:cNvSpPr>
      </xdr:nvSpPr>
      <xdr:spPr bwMode="auto">
        <a:xfrm>
          <a:off x="15636127" y="3903008"/>
          <a:ext cx="2875989" cy="1262903"/>
        </a:xfrm>
        <a:prstGeom prst="rect">
          <a:avLst/>
        </a:prstGeom>
        <a:solidFill>
          <a:srgbClr val="FFFFFF">
            <a:alpha val="0"/>
          </a:srgbClr>
        </a:solidFill>
        <a:ln w="28575" algn="ctr">
          <a:solidFill>
            <a:srgbClr val="FF0000"/>
          </a:solidFill>
          <a:round/>
          <a:headEnd/>
          <a:tailEnd/>
        </a:ln>
      </xdr:spPr>
    </xdr:sp>
    <xdr:clientData/>
  </xdr:twoCellAnchor>
  <xdr:twoCellAnchor>
    <xdr:from>
      <xdr:col>28</xdr:col>
      <xdr:colOff>347381</xdr:colOff>
      <xdr:row>10</xdr:row>
      <xdr:rowOff>89647</xdr:rowOff>
    </xdr:from>
    <xdr:to>
      <xdr:col>30</xdr:col>
      <xdr:colOff>1402878</xdr:colOff>
      <xdr:row>13</xdr:row>
      <xdr:rowOff>100853</xdr:rowOff>
    </xdr:to>
    <xdr:sp macro="" textlink="">
      <xdr:nvSpPr>
        <xdr:cNvPr id="3" name="四角形吹き出し 2">
          <a:extLst>
            <a:ext uri="{FF2B5EF4-FFF2-40B4-BE49-F238E27FC236}">
              <a16:creationId xmlns:a16="http://schemas.microsoft.com/office/drawing/2014/main" id="{00000000-0008-0000-0A00-000003000000}"/>
            </a:ext>
          </a:extLst>
        </xdr:cNvPr>
        <xdr:cNvSpPr/>
      </xdr:nvSpPr>
      <xdr:spPr bwMode="auto">
        <a:xfrm>
          <a:off x="14949206" y="2670922"/>
          <a:ext cx="2065147" cy="668431"/>
        </a:xfrm>
        <a:prstGeom prst="wedgeRectCallout">
          <a:avLst>
            <a:gd name="adj1" fmla="val 13844"/>
            <a:gd name="adj2" fmla="val 123538"/>
          </a:avLst>
        </a:prstGeom>
        <a:ln>
          <a:solidFill>
            <a:srgbClr val="FFFF00"/>
          </a:solidFill>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lnSpc>
              <a:spcPts val="1300"/>
            </a:lnSpc>
          </a:pPr>
          <a:r>
            <a:rPr kumimoji="1" lang="ja-JP" altLang="en-US" sz="1100" b="1"/>
            <a:t>育児休業等により研修を再開した場合にはその旨の記載をお願いします。</a:t>
          </a:r>
          <a:endParaRPr kumimoji="1" lang="en-US" altLang="ja-JP" sz="1100" b="1"/>
        </a:p>
      </xdr:txBody>
    </xdr:sp>
    <xdr:clientData/>
  </xdr:twoCellAnchor>
  <xdr:twoCellAnchor>
    <xdr:from>
      <xdr:col>1</xdr:col>
      <xdr:colOff>16810</xdr:colOff>
      <xdr:row>9</xdr:row>
      <xdr:rowOff>7284</xdr:rowOff>
    </xdr:from>
    <xdr:to>
      <xdr:col>6</xdr:col>
      <xdr:colOff>569820</xdr:colOff>
      <xdr:row>9</xdr:row>
      <xdr:rowOff>312084</xdr:rowOff>
    </xdr:to>
    <xdr:sp macro="" textlink="">
      <xdr:nvSpPr>
        <xdr:cNvPr id="4" name="正方形/長方形 4">
          <a:extLst>
            <a:ext uri="{FF2B5EF4-FFF2-40B4-BE49-F238E27FC236}">
              <a16:creationId xmlns:a16="http://schemas.microsoft.com/office/drawing/2014/main" id="{00000000-0008-0000-0A00-000004000000}"/>
            </a:ext>
          </a:extLst>
        </xdr:cNvPr>
        <xdr:cNvSpPr>
          <a:spLocks noChangeArrowheads="1"/>
        </xdr:cNvSpPr>
      </xdr:nvSpPr>
      <xdr:spPr bwMode="auto">
        <a:xfrm>
          <a:off x="1283635" y="2274234"/>
          <a:ext cx="4848785" cy="304800"/>
        </a:xfrm>
        <a:prstGeom prst="rect">
          <a:avLst/>
        </a:prstGeom>
        <a:solidFill>
          <a:srgbClr val="FFFFFF">
            <a:alpha val="0"/>
          </a:srgbClr>
        </a:solidFill>
        <a:ln w="28575" algn="ctr">
          <a:solidFill>
            <a:srgbClr val="FF0000"/>
          </a:solidFill>
          <a:round/>
          <a:headEnd/>
          <a:tailEnd/>
        </a:ln>
      </xdr:spPr>
    </xdr:sp>
    <xdr:clientData/>
  </xdr:twoCellAnchor>
  <xdr:twoCellAnchor>
    <xdr:from>
      <xdr:col>19</xdr:col>
      <xdr:colOff>1104900</xdr:colOff>
      <xdr:row>15</xdr:row>
      <xdr:rowOff>9525</xdr:rowOff>
    </xdr:from>
    <xdr:to>
      <xdr:col>21</xdr:col>
      <xdr:colOff>323850</xdr:colOff>
      <xdr:row>31</xdr:row>
      <xdr:rowOff>561</xdr:rowOff>
    </xdr:to>
    <xdr:sp macro="" textlink="">
      <xdr:nvSpPr>
        <xdr:cNvPr id="5" name="正方形/長方形 1">
          <a:extLst>
            <a:ext uri="{FF2B5EF4-FFF2-40B4-BE49-F238E27FC236}">
              <a16:creationId xmlns:a16="http://schemas.microsoft.com/office/drawing/2014/main" id="{00000000-0008-0000-0A00-000005000000}"/>
            </a:ext>
          </a:extLst>
        </xdr:cNvPr>
        <xdr:cNvSpPr>
          <a:spLocks noChangeArrowheads="1"/>
        </xdr:cNvSpPr>
      </xdr:nvSpPr>
      <xdr:spPr bwMode="auto">
        <a:xfrm>
          <a:off x="10896600" y="3895725"/>
          <a:ext cx="666750" cy="5020236"/>
        </a:xfrm>
        <a:prstGeom prst="rect">
          <a:avLst/>
        </a:prstGeom>
        <a:solidFill>
          <a:srgbClr val="FFFFFF">
            <a:alpha val="0"/>
          </a:srgbClr>
        </a:solidFill>
        <a:ln w="28575" algn="ctr">
          <a:solidFill>
            <a:srgbClr val="FF0000"/>
          </a:solidFill>
          <a:round/>
          <a:headEnd/>
          <a:tailEnd/>
        </a:ln>
      </xdr:spPr>
    </xdr:sp>
    <xdr:clientData/>
  </xdr:twoCellAnchor>
  <xdr:twoCellAnchor>
    <xdr:from>
      <xdr:col>19</xdr:col>
      <xdr:colOff>896471</xdr:colOff>
      <xdr:row>4</xdr:row>
      <xdr:rowOff>134470</xdr:rowOff>
    </xdr:from>
    <xdr:to>
      <xdr:col>25</xdr:col>
      <xdr:colOff>297516</xdr:colOff>
      <xdr:row>9</xdr:row>
      <xdr:rowOff>259415</xdr:rowOff>
    </xdr:to>
    <xdr:sp macro="" textlink="">
      <xdr:nvSpPr>
        <xdr:cNvPr id="6" name="四角形吹き出し 5">
          <a:extLst>
            <a:ext uri="{FF2B5EF4-FFF2-40B4-BE49-F238E27FC236}">
              <a16:creationId xmlns:a16="http://schemas.microsoft.com/office/drawing/2014/main" id="{00000000-0008-0000-0A00-000006000000}"/>
            </a:ext>
          </a:extLst>
        </xdr:cNvPr>
        <xdr:cNvSpPr/>
      </xdr:nvSpPr>
      <xdr:spPr bwMode="auto">
        <a:xfrm>
          <a:off x="10688171" y="1020295"/>
          <a:ext cx="2696695" cy="1506070"/>
        </a:xfrm>
        <a:prstGeom prst="wedgeRectCallout">
          <a:avLst>
            <a:gd name="adj1" fmla="val -30328"/>
            <a:gd name="adj2" fmla="val 139422"/>
          </a:avLst>
        </a:prstGeom>
        <a:ln>
          <a:solidFill>
            <a:srgbClr val="FFFF00"/>
          </a:solidFill>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r>
            <a:rPr kumimoji="1" lang="ja-JP" altLang="en-US" sz="1100" b="1"/>
            <a:t>この部分については</a:t>
          </a:r>
          <a:r>
            <a:rPr kumimoji="1" lang="ja-JP" altLang="en-US" sz="1100" b="1">
              <a:solidFill>
                <a:srgbClr val="FF0000"/>
              </a:solidFill>
            </a:rPr>
            <a:t>必ず入力してください。</a:t>
          </a:r>
          <a:endParaRPr kumimoji="1" lang="en-US" altLang="ja-JP" sz="1100" b="1">
            <a:solidFill>
              <a:srgbClr val="FF0000"/>
            </a:solidFill>
          </a:endParaRPr>
        </a:p>
        <a:p>
          <a:pPr algn="l">
            <a:lnSpc>
              <a:spcPts val="1300"/>
            </a:lnSpc>
          </a:pPr>
          <a:r>
            <a:rPr kumimoji="1" lang="ja-JP" altLang="en-US" sz="1100" b="1">
              <a:solidFill>
                <a:sysClr val="windowText" lastClr="000000"/>
              </a:solidFill>
            </a:rPr>
            <a:t>また、補助対象外である国（国立高度専門医療研究センター等）が開設する病院又は設置する協議会の場合は必ず</a:t>
          </a:r>
          <a:r>
            <a:rPr kumimoji="1" lang="ja-JP" altLang="en-US" sz="1100" b="1">
              <a:solidFill>
                <a:srgbClr val="FF0000"/>
              </a:solidFill>
            </a:rPr>
            <a:t>補助対象外に計上</a:t>
          </a:r>
          <a:r>
            <a:rPr kumimoji="1" lang="ja-JP" altLang="en-US" sz="1100" b="1">
              <a:solidFill>
                <a:sysClr val="windowText" lastClr="000000"/>
              </a:solidFill>
            </a:rPr>
            <a:t>をお願いします。</a:t>
          </a:r>
          <a:endParaRPr kumimoji="1" lang="en-US" altLang="ja-JP" sz="1100" b="1">
            <a:solidFill>
              <a:sysClr val="windowText" lastClr="000000"/>
            </a:solidFill>
          </a:endParaRPr>
        </a:p>
      </xdr:txBody>
    </xdr:sp>
    <xdr:clientData/>
  </xdr:twoCellAnchor>
  <xdr:twoCellAnchor>
    <xdr:from>
      <xdr:col>13</xdr:col>
      <xdr:colOff>190500</xdr:colOff>
      <xdr:row>4</xdr:row>
      <xdr:rowOff>134470</xdr:rowOff>
    </xdr:from>
    <xdr:to>
      <xdr:col>19</xdr:col>
      <xdr:colOff>280147</xdr:colOff>
      <xdr:row>9</xdr:row>
      <xdr:rowOff>87966</xdr:rowOff>
    </xdr:to>
    <xdr:sp macro="" textlink="">
      <xdr:nvSpPr>
        <xdr:cNvPr id="7" name="四角形吹き出し 6">
          <a:extLst>
            <a:ext uri="{FF2B5EF4-FFF2-40B4-BE49-F238E27FC236}">
              <a16:creationId xmlns:a16="http://schemas.microsoft.com/office/drawing/2014/main" id="{00000000-0008-0000-0A00-000007000000}"/>
            </a:ext>
          </a:extLst>
        </xdr:cNvPr>
        <xdr:cNvSpPr/>
      </xdr:nvSpPr>
      <xdr:spPr bwMode="auto">
        <a:xfrm>
          <a:off x="8153400" y="1020295"/>
          <a:ext cx="1918447" cy="1334621"/>
        </a:xfrm>
        <a:prstGeom prst="wedgeRectCallout">
          <a:avLst>
            <a:gd name="adj1" fmla="val -84669"/>
            <a:gd name="adj2" fmla="val 23168"/>
          </a:avLst>
        </a:prstGeom>
        <a:ln>
          <a:solidFill>
            <a:srgbClr val="FFFF00"/>
          </a:solidFill>
          <a:headEnd type="none" w="med" len="med"/>
          <a:tailEnd type="none" w="med" len="med"/>
        </a:ln>
      </xdr:spPr>
      <xdr:style>
        <a:lnRef idx="2">
          <a:schemeClr val="dk1"/>
        </a:lnRef>
        <a:fillRef idx="1">
          <a:schemeClr val="lt1"/>
        </a:fillRef>
        <a:effectRef idx="0">
          <a:schemeClr val="dk1"/>
        </a:effectRef>
        <a:fontRef idx="minor">
          <a:schemeClr val="dk1"/>
        </a:fontRef>
      </xdr:style>
      <xdr:txBody>
        <a:bodyPr vertOverflow="clip" horzOverflow="clip" wrap="square" lIns="18288" tIns="0" rIns="0" bIns="0" rtlCol="0" anchor="t" upright="1"/>
        <a:lstStyle/>
        <a:p>
          <a:pPr algn="l"/>
          <a:r>
            <a:rPr kumimoji="1" lang="ja-JP" altLang="en-US" sz="1050" b="1">
              <a:solidFill>
                <a:sysClr val="windowText" lastClr="000000"/>
              </a:solidFill>
            </a:rPr>
            <a:t>基幹型臨床研修病院と同一都道府県内の大学医学部を卒業している場合は、「地元大学出身」欄に○を、同一都道府県内の義務教育の修了、又は高等学校を卒業している場合は、「地元出身」欄に○を記載してください。</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0</xdr:col>
      <xdr:colOff>370416</xdr:colOff>
      <xdr:row>15</xdr:row>
      <xdr:rowOff>105834</xdr:rowOff>
    </xdr:from>
    <xdr:to>
      <xdr:col>1</xdr:col>
      <xdr:colOff>713939</xdr:colOff>
      <xdr:row>16</xdr:row>
      <xdr:rowOff>169333</xdr:rowOff>
    </xdr:to>
    <xdr:sp macro="" textlink="">
      <xdr:nvSpPr>
        <xdr:cNvPr id="2" name="四角形吹き出し 1">
          <a:extLst>
            <a:ext uri="{FF2B5EF4-FFF2-40B4-BE49-F238E27FC236}">
              <a16:creationId xmlns:a16="http://schemas.microsoft.com/office/drawing/2014/main" id="{00000000-0008-0000-0B00-000002000000}"/>
            </a:ext>
          </a:extLst>
        </xdr:cNvPr>
        <xdr:cNvSpPr/>
      </xdr:nvSpPr>
      <xdr:spPr bwMode="auto">
        <a:xfrm>
          <a:off x="370416" y="2991909"/>
          <a:ext cx="2496173" cy="253999"/>
        </a:xfrm>
        <a:prstGeom prst="wedgeRectCallout">
          <a:avLst>
            <a:gd name="adj1" fmla="val -39250"/>
            <a:gd name="adj2" fmla="val -134916"/>
          </a:avLst>
        </a:prstGeom>
        <a:solidFill>
          <a:srgbClr val="FFFFFF"/>
        </a:solidFill>
        <a:ln w="2540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ctr" anchorCtr="0" upright="1"/>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rPr>
            <a:t>医事課長通知に定める診療所又は病院</a:t>
          </a:r>
        </a:p>
      </xdr:txBody>
    </xdr:sp>
    <xdr:clientData/>
  </xdr:twoCellAnchor>
  <xdr:twoCellAnchor>
    <xdr:from>
      <xdr:col>4</xdr:col>
      <xdr:colOff>148168</xdr:colOff>
      <xdr:row>15</xdr:row>
      <xdr:rowOff>52917</xdr:rowOff>
    </xdr:from>
    <xdr:to>
      <xdr:col>5</xdr:col>
      <xdr:colOff>370417</xdr:colOff>
      <xdr:row>16</xdr:row>
      <xdr:rowOff>137584</xdr:rowOff>
    </xdr:to>
    <xdr:sp macro="" textlink="">
      <xdr:nvSpPr>
        <xdr:cNvPr id="3" name="四角形吹き出し 2">
          <a:extLst>
            <a:ext uri="{FF2B5EF4-FFF2-40B4-BE49-F238E27FC236}">
              <a16:creationId xmlns:a16="http://schemas.microsoft.com/office/drawing/2014/main" id="{00000000-0008-0000-0B00-000003000000}"/>
            </a:ext>
          </a:extLst>
        </xdr:cNvPr>
        <xdr:cNvSpPr/>
      </xdr:nvSpPr>
      <xdr:spPr bwMode="auto">
        <a:xfrm>
          <a:off x="4405843" y="2938992"/>
          <a:ext cx="936624" cy="275167"/>
        </a:xfrm>
        <a:prstGeom prst="wedgeRectCallout">
          <a:avLst>
            <a:gd name="adj1" fmla="val -27562"/>
            <a:gd name="adj2" fmla="val -104482"/>
          </a:avLst>
        </a:prstGeom>
        <a:solidFill>
          <a:srgbClr val="FFFFFF"/>
        </a:solidFill>
        <a:ln w="2540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ctr" anchorCtr="0" upright="1"/>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rPr>
            <a:t>別紙２－４と合致</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0</xdr:col>
      <xdr:colOff>304800</xdr:colOff>
      <xdr:row>3</xdr:row>
      <xdr:rowOff>76200</xdr:rowOff>
    </xdr:from>
    <xdr:to>
      <xdr:col>7</xdr:col>
      <xdr:colOff>133350</xdr:colOff>
      <xdr:row>5</xdr:row>
      <xdr:rowOff>142874</xdr:rowOff>
    </xdr:to>
    <xdr:sp macro="" textlink="">
      <xdr:nvSpPr>
        <xdr:cNvPr id="2" name="四角形吹き出し 1">
          <a:extLst>
            <a:ext uri="{FF2B5EF4-FFF2-40B4-BE49-F238E27FC236}">
              <a16:creationId xmlns:a16="http://schemas.microsoft.com/office/drawing/2014/main" id="{00000000-0008-0000-0D00-000002000000}"/>
            </a:ext>
          </a:extLst>
        </xdr:cNvPr>
        <xdr:cNvSpPr/>
      </xdr:nvSpPr>
      <xdr:spPr bwMode="auto">
        <a:xfrm>
          <a:off x="304800" y="666750"/>
          <a:ext cx="1819275" cy="419099"/>
        </a:xfrm>
        <a:prstGeom prst="wedgeRectCallout">
          <a:avLst>
            <a:gd name="adj1" fmla="val 50116"/>
            <a:gd name="adj2" fmla="val -18796"/>
          </a:avLst>
        </a:prstGeom>
        <a:solidFill>
          <a:srgbClr val="FFFFFF"/>
        </a:solidFill>
        <a:ln w="2540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ctr" anchorCtr="0" upright="1"/>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rPr>
            <a:t>記入する数字はそれぞれ別紙２－１～３に合致させること</a:t>
          </a:r>
        </a:p>
      </xdr:txBody>
    </xdr:sp>
    <xdr:clientData/>
  </xdr:twoCellAnchor>
  <xdr:twoCellAnchor>
    <xdr:from>
      <xdr:col>5</xdr:col>
      <xdr:colOff>104775</xdr:colOff>
      <xdr:row>71</xdr:row>
      <xdr:rowOff>85725</xdr:rowOff>
    </xdr:from>
    <xdr:to>
      <xdr:col>11</xdr:col>
      <xdr:colOff>66675</xdr:colOff>
      <xdr:row>74</xdr:row>
      <xdr:rowOff>19050</xdr:rowOff>
    </xdr:to>
    <xdr:sp macro="" textlink="">
      <xdr:nvSpPr>
        <xdr:cNvPr id="3" name="四角形吹き出し 2">
          <a:extLst>
            <a:ext uri="{FF2B5EF4-FFF2-40B4-BE49-F238E27FC236}">
              <a16:creationId xmlns:a16="http://schemas.microsoft.com/office/drawing/2014/main" id="{00000000-0008-0000-0D00-000003000000}"/>
            </a:ext>
          </a:extLst>
        </xdr:cNvPr>
        <xdr:cNvSpPr/>
      </xdr:nvSpPr>
      <xdr:spPr bwMode="auto">
        <a:xfrm>
          <a:off x="1543050" y="13744575"/>
          <a:ext cx="1619250" cy="342900"/>
        </a:xfrm>
        <a:prstGeom prst="wedgeRectCallout">
          <a:avLst>
            <a:gd name="adj1" fmla="val 27629"/>
            <a:gd name="adj2" fmla="val 98106"/>
          </a:avLst>
        </a:prstGeom>
        <a:solidFill>
          <a:srgbClr val="FFFFFF"/>
        </a:solidFill>
        <a:ln w="2540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ctr" anchorCtr="0" upright="1"/>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rPr>
            <a:t>医事課長通知に示している対応する地域種別を記入（必須）</a:t>
          </a:r>
        </a:p>
      </xdr:txBody>
    </xdr:sp>
    <xdr:clientData/>
  </xdr:twoCellAnchor>
  <xdr:twoCellAnchor>
    <xdr:from>
      <xdr:col>14</xdr:col>
      <xdr:colOff>85725</xdr:colOff>
      <xdr:row>71</xdr:row>
      <xdr:rowOff>66675</xdr:rowOff>
    </xdr:from>
    <xdr:to>
      <xdr:col>20</xdr:col>
      <xdr:colOff>0</xdr:colOff>
      <xdr:row>74</xdr:row>
      <xdr:rowOff>38100</xdr:rowOff>
    </xdr:to>
    <xdr:sp macro="" textlink="">
      <xdr:nvSpPr>
        <xdr:cNvPr id="4" name="四角形吹き出し 3">
          <a:extLst>
            <a:ext uri="{FF2B5EF4-FFF2-40B4-BE49-F238E27FC236}">
              <a16:creationId xmlns:a16="http://schemas.microsoft.com/office/drawing/2014/main" id="{00000000-0008-0000-0D00-000004000000}"/>
            </a:ext>
          </a:extLst>
        </xdr:cNvPr>
        <xdr:cNvSpPr/>
      </xdr:nvSpPr>
      <xdr:spPr bwMode="auto">
        <a:xfrm>
          <a:off x="4010025" y="13725525"/>
          <a:ext cx="1571625" cy="381000"/>
        </a:xfrm>
        <a:prstGeom prst="wedgeRectCallout">
          <a:avLst>
            <a:gd name="adj1" fmla="val -54795"/>
            <a:gd name="adj2" fmla="val 84470"/>
          </a:avLst>
        </a:prstGeom>
        <a:solidFill>
          <a:srgbClr val="FFFFFF"/>
        </a:solidFill>
        <a:ln w="2540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ctr" anchorCtr="0" upright="1"/>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rPr>
            <a:t>２次又は３次救急病院に認定されている場合のみ記入（必須）</a:t>
          </a:r>
        </a:p>
      </xdr:txBody>
    </xdr:sp>
    <xdr:clientData/>
  </xdr:twoCellAnchor>
  <xdr:twoCellAnchor>
    <xdr:from>
      <xdr:col>10</xdr:col>
      <xdr:colOff>180975</xdr:colOff>
      <xdr:row>122</xdr:row>
      <xdr:rowOff>104775</xdr:rowOff>
    </xdr:from>
    <xdr:to>
      <xdr:col>18</xdr:col>
      <xdr:colOff>76200</xdr:colOff>
      <xdr:row>124</xdr:row>
      <xdr:rowOff>114300</xdr:rowOff>
    </xdr:to>
    <xdr:sp macro="" textlink="">
      <xdr:nvSpPr>
        <xdr:cNvPr id="5" name="四角形吹き出し 4">
          <a:extLst>
            <a:ext uri="{FF2B5EF4-FFF2-40B4-BE49-F238E27FC236}">
              <a16:creationId xmlns:a16="http://schemas.microsoft.com/office/drawing/2014/main" id="{00000000-0008-0000-0D00-000005000000}"/>
            </a:ext>
          </a:extLst>
        </xdr:cNvPr>
        <xdr:cNvSpPr/>
      </xdr:nvSpPr>
      <xdr:spPr bwMode="auto">
        <a:xfrm>
          <a:off x="3000375" y="24603075"/>
          <a:ext cx="2105025" cy="390525"/>
        </a:xfrm>
        <a:prstGeom prst="wedgeRectCallout">
          <a:avLst>
            <a:gd name="adj1" fmla="val -150698"/>
            <a:gd name="adj2" fmla="val -97500"/>
          </a:avLst>
        </a:prstGeom>
        <a:solidFill>
          <a:srgbClr val="FFFFFF"/>
        </a:solidFill>
        <a:ln w="2540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ctr" anchorCtr="0" upright="1"/>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rPr>
            <a:t>募集定員が２０名以上で産科・小児科プログラム必置の病院は○を付すこと</a:t>
          </a:r>
        </a:p>
      </xdr:txBody>
    </xdr:sp>
    <xdr:clientData/>
  </xdr:twoCellAnchor>
  <xdr:twoCellAnchor>
    <xdr:from>
      <xdr:col>7</xdr:col>
      <xdr:colOff>47625</xdr:colOff>
      <xdr:row>156</xdr:row>
      <xdr:rowOff>19050</xdr:rowOff>
    </xdr:from>
    <xdr:to>
      <xdr:col>14</xdr:col>
      <xdr:colOff>171450</xdr:colOff>
      <xdr:row>157</xdr:row>
      <xdr:rowOff>180976</xdr:rowOff>
    </xdr:to>
    <xdr:sp macro="" textlink="">
      <xdr:nvSpPr>
        <xdr:cNvPr id="6" name="四角形吹き出し 5">
          <a:extLst>
            <a:ext uri="{FF2B5EF4-FFF2-40B4-BE49-F238E27FC236}">
              <a16:creationId xmlns:a16="http://schemas.microsoft.com/office/drawing/2014/main" id="{00000000-0008-0000-0D00-000006000000}"/>
            </a:ext>
          </a:extLst>
        </xdr:cNvPr>
        <xdr:cNvSpPr/>
      </xdr:nvSpPr>
      <xdr:spPr bwMode="auto">
        <a:xfrm>
          <a:off x="2038350" y="32413575"/>
          <a:ext cx="2057400" cy="542926"/>
        </a:xfrm>
        <a:prstGeom prst="wedgeRectCallout">
          <a:avLst>
            <a:gd name="adj1" fmla="val 74782"/>
            <a:gd name="adj2" fmla="val 59327"/>
          </a:avLst>
        </a:prstGeom>
        <a:noFill/>
        <a:ln w="2540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ctr" anchorCtr="0" upright="1"/>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rPr>
            <a:t>基幹型臨床研修病院における１年次研修医受入数を記載。（協力型臨床研修病院等が申請する場合も同じ）</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7</xdr:col>
      <xdr:colOff>47625</xdr:colOff>
      <xdr:row>117</xdr:row>
      <xdr:rowOff>19050</xdr:rowOff>
    </xdr:from>
    <xdr:to>
      <xdr:col>12</xdr:col>
      <xdr:colOff>171450</xdr:colOff>
      <xdr:row>120</xdr:row>
      <xdr:rowOff>104775</xdr:rowOff>
    </xdr:to>
    <xdr:sp macro="" textlink="">
      <xdr:nvSpPr>
        <xdr:cNvPr id="2" name="テキスト ボックス 1">
          <a:extLst>
            <a:ext uri="{FF2B5EF4-FFF2-40B4-BE49-F238E27FC236}">
              <a16:creationId xmlns:a16="http://schemas.microsoft.com/office/drawing/2014/main" id="{00000000-0008-0000-0E00-000002000000}"/>
            </a:ext>
          </a:extLst>
        </xdr:cNvPr>
        <xdr:cNvSpPr txBox="1"/>
      </xdr:nvSpPr>
      <xdr:spPr>
        <a:xfrm>
          <a:off x="2038350" y="23469600"/>
          <a:ext cx="1504950" cy="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1"/>
            <a:t>対象外</a:t>
          </a:r>
        </a:p>
      </xdr:txBody>
    </xdr:sp>
    <xdr:clientData/>
  </xdr:twoCellAnchor>
  <xdr:twoCellAnchor>
    <xdr:from>
      <xdr:col>7</xdr:col>
      <xdr:colOff>19050</xdr:colOff>
      <xdr:row>123</xdr:row>
      <xdr:rowOff>95250</xdr:rowOff>
    </xdr:from>
    <xdr:to>
      <xdr:col>12</xdr:col>
      <xdr:colOff>142875</xdr:colOff>
      <xdr:row>126</xdr:row>
      <xdr:rowOff>180975</xdr:rowOff>
    </xdr:to>
    <xdr:sp macro="" textlink="">
      <xdr:nvSpPr>
        <xdr:cNvPr id="3" name="テキスト ボックス 2">
          <a:extLst>
            <a:ext uri="{FF2B5EF4-FFF2-40B4-BE49-F238E27FC236}">
              <a16:creationId xmlns:a16="http://schemas.microsoft.com/office/drawing/2014/main" id="{00000000-0008-0000-0E00-000003000000}"/>
            </a:ext>
          </a:extLst>
        </xdr:cNvPr>
        <xdr:cNvSpPr txBox="1"/>
      </xdr:nvSpPr>
      <xdr:spPr>
        <a:xfrm>
          <a:off x="2009775" y="23469600"/>
          <a:ext cx="1504950" cy="0"/>
        </a:xfrm>
        <a:prstGeom prst="rect">
          <a:avLst/>
        </a:prstGeom>
        <a:solidFill>
          <a:srgbClr val="FFFF00"/>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2400" b="1"/>
            <a:t>対象外</a:t>
          </a:r>
        </a:p>
      </xdr:txBody>
    </xdr:sp>
    <xdr:clientData/>
  </xdr:twoCellAnchor>
  <xdr:twoCellAnchor>
    <xdr:from>
      <xdr:col>2</xdr:col>
      <xdr:colOff>0</xdr:colOff>
      <xdr:row>4</xdr:row>
      <xdr:rowOff>0</xdr:rowOff>
    </xdr:from>
    <xdr:to>
      <xdr:col>8</xdr:col>
      <xdr:colOff>161925</xdr:colOff>
      <xdr:row>5</xdr:row>
      <xdr:rowOff>180974</xdr:rowOff>
    </xdr:to>
    <xdr:sp macro="" textlink="">
      <xdr:nvSpPr>
        <xdr:cNvPr id="4" name="四角形吹き出し 3">
          <a:extLst>
            <a:ext uri="{FF2B5EF4-FFF2-40B4-BE49-F238E27FC236}">
              <a16:creationId xmlns:a16="http://schemas.microsoft.com/office/drawing/2014/main" id="{00000000-0008-0000-0E00-000004000000}"/>
            </a:ext>
          </a:extLst>
        </xdr:cNvPr>
        <xdr:cNvSpPr/>
      </xdr:nvSpPr>
      <xdr:spPr bwMode="auto">
        <a:xfrm>
          <a:off x="609600" y="704850"/>
          <a:ext cx="1819275" cy="419099"/>
        </a:xfrm>
        <a:prstGeom prst="wedgeRectCallout">
          <a:avLst>
            <a:gd name="adj1" fmla="val 50116"/>
            <a:gd name="adj2" fmla="val -18796"/>
          </a:avLst>
        </a:prstGeom>
        <a:solidFill>
          <a:srgbClr val="FFFFFF"/>
        </a:solidFill>
        <a:ln w="2540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ctr" anchorCtr="0" upright="1"/>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rPr>
            <a:t>記入する数字はそれぞれ別紙２－１～３に合致させること</a:t>
          </a:r>
        </a:p>
      </xdr:txBody>
    </xdr:sp>
    <xdr:clientData/>
  </xdr:twoCellAnchor>
  <xdr:twoCellAnchor>
    <xdr:from>
      <xdr:col>5</xdr:col>
      <xdr:colOff>142875</xdr:colOff>
      <xdr:row>71</xdr:row>
      <xdr:rowOff>76200</xdr:rowOff>
    </xdr:from>
    <xdr:to>
      <xdr:col>11</xdr:col>
      <xdr:colOff>104775</xdr:colOff>
      <xdr:row>74</xdr:row>
      <xdr:rowOff>9525</xdr:rowOff>
    </xdr:to>
    <xdr:sp macro="" textlink="">
      <xdr:nvSpPr>
        <xdr:cNvPr id="5" name="四角形吹き出し 4">
          <a:extLst>
            <a:ext uri="{FF2B5EF4-FFF2-40B4-BE49-F238E27FC236}">
              <a16:creationId xmlns:a16="http://schemas.microsoft.com/office/drawing/2014/main" id="{00000000-0008-0000-0E00-000005000000}"/>
            </a:ext>
          </a:extLst>
        </xdr:cNvPr>
        <xdr:cNvSpPr/>
      </xdr:nvSpPr>
      <xdr:spPr bwMode="auto">
        <a:xfrm>
          <a:off x="1581150" y="13735050"/>
          <a:ext cx="1619250" cy="342900"/>
        </a:xfrm>
        <a:prstGeom prst="wedgeRectCallout">
          <a:avLst>
            <a:gd name="adj1" fmla="val 27629"/>
            <a:gd name="adj2" fmla="val 98106"/>
          </a:avLst>
        </a:prstGeom>
        <a:solidFill>
          <a:srgbClr val="FFFFFF"/>
        </a:solidFill>
        <a:ln w="2540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ctr" anchorCtr="0" upright="1"/>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rPr>
            <a:t>医事課長通知に示している対応する地域種別を記入（必須）</a:t>
          </a:r>
        </a:p>
      </xdr:txBody>
    </xdr:sp>
    <xdr:clientData/>
  </xdr:twoCellAnchor>
  <xdr:twoCellAnchor>
    <xdr:from>
      <xdr:col>14</xdr:col>
      <xdr:colOff>76200</xdr:colOff>
      <xdr:row>71</xdr:row>
      <xdr:rowOff>85725</xdr:rowOff>
    </xdr:from>
    <xdr:to>
      <xdr:col>19</xdr:col>
      <xdr:colOff>266700</xdr:colOff>
      <xdr:row>74</xdr:row>
      <xdr:rowOff>57150</xdr:rowOff>
    </xdr:to>
    <xdr:sp macro="" textlink="">
      <xdr:nvSpPr>
        <xdr:cNvPr id="6" name="四角形吹き出し 5">
          <a:extLst>
            <a:ext uri="{FF2B5EF4-FFF2-40B4-BE49-F238E27FC236}">
              <a16:creationId xmlns:a16="http://schemas.microsoft.com/office/drawing/2014/main" id="{00000000-0008-0000-0E00-000006000000}"/>
            </a:ext>
          </a:extLst>
        </xdr:cNvPr>
        <xdr:cNvSpPr/>
      </xdr:nvSpPr>
      <xdr:spPr bwMode="auto">
        <a:xfrm>
          <a:off x="4000500" y="13744575"/>
          <a:ext cx="1571625" cy="381000"/>
        </a:xfrm>
        <a:prstGeom prst="wedgeRectCallout">
          <a:avLst>
            <a:gd name="adj1" fmla="val -54795"/>
            <a:gd name="adj2" fmla="val 84470"/>
          </a:avLst>
        </a:prstGeom>
        <a:solidFill>
          <a:srgbClr val="FFFFFF"/>
        </a:solidFill>
        <a:ln w="2540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ctr" anchorCtr="0" upright="1"/>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rPr>
            <a:t>２次又は３次救急病院に認定されている場合のみ記入（必須）</a:t>
          </a:r>
        </a:p>
      </xdr:txBody>
    </xdr:sp>
    <xdr:clientData/>
  </xdr:twoCellAnchor>
  <xdr:twoCellAnchor>
    <xdr:from>
      <xdr:col>7</xdr:col>
      <xdr:colOff>0</xdr:colOff>
      <xdr:row>156</xdr:row>
      <xdr:rowOff>0</xdr:rowOff>
    </xdr:from>
    <xdr:to>
      <xdr:col>14</xdr:col>
      <xdr:colOff>123825</xdr:colOff>
      <xdr:row>157</xdr:row>
      <xdr:rowOff>161926</xdr:rowOff>
    </xdr:to>
    <xdr:sp macro="" textlink="">
      <xdr:nvSpPr>
        <xdr:cNvPr id="7" name="四角形吹き出し 6">
          <a:extLst>
            <a:ext uri="{FF2B5EF4-FFF2-40B4-BE49-F238E27FC236}">
              <a16:creationId xmlns:a16="http://schemas.microsoft.com/office/drawing/2014/main" id="{00000000-0008-0000-0E00-000007000000}"/>
            </a:ext>
          </a:extLst>
        </xdr:cNvPr>
        <xdr:cNvSpPr/>
      </xdr:nvSpPr>
      <xdr:spPr bwMode="auto">
        <a:xfrm>
          <a:off x="1990725" y="30222825"/>
          <a:ext cx="2057400" cy="542926"/>
        </a:xfrm>
        <a:prstGeom prst="wedgeRectCallout">
          <a:avLst>
            <a:gd name="adj1" fmla="val 74782"/>
            <a:gd name="adj2" fmla="val 59327"/>
          </a:avLst>
        </a:prstGeom>
        <a:noFill/>
        <a:ln w="25400"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ctr" anchorCtr="0" upright="1"/>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ysClr val="windowText" lastClr="000000"/>
              </a:solidFill>
              <a:effectLst/>
              <a:uLnTx/>
              <a:uFillTx/>
            </a:rPr>
            <a:t>基幹型臨床研修病院における１年次研修医受入数を記載。（協力型臨床研修病院等が申請する場合も同じ）</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bukyoku.mhlw.go.jp\sites\&#21307;&#20107;&#35506;\&#33256;&#24202;&#30740;&#20462;&#25512;&#36914;&#23460;\&#30740;&#20462;&#12503;&#12525;&#12464;&#12521;&#12512;&#30058;&#21495;\&#30740;&#20462;&#12503;&#12525;&#12464;&#12521;&#12512;&#20316;&#26989;&#12501;&#12449;&#12452;&#12523;\&#30740;&#20462;&#12503;&#12525;&#12464;&#12521;&#12512;&#20316;&#26989;&#12501;&#12449;&#12452;&#12523;030911.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新規申請"/>
      <sheetName val="変更"/>
      <sheetName val="統合データ"/>
      <sheetName val="ＦＡＸ番号用データ"/>
    </sheetNames>
    <sheetDataSet>
      <sheetData sheetId="0">
        <row r="1">
          <cell r="A1" t="str">
            <v>No</v>
          </cell>
          <cell r="B1" t="str">
            <v>病院の型</v>
          </cell>
          <cell r="C1" t="str">
            <v>都道府県名</v>
          </cell>
          <cell r="D1" t="str">
            <v>病院名</v>
          </cell>
        </row>
        <row r="2">
          <cell r="A2">
            <v>504</v>
          </cell>
          <cell r="B2" t="str">
            <v>病院群</v>
          </cell>
          <cell r="C2" t="str">
            <v>岩手県</v>
          </cell>
          <cell r="D2" t="str">
            <v>岩手県立釜石病院</v>
          </cell>
        </row>
        <row r="3">
          <cell r="A3">
            <v>505</v>
          </cell>
          <cell r="B3" t="str">
            <v>病院群</v>
          </cell>
          <cell r="C3" t="str">
            <v>岩手県</v>
          </cell>
          <cell r="D3" t="str">
            <v>岩手県立胆沢病院</v>
          </cell>
        </row>
        <row r="4">
          <cell r="A4">
            <v>505</v>
          </cell>
          <cell r="B4" t="str">
            <v>病院群</v>
          </cell>
          <cell r="C4" t="str">
            <v>岩手県</v>
          </cell>
          <cell r="D4" t="str">
            <v>岩手県立胆沢病院</v>
          </cell>
        </row>
        <row r="5">
          <cell r="A5">
            <v>506</v>
          </cell>
          <cell r="B5" t="str">
            <v>病院群</v>
          </cell>
          <cell r="C5" t="str">
            <v>神奈川県</v>
          </cell>
          <cell r="D5" t="str">
            <v>医療法人神奈川県警友会　けいゆう病院</v>
          </cell>
        </row>
        <row r="6">
          <cell r="A6">
            <v>507</v>
          </cell>
          <cell r="B6" t="str">
            <v>病院群</v>
          </cell>
          <cell r="C6" t="str">
            <v>北海道</v>
          </cell>
          <cell r="D6" t="str">
            <v>医療法人恵佑会　札幌病院</v>
          </cell>
        </row>
        <row r="7">
          <cell r="A7">
            <v>508</v>
          </cell>
          <cell r="B7" t="str">
            <v>病院群</v>
          </cell>
          <cell r="C7" t="str">
            <v>神奈川県</v>
          </cell>
          <cell r="D7" t="str">
            <v>医療法人社団愛心会　湘南鎌倉総合病院</v>
          </cell>
        </row>
        <row r="8">
          <cell r="A8">
            <v>509</v>
          </cell>
          <cell r="B8" t="str">
            <v>病院群</v>
          </cell>
          <cell r="C8" t="str">
            <v>沖縄県</v>
          </cell>
          <cell r="D8" t="str">
            <v>医療法人かりゆし会　ハートライフ病院</v>
          </cell>
        </row>
        <row r="9">
          <cell r="A9">
            <v>510</v>
          </cell>
          <cell r="B9" t="str">
            <v>病院群</v>
          </cell>
          <cell r="C9" t="str">
            <v>群馬県</v>
          </cell>
          <cell r="D9" t="str">
            <v>前橋赤十字病院</v>
          </cell>
        </row>
        <row r="10">
          <cell r="A10">
            <v>510</v>
          </cell>
          <cell r="B10" t="str">
            <v>病院群</v>
          </cell>
          <cell r="C10" t="str">
            <v>群馬県</v>
          </cell>
          <cell r="D10" t="str">
            <v>前橋赤十字病院</v>
          </cell>
        </row>
        <row r="11">
          <cell r="A11">
            <v>511</v>
          </cell>
          <cell r="B11" t="str">
            <v>病院群</v>
          </cell>
          <cell r="C11" t="str">
            <v>福井県</v>
          </cell>
          <cell r="D11" t="str">
            <v>医療法人新田塚医療福祉センター　福井総合病院</v>
          </cell>
        </row>
        <row r="12">
          <cell r="A12">
            <v>511</v>
          </cell>
          <cell r="B12" t="str">
            <v>病院群</v>
          </cell>
          <cell r="C12" t="str">
            <v>福井県</v>
          </cell>
          <cell r="D12" t="str">
            <v>医療法人新田塚医療福祉センター　福井総合病院</v>
          </cell>
        </row>
        <row r="13">
          <cell r="A13">
            <v>512</v>
          </cell>
          <cell r="B13" t="str">
            <v>病院群</v>
          </cell>
          <cell r="C13" t="str">
            <v>千葉県</v>
          </cell>
          <cell r="D13" t="str">
            <v>東京慈恵会医科大学附属柏病院</v>
          </cell>
        </row>
        <row r="14">
          <cell r="A14">
            <v>513</v>
          </cell>
          <cell r="B14" t="str">
            <v>病院群</v>
          </cell>
          <cell r="C14" t="str">
            <v>茨城県</v>
          </cell>
          <cell r="D14" t="str">
            <v>医療法人社団筑波記念会　筑波記念病院</v>
          </cell>
        </row>
        <row r="15">
          <cell r="A15">
            <v>514</v>
          </cell>
          <cell r="B15" t="str">
            <v>病院群</v>
          </cell>
          <cell r="C15" t="str">
            <v>三重県</v>
          </cell>
          <cell r="D15" t="str">
            <v>三重県厚生農業協同組合連合会　松阪中央総合病院</v>
          </cell>
        </row>
        <row r="16">
          <cell r="A16">
            <v>515</v>
          </cell>
          <cell r="B16" t="str">
            <v>病院群</v>
          </cell>
          <cell r="C16" t="str">
            <v>岐阜県</v>
          </cell>
          <cell r="D16" t="str">
            <v>岐阜市民病院</v>
          </cell>
        </row>
        <row r="17">
          <cell r="A17">
            <v>515</v>
          </cell>
          <cell r="B17" t="str">
            <v>病院群</v>
          </cell>
          <cell r="C17" t="str">
            <v>岐阜県</v>
          </cell>
          <cell r="D17" t="str">
            <v>岐阜市民病院</v>
          </cell>
        </row>
        <row r="18">
          <cell r="A18">
            <v>516</v>
          </cell>
          <cell r="B18" t="str">
            <v>病院群</v>
          </cell>
          <cell r="C18" t="str">
            <v>北海道</v>
          </cell>
          <cell r="D18" t="str">
            <v>医療法人徳洲会　札幌徳洲会病院</v>
          </cell>
        </row>
        <row r="19">
          <cell r="A19">
            <v>517</v>
          </cell>
          <cell r="B19" t="str">
            <v>病院群</v>
          </cell>
          <cell r="C19" t="str">
            <v>北海道</v>
          </cell>
          <cell r="D19" t="str">
            <v>医療法人徳洲会　札幌東徳洲会病院</v>
          </cell>
        </row>
        <row r="20">
          <cell r="A20">
            <v>518</v>
          </cell>
          <cell r="B20" t="str">
            <v>病院群</v>
          </cell>
          <cell r="C20" t="str">
            <v>京都府</v>
          </cell>
          <cell r="D20" t="str">
            <v>綾部市立病院</v>
          </cell>
        </row>
        <row r="21">
          <cell r="A21">
            <v>519</v>
          </cell>
          <cell r="B21" t="str">
            <v>病院群</v>
          </cell>
          <cell r="C21" t="str">
            <v>東京都</v>
          </cell>
          <cell r="D21" t="str">
            <v>社会福祉法人三井記念病院</v>
          </cell>
        </row>
        <row r="22">
          <cell r="A22">
            <v>519</v>
          </cell>
          <cell r="B22" t="str">
            <v>病院群</v>
          </cell>
          <cell r="C22" t="str">
            <v>東京都</v>
          </cell>
          <cell r="D22" t="str">
            <v>社会福祉法人三井記念病院</v>
          </cell>
        </row>
        <row r="23">
          <cell r="A23">
            <v>519</v>
          </cell>
          <cell r="B23" t="str">
            <v>病院群</v>
          </cell>
          <cell r="C23" t="str">
            <v>東京都</v>
          </cell>
          <cell r="D23" t="str">
            <v>社会福祉法人三井記念病院</v>
          </cell>
        </row>
        <row r="24">
          <cell r="A24">
            <v>519</v>
          </cell>
          <cell r="B24" t="str">
            <v>病院群</v>
          </cell>
          <cell r="C24" t="str">
            <v>東京都</v>
          </cell>
          <cell r="D24" t="str">
            <v>社会福祉法人三井記念病院</v>
          </cell>
        </row>
        <row r="25">
          <cell r="A25">
            <v>520</v>
          </cell>
          <cell r="B25" t="str">
            <v>病院群</v>
          </cell>
          <cell r="C25" t="str">
            <v>富山県</v>
          </cell>
          <cell r="D25" t="str">
            <v>富山県済生会富山病院</v>
          </cell>
        </row>
        <row r="26">
          <cell r="A26">
            <v>521</v>
          </cell>
          <cell r="B26" t="str">
            <v>病院群</v>
          </cell>
          <cell r="C26" t="str">
            <v>神奈川県</v>
          </cell>
          <cell r="D26" t="str">
            <v>大船中央病院</v>
          </cell>
        </row>
        <row r="27">
          <cell r="A27">
            <v>522</v>
          </cell>
          <cell r="B27" t="str">
            <v>病院群</v>
          </cell>
          <cell r="C27" t="str">
            <v>岐阜県</v>
          </cell>
          <cell r="D27" t="str">
            <v>社会福祉法人厚生会　木沢記念病院</v>
          </cell>
        </row>
        <row r="28">
          <cell r="A28">
            <v>523</v>
          </cell>
          <cell r="B28" t="str">
            <v>病院群</v>
          </cell>
          <cell r="C28" t="str">
            <v>富山県</v>
          </cell>
          <cell r="D28" t="str">
            <v>あさひ総合病院</v>
          </cell>
        </row>
        <row r="29">
          <cell r="A29">
            <v>524</v>
          </cell>
          <cell r="B29" t="str">
            <v>病院群</v>
          </cell>
          <cell r="C29" t="str">
            <v>山形県</v>
          </cell>
          <cell r="D29" t="str">
            <v>市立酒田病院</v>
          </cell>
        </row>
        <row r="30">
          <cell r="A30">
            <v>525</v>
          </cell>
          <cell r="B30" t="str">
            <v>単独型</v>
          </cell>
          <cell r="C30" t="str">
            <v>北海道</v>
          </cell>
          <cell r="D30" t="str">
            <v>釧路赤十字病院</v>
          </cell>
        </row>
        <row r="31">
          <cell r="A31">
            <v>526</v>
          </cell>
          <cell r="B31" t="str">
            <v>病院群</v>
          </cell>
          <cell r="C31" t="str">
            <v>東京都</v>
          </cell>
          <cell r="D31" t="str">
            <v>東京慈恵会医科大学附属第三病院</v>
          </cell>
        </row>
        <row r="32">
          <cell r="A32">
            <v>527</v>
          </cell>
          <cell r="B32" t="str">
            <v>病院群</v>
          </cell>
          <cell r="C32" t="str">
            <v>北海道</v>
          </cell>
          <cell r="D32" t="str">
            <v>財団法人北海道医療団　帯広第一病院</v>
          </cell>
        </row>
        <row r="33">
          <cell r="A33">
            <v>528</v>
          </cell>
          <cell r="B33" t="str">
            <v>単独型</v>
          </cell>
          <cell r="C33" t="str">
            <v>島根県</v>
          </cell>
          <cell r="D33" t="str">
            <v>公立雲南総合病院</v>
          </cell>
        </row>
        <row r="34">
          <cell r="A34">
            <v>529</v>
          </cell>
          <cell r="B34" t="str">
            <v>病院群</v>
          </cell>
          <cell r="C34" t="str">
            <v>兵庫県</v>
          </cell>
          <cell r="D34" t="str">
            <v>カネボウ株式会社　鐘紡記念病院</v>
          </cell>
        </row>
        <row r="35">
          <cell r="A35">
            <v>530</v>
          </cell>
          <cell r="B35" t="str">
            <v>病院群</v>
          </cell>
          <cell r="C35" t="str">
            <v>千葉県</v>
          </cell>
          <cell r="D35" t="str">
            <v>東邦大学医学部附属佐倉病院</v>
          </cell>
        </row>
        <row r="36">
          <cell r="A36">
            <v>531</v>
          </cell>
          <cell r="B36" t="str">
            <v>病院群</v>
          </cell>
          <cell r="C36" t="str">
            <v>鹿児島県</v>
          </cell>
          <cell r="D36" t="str">
            <v>鹿児島市立病院</v>
          </cell>
        </row>
        <row r="37">
          <cell r="A37">
            <v>531</v>
          </cell>
          <cell r="B37" t="str">
            <v>病院群</v>
          </cell>
          <cell r="C37" t="str">
            <v>鹿児島県</v>
          </cell>
          <cell r="D37" t="str">
            <v>鹿児島市立病院</v>
          </cell>
        </row>
        <row r="38">
          <cell r="A38">
            <v>531</v>
          </cell>
          <cell r="B38" t="str">
            <v>病院群</v>
          </cell>
          <cell r="C38" t="str">
            <v>鹿児島県</v>
          </cell>
          <cell r="D38" t="str">
            <v>鹿児島市立病院</v>
          </cell>
        </row>
        <row r="39">
          <cell r="A39">
            <v>532</v>
          </cell>
          <cell r="B39" t="str">
            <v>病院群</v>
          </cell>
          <cell r="C39" t="str">
            <v>千葉県</v>
          </cell>
          <cell r="D39" t="str">
            <v>浦安市市川市病院組合　浦安市川市民病院</v>
          </cell>
        </row>
        <row r="40">
          <cell r="A40">
            <v>533</v>
          </cell>
          <cell r="B40" t="str">
            <v>病院群</v>
          </cell>
          <cell r="C40" t="str">
            <v>島根県</v>
          </cell>
          <cell r="D40" t="str">
            <v>広瀬町立広瀬病院</v>
          </cell>
        </row>
        <row r="41">
          <cell r="A41">
            <v>534</v>
          </cell>
          <cell r="B41" t="str">
            <v>病院群</v>
          </cell>
          <cell r="C41" t="str">
            <v>福岡県</v>
          </cell>
          <cell r="D41" t="str">
            <v>医療法人雪の聖母会　聖マリア病院</v>
          </cell>
        </row>
        <row r="42">
          <cell r="A42">
            <v>535</v>
          </cell>
          <cell r="B42" t="str">
            <v>病院群</v>
          </cell>
          <cell r="C42" t="str">
            <v>埼玉県</v>
          </cell>
          <cell r="D42" t="str">
            <v>春日部市立病院</v>
          </cell>
        </row>
        <row r="43">
          <cell r="A43">
            <v>535</v>
          </cell>
          <cell r="B43" t="str">
            <v>病院群</v>
          </cell>
          <cell r="C43" t="str">
            <v>埼玉県</v>
          </cell>
          <cell r="D43" t="str">
            <v>春日部市立病院</v>
          </cell>
        </row>
        <row r="44">
          <cell r="A44">
            <v>536</v>
          </cell>
          <cell r="B44" t="str">
            <v>病院群</v>
          </cell>
          <cell r="C44" t="str">
            <v>長崎県</v>
          </cell>
          <cell r="D44" t="str">
            <v>長崎県離島医療圏組合　五島中央病院</v>
          </cell>
        </row>
        <row r="45">
          <cell r="A45">
            <v>537</v>
          </cell>
          <cell r="B45" t="str">
            <v>病院群</v>
          </cell>
          <cell r="C45" t="str">
            <v>大阪府</v>
          </cell>
          <cell r="D45" t="str">
            <v>医療法人清恵会　清恵会病院</v>
          </cell>
        </row>
        <row r="46">
          <cell r="A46">
            <v>538</v>
          </cell>
          <cell r="B46" t="str">
            <v>病院群</v>
          </cell>
          <cell r="C46" t="str">
            <v>山口県</v>
          </cell>
          <cell r="D46" t="str">
            <v>国立下関病院</v>
          </cell>
        </row>
        <row r="47">
          <cell r="A47">
            <v>538</v>
          </cell>
          <cell r="B47" t="str">
            <v>病院群</v>
          </cell>
          <cell r="C47" t="str">
            <v>山口県</v>
          </cell>
          <cell r="D47" t="str">
            <v>国立下関病院</v>
          </cell>
        </row>
        <row r="48">
          <cell r="A48">
            <v>539</v>
          </cell>
          <cell r="B48" t="str">
            <v>病院群</v>
          </cell>
          <cell r="C48" t="str">
            <v>東京都</v>
          </cell>
          <cell r="D48" t="str">
            <v>東京都職員共済組合青山病院</v>
          </cell>
        </row>
        <row r="49">
          <cell r="A49">
            <v>540</v>
          </cell>
          <cell r="B49" t="str">
            <v>病院群</v>
          </cell>
          <cell r="C49" t="str">
            <v>鹿児島県</v>
          </cell>
          <cell r="D49" t="str">
            <v>鹿児島県立大島病院</v>
          </cell>
        </row>
        <row r="50">
          <cell r="A50">
            <v>540</v>
          </cell>
          <cell r="B50" t="str">
            <v>病院群</v>
          </cell>
          <cell r="C50" t="str">
            <v>鹿児島県</v>
          </cell>
          <cell r="D50" t="str">
            <v>鹿児島県立大島病院</v>
          </cell>
        </row>
        <row r="51">
          <cell r="A51">
            <v>541</v>
          </cell>
          <cell r="B51" t="str">
            <v>病院群</v>
          </cell>
          <cell r="C51" t="str">
            <v>香川県</v>
          </cell>
          <cell r="D51" t="str">
            <v>高松赤十字病院</v>
          </cell>
        </row>
        <row r="52">
          <cell r="A52">
            <v>542</v>
          </cell>
          <cell r="B52" t="str">
            <v>病院群</v>
          </cell>
          <cell r="C52" t="str">
            <v>大阪府</v>
          </cell>
          <cell r="D52" t="str">
            <v>市立吹田市民病院</v>
          </cell>
        </row>
        <row r="53">
          <cell r="A53">
            <v>543</v>
          </cell>
          <cell r="B53" t="str">
            <v>病院群</v>
          </cell>
          <cell r="C53" t="str">
            <v>鳥取県</v>
          </cell>
          <cell r="D53" t="str">
            <v>鳥取県立厚生病院</v>
          </cell>
        </row>
        <row r="54">
          <cell r="A54">
            <v>544</v>
          </cell>
          <cell r="B54" t="str">
            <v>病院群</v>
          </cell>
          <cell r="C54" t="str">
            <v>鳥取県</v>
          </cell>
          <cell r="D54" t="str">
            <v>鳥取県立中央病院</v>
          </cell>
        </row>
        <row r="55">
          <cell r="A55">
            <v>545</v>
          </cell>
          <cell r="B55" t="str">
            <v>病院群</v>
          </cell>
          <cell r="C55" t="str">
            <v>福岡県</v>
          </cell>
          <cell r="D55" t="str">
            <v>田川市立病院</v>
          </cell>
        </row>
        <row r="56">
          <cell r="A56">
            <v>546</v>
          </cell>
          <cell r="B56" t="str">
            <v>病院群</v>
          </cell>
          <cell r="C56" t="str">
            <v>兵庫県</v>
          </cell>
          <cell r="D56" t="str">
            <v>神戸赤十字病院</v>
          </cell>
        </row>
        <row r="57">
          <cell r="A57">
            <v>548</v>
          </cell>
          <cell r="B57" t="str">
            <v>病院群</v>
          </cell>
          <cell r="C57" t="str">
            <v>滋賀県</v>
          </cell>
          <cell r="D57" t="str">
            <v>滋賀県立成人病センター</v>
          </cell>
        </row>
        <row r="58">
          <cell r="A58">
            <v>549</v>
          </cell>
          <cell r="B58" t="str">
            <v>病院群</v>
          </cell>
          <cell r="C58" t="str">
            <v>千葉県</v>
          </cell>
          <cell r="D58" t="str">
            <v>医療法人社団蛍水会　名戸ケ谷病院</v>
          </cell>
        </row>
        <row r="59">
          <cell r="A59">
            <v>550</v>
          </cell>
          <cell r="B59" t="str">
            <v>病院群</v>
          </cell>
          <cell r="C59" t="str">
            <v>長崎県</v>
          </cell>
          <cell r="D59" t="str">
            <v>恩賜財団済生会　長崎県済生会病院</v>
          </cell>
        </row>
        <row r="60">
          <cell r="A60">
            <v>551</v>
          </cell>
          <cell r="B60" t="str">
            <v>病院群</v>
          </cell>
          <cell r="C60" t="str">
            <v>石川県</v>
          </cell>
          <cell r="D60" t="str">
            <v>公立松任石川中央病院</v>
          </cell>
        </row>
        <row r="61">
          <cell r="A61">
            <v>552</v>
          </cell>
          <cell r="B61" t="str">
            <v>病院群</v>
          </cell>
          <cell r="C61" t="str">
            <v>栃木県</v>
          </cell>
          <cell r="D61" t="str">
            <v>自治医科大学附属病院</v>
          </cell>
        </row>
        <row r="62">
          <cell r="A62">
            <v>552</v>
          </cell>
          <cell r="B62" t="str">
            <v>病院群</v>
          </cell>
          <cell r="C62" t="str">
            <v>栃木県</v>
          </cell>
          <cell r="D62" t="str">
            <v>自治医科大学附属病院</v>
          </cell>
        </row>
        <row r="63">
          <cell r="A63">
            <v>552</v>
          </cell>
          <cell r="B63" t="str">
            <v>病院群</v>
          </cell>
          <cell r="C63" t="str">
            <v>栃木県</v>
          </cell>
          <cell r="D63" t="str">
            <v>自治医科大学附属病院</v>
          </cell>
        </row>
        <row r="64">
          <cell r="A64">
            <v>553</v>
          </cell>
          <cell r="B64" t="str">
            <v>単独型</v>
          </cell>
          <cell r="C64" t="str">
            <v>島根県</v>
          </cell>
          <cell r="D64" t="str">
            <v>平田市立病院</v>
          </cell>
        </row>
        <row r="65">
          <cell r="A65">
            <v>554</v>
          </cell>
          <cell r="B65" t="str">
            <v>病院群</v>
          </cell>
          <cell r="C65" t="str">
            <v>長崎県</v>
          </cell>
          <cell r="D65" t="str">
            <v>長崎市立市民病院</v>
          </cell>
        </row>
        <row r="66">
          <cell r="A66">
            <v>555</v>
          </cell>
          <cell r="B66" t="str">
            <v>病院群</v>
          </cell>
          <cell r="C66" t="str">
            <v>沖縄県</v>
          </cell>
          <cell r="D66" t="str">
            <v>那覇市立病院</v>
          </cell>
        </row>
        <row r="67">
          <cell r="A67">
            <v>556</v>
          </cell>
          <cell r="B67" t="str">
            <v>病院群</v>
          </cell>
          <cell r="C67" t="str">
            <v>東京都</v>
          </cell>
          <cell r="D67" t="str">
            <v>公立学校共済組合　関東中央病院</v>
          </cell>
        </row>
        <row r="68">
          <cell r="A68">
            <v>556</v>
          </cell>
          <cell r="B68" t="str">
            <v>病院群</v>
          </cell>
          <cell r="C68" t="str">
            <v>東京都</v>
          </cell>
          <cell r="D68" t="str">
            <v>公立学校共済組合　関東中央病院</v>
          </cell>
        </row>
        <row r="69">
          <cell r="A69">
            <v>557</v>
          </cell>
          <cell r="B69" t="str">
            <v>病院群</v>
          </cell>
          <cell r="C69" t="str">
            <v>高知県</v>
          </cell>
          <cell r="D69" t="str">
            <v>高知県立安芸病院</v>
          </cell>
        </row>
        <row r="70">
          <cell r="A70">
            <v>557</v>
          </cell>
          <cell r="B70" t="str">
            <v>病院群</v>
          </cell>
          <cell r="C70" t="str">
            <v>高知県</v>
          </cell>
          <cell r="D70" t="str">
            <v>高知県立安芸病院</v>
          </cell>
        </row>
        <row r="71">
          <cell r="A71">
            <v>558</v>
          </cell>
          <cell r="B71" t="str">
            <v>病院群</v>
          </cell>
          <cell r="C71" t="str">
            <v>茨城県</v>
          </cell>
          <cell r="D71" t="str">
            <v>茨城県立中央病院</v>
          </cell>
        </row>
        <row r="72">
          <cell r="A72">
            <v>560</v>
          </cell>
          <cell r="B72" t="str">
            <v>病院群</v>
          </cell>
          <cell r="C72" t="str">
            <v>鹿児島県</v>
          </cell>
          <cell r="D72" t="str">
            <v>社団法人鹿児島市医師会　鹿児島市医師会病院</v>
          </cell>
        </row>
        <row r="73">
          <cell r="A73">
            <v>560</v>
          </cell>
          <cell r="B73" t="str">
            <v>病院群</v>
          </cell>
          <cell r="C73" t="str">
            <v>鹿児島県</v>
          </cell>
          <cell r="D73" t="str">
            <v>社団法人鹿児島市医師会　鹿児島市医師会病院</v>
          </cell>
        </row>
        <row r="74">
          <cell r="A74">
            <v>561</v>
          </cell>
          <cell r="B74" t="str">
            <v>病院群</v>
          </cell>
          <cell r="C74" t="str">
            <v>福井県</v>
          </cell>
          <cell r="D74" t="str">
            <v>福井赤十字病院</v>
          </cell>
        </row>
        <row r="75">
          <cell r="A75">
            <v>562</v>
          </cell>
          <cell r="B75" t="str">
            <v>病院群</v>
          </cell>
          <cell r="C75" t="str">
            <v>宮城県</v>
          </cell>
          <cell r="D75" t="str">
            <v>財団法人仙台市医療センター　仙台オープン病院</v>
          </cell>
        </row>
        <row r="76">
          <cell r="A76">
            <v>563</v>
          </cell>
          <cell r="B76" t="str">
            <v>病院群</v>
          </cell>
          <cell r="C76" t="str">
            <v>三重県</v>
          </cell>
          <cell r="D76" t="str">
            <v>三重県立総合医療センター</v>
          </cell>
        </row>
        <row r="77">
          <cell r="A77">
            <v>564</v>
          </cell>
          <cell r="B77" t="str">
            <v>病院群</v>
          </cell>
          <cell r="C77" t="str">
            <v>茨城県</v>
          </cell>
          <cell r="D77" t="str">
            <v>財団法人筑波メディカルセンター　筑波メディカルセンター病院</v>
          </cell>
        </row>
        <row r="78">
          <cell r="A78">
            <v>565</v>
          </cell>
          <cell r="B78" t="str">
            <v>病院群</v>
          </cell>
          <cell r="C78" t="str">
            <v>大阪府</v>
          </cell>
          <cell r="D78" t="str">
            <v>耳原総合病院</v>
          </cell>
        </row>
        <row r="79">
          <cell r="A79">
            <v>565</v>
          </cell>
          <cell r="B79" t="str">
            <v>病院群</v>
          </cell>
          <cell r="C79" t="str">
            <v>大阪府</v>
          </cell>
          <cell r="D79" t="str">
            <v>耳原総合病院</v>
          </cell>
        </row>
        <row r="80">
          <cell r="A80">
            <v>566</v>
          </cell>
          <cell r="B80" t="str">
            <v>病院群</v>
          </cell>
          <cell r="C80" t="str">
            <v>三重県</v>
          </cell>
          <cell r="D80" t="str">
            <v>国立三重中央病院</v>
          </cell>
        </row>
        <row r="81">
          <cell r="A81">
            <v>567</v>
          </cell>
          <cell r="B81" t="str">
            <v>病院群</v>
          </cell>
          <cell r="C81" t="str">
            <v>神奈川県</v>
          </cell>
          <cell r="D81" t="str">
            <v>日本医科大学付属第二病院</v>
          </cell>
        </row>
        <row r="82">
          <cell r="A82">
            <v>568</v>
          </cell>
          <cell r="B82" t="str">
            <v>病院群</v>
          </cell>
          <cell r="C82" t="str">
            <v>広島県</v>
          </cell>
          <cell r="D82" t="str">
            <v>広島県厚生農業協同組合連合会　廣島総合病院</v>
          </cell>
        </row>
        <row r="83">
          <cell r="A83">
            <v>569</v>
          </cell>
          <cell r="B83" t="str">
            <v>病院群</v>
          </cell>
          <cell r="C83" t="str">
            <v>北海道</v>
          </cell>
          <cell r="D83" t="str">
            <v>国家公務員共済組合連合会　斗南病院</v>
          </cell>
        </row>
        <row r="84">
          <cell r="A84">
            <v>570</v>
          </cell>
          <cell r="B84" t="str">
            <v>病院群</v>
          </cell>
          <cell r="C84" t="str">
            <v>長崎県</v>
          </cell>
          <cell r="D84" t="str">
            <v>国立病院長崎医療センター</v>
          </cell>
        </row>
        <row r="85">
          <cell r="A85">
            <v>571</v>
          </cell>
          <cell r="B85" t="str">
            <v>病院群</v>
          </cell>
          <cell r="C85" t="str">
            <v>山梨県</v>
          </cell>
          <cell r="D85" t="str">
            <v>社団法人山梨勤労者医療協会　甲府共立病院</v>
          </cell>
        </row>
        <row r="86">
          <cell r="A86">
            <v>572</v>
          </cell>
          <cell r="B86" t="str">
            <v>単独型</v>
          </cell>
          <cell r="C86" t="str">
            <v>福島県</v>
          </cell>
          <cell r="D86" t="str">
            <v>国立療養所福島病院</v>
          </cell>
        </row>
        <row r="87">
          <cell r="A87">
            <v>573</v>
          </cell>
          <cell r="B87" t="str">
            <v>病院群</v>
          </cell>
          <cell r="C87" t="str">
            <v>大阪府</v>
          </cell>
          <cell r="D87" t="str">
            <v>医療法人徳洲会　岸和田徳洲会病院</v>
          </cell>
        </row>
        <row r="88">
          <cell r="A88">
            <v>574</v>
          </cell>
          <cell r="B88" t="str">
            <v>病院群</v>
          </cell>
          <cell r="C88" t="str">
            <v>秋田県</v>
          </cell>
          <cell r="D88" t="str">
            <v>秋田赤十字病院</v>
          </cell>
        </row>
        <row r="89">
          <cell r="A89">
            <v>575</v>
          </cell>
          <cell r="B89" t="str">
            <v>病院群</v>
          </cell>
          <cell r="C89" t="str">
            <v>三重県</v>
          </cell>
          <cell r="D89" t="str">
            <v>医療法人　山本総合病院</v>
          </cell>
        </row>
        <row r="90">
          <cell r="A90">
            <v>576</v>
          </cell>
          <cell r="B90" t="str">
            <v>病院群</v>
          </cell>
          <cell r="C90" t="str">
            <v>京都府</v>
          </cell>
          <cell r="D90" t="str">
            <v>京都第二赤十字病院</v>
          </cell>
        </row>
        <row r="91">
          <cell r="A91">
            <v>577</v>
          </cell>
          <cell r="B91" t="str">
            <v>病院群</v>
          </cell>
          <cell r="C91" t="str">
            <v>福岡県</v>
          </cell>
          <cell r="D91" t="str">
            <v>福岡赤十字病院</v>
          </cell>
        </row>
        <row r="92">
          <cell r="A92">
            <v>578</v>
          </cell>
          <cell r="B92" t="str">
            <v>病院群</v>
          </cell>
          <cell r="C92" t="str">
            <v>大阪府</v>
          </cell>
          <cell r="D92" t="str">
            <v>西日本電信電話株式会社　大阪病院</v>
          </cell>
        </row>
        <row r="93">
          <cell r="A93">
            <v>578</v>
          </cell>
          <cell r="B93" t="str">
            <v>病院群</v>
          </cell>
          <cell r="C93" t="str">
            <v>大阪府</v>
          </cell>
          <cell r="D93" t="str">
            <v>西日本電信電話株式会社　大阪病院</v>
          </cell>
        </row>
        <row r="94">
          <cell r="A94">
            <v>579</v>
          </cell>
          <cell r="B94" t="str">
            <v>病院群</v>
          </cell>
          <cell r="C94" t="str">
            <v>神奈川県</v>
          </cell>
          <cell r="D94" t="str">
            <v>川崎社会保険病院</v>
          </cell>
        </row>
        <row r="95">
          <cell r="A95">
            <v>580</v>
          </cell>
          <cell r="B95" t="str">
            <v>病院群</v>
          </cell>
          <cell r="C95" t="str">
            <v>神奈川県</v>
          </cell>
          <cell r="D95" t="str">
            <v>川崎医療生活協同組合　川崎協同病院</v>
          </cell>
        </row>
        <row r="96">
          <cell r="A96">
            <v>581</v>
          </cell>
          <cell r="B96" t="str">
            <v>病院群</v>
          </cell>
          <cell r="C96" t="str">
            <v>和歌山県</v>
          </cell>
          <cell r="D96" t="str">
            <v>国保橋本市民病院</v>
          </cell>
        </row>
        <row r="97">
          <cell r="A97">
            <v>582</v>
          </cell>
          <cell r="B97" t="str">
            <v>病院群</v>
          </cell>
          <cell r="C97" t="str">
            <v>神奈川県</v>
          </cell>
          <cell r="D97" t="str">
            <v>横浜市立大学医学部附属病院</v>
          </cell>
        </row>
        <row r="98">
          <cell r="A98">
            <v>583</v>
          </cell>
          <cell r="B98" t="str">
            <v>単独型</v>
          </cell>
          <cell r="C98" t="str">
            <v>富山県</v>
          </cell>
          <cell r="D98" t="str">
            <v>高岡市民病院</v>
          </cell>
        </row>
        <row r="99">
          <cell r="A99">
            <v>584</v>
          </cell>
          <cell r="B99" t="str">
            <v>病院群</v>
          </cell>
          <cell r="C99" t="str">
            <v>京都府</v>
          </cell>
          <cell r="D99" t="str">
            <v>国立京都病院</v>
          </cell>
        </row>
        <row r="100">
          <cell r="A100">
            <v>585</v>
          </cell>
          <cell r="B100" t="str">
            <v>病院群</v>
          </cell>
          <cell r="C100" t="str">
            <v>福岡県</v>
          </cell>
          <cell r="D100" t="str">
            <v>大牟田市立総合病院</v>
          </cell>
        </row>
        <row r="101">
          <cell r="A101">
            <v>586</v>
          </cell>
          <cell r="B101" t="str">
            <v>病院群</v>
          </cell>
          <cell r="C101" t="str">
            <v>島根県</v>
          </cell>
          <cell r="D101" t="str">
            <v>松江市立病院</v>
          </cell>
        </row>
        <row r="102">
          <cell r="A102">
            <v>587</v>
          </cell>
          <cell r="B102" t="str">
            <v>病院群</v>
          </cell>
          <cell r="C102" t="str">
            <v>島根県</v>
          </cell>
          <cell r="D102" t="str">
            <v>出雲市民病院</v>
          </cell>
        </row>
        <row r="103">
          <cell r="A103">
            <v>588</v>
          </cell>
          <cell r="B103" t="str">
            <v>病院群</v>
          </cell>
          <cell r="C103" t="str">
            <v>千葉県</v>
          </cell>
          <cell r="D103" t="str">
            <v>医療法人社団創進会　みつわ台総合病院</v>
          </cell>
        </row>
        <row r="104">
          <cell r="A104">
            <v>589</v>
          </cell>
          <cell r="B104" t="str">
            <v>病院群</v>
          </cell>
          <cell r="C104" t="str">
            <v>滋賀県</v>
          </cell>
          <cell r="D104" t="str">
            <v>滋賀医科大学医学部附属病院</v>
          </cell>
        </row>
        <row r="105">
          <cell r="A105">
            <v>590</v>
          </cell>
          <cell r="B105" t="str">
            <v>病院群</v>
          </cell>
          <cell r="C105" t="str">
            <v>大阪府</v>
          </cell>
          <cell r="D105" t="str">
            <v>財団法人田附興風会医学研究所北野病院</v>
          </cell>
        </row>
        <row r="106">
          <cell r="A106">
            <v>591</v>
          </cell>
          <cell r="B106" t="str">
            <v>病院群</v>
          </cell>
          <cell r="C106" t="str">
            <v>長野県</v>
          </cell>
          <cell r="D106" t="str">
            <v>国立松本病院</v>
          </cell>
        </row>
        <row r="107">
          <cell r="A107">
            <v>592</v>
          </cell>
          <cell r="B107" t="str">
            <v>病院群</v>
          </cell>
          <cell r="C107" t="str">
            <v>熊本県</v>
          </cell>
          <cell r="D107" t="str">
            <v>熊本市立熊本市民病院</v>
          </cell>
        </row>
        <row r="108">
          <cell r="A108">
            <v>593</v>
          </cell>
          <cell r="B108" t="str">
            <v>病院群</v>
          </cell>
          <cell r="C108" t="str">
            <v>神奈川県</v>
          </cell>
          <cell r="D108" t="str">
            <v>神奈川県立足柄上病院</v>
          </cell>
        </row>
        <row r="109">
          <cell r="A109">
            <v>594</v>
          </cell>
          <cell r="B109" t="str">
            <v>病院群</v>
          </cell>
          <cell r="C109" t="str">
            <v>広島県</v>
          </cell>
          <cell r="D109" t="str">
            <v>総合病院三原赤十字病院</v>
          </cell>
        </row>
        <row r="110">
          <cell r="A110">
            <v>595</v>
          </cell>
          <cell r="B110" t="str">
            <v>病院群</v>
          </cell>
          <cell r="C110" t="str">
            <v>岐阜県</v>
          </cell>
          <cell r="D110" t="str">
            <v>岐阜県厚生農業協同組合連合会　総合病院久美愛病院</v>
          </cell>
        </row>
        <row r="111">
          <cell r="A111">
            <v>596</v>
          </cell>
          <cell r="B111" t="str">
            <v>病院群</v>
          </cell>
          <cell r="C111" t="str">
            <v>島根県</v>
          </cell>
          <cell r="D111" t="str">
            <v>松江赤十字病院</v>
          </cell>
        </row>
        <row r="112">
          <cell r="A112">
            <v>597</v>
          </cell>
          <cell r="B112" t="str">
            <v>病院群</v>
          </cell>
          <cell r="C112" t="str">
            <v>長崎県</v>
          </cell>
          <cell r="D112" t="str">
            <v>佐世保市立総合病院</v>
          </cell>
        </row>
        <row r="113">
          <cell r="A113">
            <v>598</v>
          </cell>
          <cell r="B113" t="str">
            <v>病院群</v>
          </cell>
          <cell r="C113" t="str">
            <v>東京都</v>
          </cell>
          <cell r="D113" t="str">
            <v>東京都立大塚病院</v>
          </cell>
        </row>
        <row r="114">
          <cell r="A114">
            <v>599</v>
          </cell>
          <cell r="B114" t="str">
            <v>病院群</v>
          </cell>
          <cell r="C114" t="str">
            <v>東京都</v>
          </cell>
          <cell r="D114" t="str">
            <v>東京都立駒込病院</v>
          </cell>
        </row>
        <row r="115">
          <cell r="A115">
            <v>600</v>
          </cell>
          <cell r="B115" t="str">
            <v>病院群</v>
          </cell>
          <cell r="C115" t="str">
            <v>兵庫県</v>
          </cell>
          <cell r="D115" t="str">
            <v>西宮市立中央病院</v>
          </cell>
        </row>
        <row r="116">
          <cell r="A116">
            <v>601</v>
          </cell>
          <cell r="B116" t="str">
            <v>病院群</v>
          </cell>
          <cell r="C116" t="str">
            <v>大阪府</v>
          </cell>
          <cell r="D116" t="str">
            <v>和泉市立病院</v>
          </cell>
        </row>
        <row r="117">
          <cell r="A117">
            <v>602</v>
          </cell>
          <cell r="B117" t="str">
            <v>病院群</v>
          </cell>
          <cell r="C117" t="str">
            <v>神奈川県</v>
          </cell>
          <cell r="D117" t="str">
            <v>藤沢市民病院</v>
          </cell>
        </row>
        <row r="118">
          <cell r="A118">
            <v>603</v>
          </cell>
          <cell r="B118" t="str">
            <v>病院群</v>
          </cell>
          <cell r="C118" t="str">
            <v>神奈川県</v>
          </cell>
          <cell r="D118" t="str">
            <v>社会保険横浜中央病院</v>
          </cell>
        </row>
        <row r="119">
          <cell r="A119">
            <v>604</v>
          </cell>
          <cell r="B119" t="str">
            <v>病院群</v>
          </cell>
          <cell r="C119" t="str">
            <v>三重県</v>
          </cell>
          <cell r="D119" t="str">
            <v>三重県厚生農業協同組合連合会　鈴鹿中央総合病院</v>
          </cell>
        </row>
        <row r="120">
          <cell r="A120">
            <v>605</v>
          </cell>
          <cell r="B120" t="str">
            <v>病院群</v>
          </cell>
          <cell r="C120" t="str">
            <v>鹿児島県</v>
          </cell>
          <cell r="D120" t="str">
            <v>国立病院九州循環器病センター</v>
          </cell>
        </row>
        <row r="121">
          <cell r="A121">
            <v>606</v>
          </cell>
          <cell r="B121" t="str">
            <v>病院群</v>
          </cell>
          <cell r="C121" t="str">
            <v>大阪府</v>
          </cell>
          <cell r="D121" t="str">
            <v>大阪市立総合医療センター</v>
          </cell>
        </row>
        <row r="122">
          <cell r="A122">
            <v>607</v>
          </cell>
          <cell r="B122" t="str">
            <v>病院群</v>
          </cell>
          <cell r="C122" t="str">
            <v>大阪府</v>
          </cell>
          <cell r="D122" t="str">
            <v>市立池田病院</v>
          </cell>
        </row>
        <row r="123">
          <cell r="A123">
            <v>607</v>
          </cell>
          <cell r="B123" t="str">
            <v>病院群</v>
          </cell>
          <cell r="C123" t="str">
            <v>大阪府</v>
          </cell>
          <cell r="D123" t="str">
            <v>市立池田病院</v>
          </cell>
        </row>
        <row r="124">
          <cell r="A124">
            <v>608</v>
          </cell>
          <cell r="B124" t="str">
            <v>病院群</v>
          </cell>
          <cell r="C124" t="str">
            <v>神奈川県</v>
          </cell>
          <cell r="D124" t="str">
            <v>横須賀市立市民病院</v>
          </cell>
        </row>
        <row r="125">
          <cell r="A125">
            <v>608</v>
          </cell>
          <cell r="B125" t="str">
            <v>病院群</v>
          </cell>
          <cell r="C125" t="str">
            <v>神奈川県</v>
          </cell>
          <cell r="D125" t="str">
            <v>横須賀市立市民病院</v>
          </cell>
        </row>
        <row r="126">
          <cell r="A126">
            <v>609</v>
          </cell>
          <cell r="B126" t="str">
            <v>病院群</v>
          </cell>
          <cell r="C126" t="str">
            <v>岐阜県</v>
          </cell>
          <cell r="D126" t="str">
            <v>土岐市立総合病院</v>
          </cell>
        </row>
        <row r="127">
          <cell r="A127">
            <v>610</v>
          </cell>
          <cell r="B127" t="str">
            <v>病院群</v>
          </cell>
          <cell r="C127" t="str">
            <v>京都府</v>
          </cell>
          <cell r="D127" t="str">
            <v>京都市立病院</v>
          </cell>
        </row>
        <row r="128">
          <cell r="A128">
            <v>611</v>
          </cell>
          <cell r="B128" t="str">
            <v>病院群</v>
          </cell>
          <cell r="C128" t="str">
            <v>岐阜県</v>
          </cell>
          <cell r="D128" t="str">
            <v>医療法人社団蘇西会　松波総合病院</v>
          </cell>
        </row>
        <row r="129">
          <cell r="A129">
            <v>612</v>
          </cell>
          <cell r="B129" t="str">
            <v>病院群</v>
          </cell>
          <cell r="C129" t="str">
            <v>岡山県</v>
          </cell>
          <cell r="D129" t="str">
            <v>川崎医科大学附属病院</v>
          </cell>
        </row>
        <row r="130">
          <cell r="A130">
            <v>612</v>
          </cell>
          <cell r="B130" t="str">
            <v>病院群</v>
          </cell>
          <cell r="C130" t="str">
            <v>岡山県</v>
          </cell>
          <cell r="D130" t="str">
            <v>川崎医科大学附属病院</v>
          </cell>
        </row>
        <row r="131">
          <cell r="A131">
            <v>612</v>
          </cell>
          <cell r="B131" t="str">
            <v>病院群</v>
          </cell>
          <cell r="C131" t="str">
            <v>岡山県</v>
          </cell>
          <cell r="D131" t="str">
            <v>川崎医科大学附属病院</v>
          </cell>
        </row>
        <row r="132">
          <cell r="A132">
            <v>612</v>
          </cell>
          <cell r="B132" t="str">
            <v>病院群</v>
          </cell>
          <cell r="C132" t="str">
            <v>岡山県</v>
          </cell>
          <cell r="D132" t="str">
            <v>川崎医科大学附属病院</v>
          </cell>
        </row>
        <row r="133">
          <cell r="A133">
            <v>612</v>
          </cell>
          <cell r="B133" t="str">
            <v>病院群</v>
          </cell>
          <cell r="C133" t="str">
            <v>岡山県</v>
          </cell>
          <cell r="D133" t="str">
            <v>川崎医科大学附属病院</v>
          </cell>
        </row>
        <row r="134">
          <cell r="A134">
            <v>613</v>
          </cell>
          <cell r="B134" t="str">
            <v>病院群</v>
          </cell>
          <cell r="C134" t="str">
            <v>広島県</v>
          </cell>
          <cell r="D134" t="str">
            <v>公立学校共済組合中国中央病院</v>
          </cell>
        </row>
        <row r="135">
          <cell r="A135">
            <v>614</v>
          </cell>
          <cell r="B135" t="str">
            <v>病院群</v>
          </cell>
          <cell r="C135" t="str">
            <v>埼玉県</v>
          </cell>
          <cell r="D135" t="str">
            <v>北里研究所メディカルセンター病院</v>
          </cell>
        </row>
        <row r="136">
          <cell r="A136">
            <v>615</v>
          </cell>
          <cell r="B136" t="str">
            <v>単独型</v>
          </cell>
          <cell r="C136" t="str">
            <v>兵庫県</v>
          </cell>
          <cell r="D136" t="str">
            <v>西脇市立西脇病院</v>
          </cell>
        </row>
        <row r="137">
          <cell r="A137">
            <v>616</v>
          </cell>
          <cell r="B137" t="str">
            <v>病院群</v>
          </cell>
          <cell r="C137" t="str">
            <v>群馬県</v>
          </cell>
          <cell r="D137" t="str">
            <v>国立高崎病院</v>
          </cell>
        </row>
        <row r="138">
          <cell r="A138">
            <v>617</v>
          </cell>
          <cell r="B138" t="str">
            <v>病院群</v>
          </cell>
          <cell r="C138" t="str">
            <v>岐阜県</v>
          </cell>
          <cell r="D138" t="str">
            <v>岐阜大学医学部附属病院</v>
          </cell>
        </row>
        <row r="139">
          <cell r="A139">
            <v>617</v>
          </cell>
          <cell r="B139" t="str">
            <v>病院群</v>
          </cell>
          <cell r="C139" t="str">
            <v>岐阜県</v>
          </cell>
          <cell r="D139" t="str">
            <v>岐阜大学医学部附属病院</v>
          </cell>
        </row>
        <row r="140">
          <cell r="A140">
            <v>617</v>
          </cell>
          <cell r="B140" t="str">
            <v>病院群</v>
          </cell>
          <cell r="C140" t="str">
            <v>岐阜県</v>
          </cell>
          <cell r="D140" t="str">
            <v>岐阜大学医学部附属病院</v>
          </cell>
        </row>
        <row r="141">
          <cell r="A141">
            <v>617</v>
          </cell>
          <cell r="B141" t="str">
            <v>病院群</v>
          </cell>
          <cell r="C141" t="str">
            <v>岐阜県</v>
          </cell>
          <cell r="D141" t="str">
            <v>岐阜大学医学部附属病院</v>
          </cell>
        </row>
        <row r="142">
          <cell r="A142">
            <v>617</v>
          </cell>
          <cell r="B142" t="str">
            <v>病院群</v>
          </cell>
          <cell r="C142" t="str">
            <v>岐阜県</v>
          </cell>
          <cell r="D142" t="str">
            <v>岐阜大学医学部附属病院</v>
          </cell>
        </row>
        <row r="143">
          <cell r="A143">
            <v>617</v>
          </cell>
          <cell r="B143" t="str">
            <v>病院群</v>
          </cell>
          <cell r="C143" t="str">
            <v>岐阜県</v>
          </cell>
          <cell r="D143" t="str">
            <v>岐阜大学医学部附属病院</v>
          </cell>
        </row>
        <row r="144">
          <cell r="A144">
            <v>617</v>
          </cell>
          <cell r="B144" t="str">
            <v>病院群</v>
          </cell>
          <cell r="C144" t="str">
            <v>岐阜県</v>
          </cell>
          <cell r="D144" t="str">
            <v>岐阜大学医学部附属病院</v>
          </cell>
        </row>
        <row r="145">
          <cell r="A145">
            <v>617</v>
          </cell>
          <cell r="B145" t="str">
            <v>病院群</v>
          </cell>
          <cell r="C145" t="str">
            <v>岐阜県</v>
          </cell>
          <cell r="D145" t="str">
            <v>岐阜大学医学部附属病院</v>
          </cell>
        </row>
        <row r="146">
          <cell r="A146">
            <v>617</v>
          </cell>
          <cell r="B146" t="str">
            <v>病院群</v>
          </cell>
          <cell r="C146" t="str">
            <v>岐阜県</v>
          </cell>
          <cell r="D146" t="str">
            <v>岐阜大学医学部附属病院</v>
          </cell>
        </row>
        <row r="147">
          <cell r="A147">
            <v>617</v>
          </cell>
          <cell r="B147" t="str">
            <v>病院群</v>
          </cell>
          <cell r="C147" t="str">
            <v>岐阜県</v>
          </cell>
          <cell r="D147" t="str">
            <v>岐阜大学医学部附属病院</v>
          </cell>
        </row>
        <row r="148">
          <cell r="A148">
            <v>617</v>
          </cell>
          <cell r="B148" t="str">
            <v>病院群</v>
          </cell>
          <cell r="C148" t="str">
            <v>岐阜県</v>
          </cell>
          <cell r="D148" t="str">
            <v>岐阜大学医学部附属病院</v>
          </cell>
        </row>
        <row r="149">
          <cell r="A149">
            <v>618</v>
          </cell>
          <cell r="B149" t="str">
            <v>病院群</v>
          </cell>
          <cell r="C149" t="str">
            <v>神奈川県</v>
          </cell>
          <cell r="D149" t="str">
            <v>横浜市立大学医学部附属市民総合医療センター</v>
          </cell>
        </row>
        <row r="150">
          <cell r="A150">
            <v>619</v>
          </cell>
          <cell r="B150" t="str">
            <v>病院群</v>
          </cell>
          <cell r="C150" t="str">
            <v>北海道</v>
          </cell>
          <cell r="D150" t="str">
            <v>社会福祉法人函館共愛会　共愛会病院</v>
          </cell>
        </row>
        <row r="151">
          <cell r="A151">
            <v>620</v>
          </cell>
          <cell r="B151" t="str">
            <v>病院群</v>
          </cell>
          <cell r="C151" t="str">
            <v>山梨県</v>
          </cell>
          <cell r="D151" t="str">
            <v>医療法人徳洲会　白根徳洲会病院</v>
          </cell>
        </row>
        <row r="152">
          <cell r="A152">
            <v>621</v>
          </cell>
          <cell r="B152" t="str">
            <v>病院群</v>
          </cell>
          <cell r="C152" t="str">
            <v>千葉県</v>
          </cell>
          <cell r="D152" t="str">
            <v>医療法人社団木下会　千葉西総合病院</v>
          </cell>
        </row>
        <row r="153">
          <cell r="A153">
            <v>622</v>
          </cell>
          <cell r="B153" t="str">
            <v>病院群</v>
          </cell>
          <cell r="C153" t="str">
            <v>鹿児島県</v>
          </cell>
          <cell r="D153" t="str">
            <v>医療法人愛心会　大隅鹿屋病院</v>
          </cell>
        </row>
        <row r="154">
          <cell r="A154">
            <v>623</v>
          </cell>
          <cell r="B154" t="str">
            <v>病院群</v>
          </cell>
          <cell r="C154" t="str">
            <v>山形県</v>
          </cell>
          <cell r="D154" t="str">
            <v>医療法人徳洲会　新庄徳洲会病院</v>
          </cell>
        </row>
        <row r="155">
          <cell r="A155">
            <v>624</v>
          </cell>
          <cell r="B155" t="str">
            <v>病院群</v>
          </cell>
          <cell r="C155" t="str">
            <v>長崎県</v>
          </cell>
          <cell r="D155" t="str">
            <v>医療法人徳洲会　長崎北徳洲会病院</v>
          </cell>
        </row>
        <row r="156">
          <cell r="A156">
            <v>625</v>
          </cell>
          <cell r="B156" t="str">
            <v>病院群</v>
          </cell>
          <cell r="C156" t="str">
            <v>大阪府</v>
          </cell>
          <cell r="D156" t="str">
            <v>医療法人徳洲会　八尾徳洲会病院</v>
          </cell>
        </row>
        <row r="157">
          <cell r="A157">
            <v>626</v>
          </cell>
          <cell r="B157" t="str">
            <v>病院群</v>
          </cell>
          <cell r="C157" t="str">
            <v>埼玉県</v>
          </cell>
          <cell r="D157" t="str">
            <v>特定医療法人健和会　みさと健和病院</v>
          </cell>
        </row>
        <row r="158">
          <cell r="A158">
            <v>627</v>
          </cell>
          <cell r="B158" t="str">
            <v>病院群</v>
          </cell>
          <cell r="C158" t="str">
            <v>東京都</v>
          </cell>
          <cell r="D158" t="str">
            <v>東京ほくと医療生活協同組合　王子生協病院</v>
          </cell>
        </row>
        <row r="159">
          <cell r="A159">
            <v>628</v>
          </cell>
          <cell r="B159" t="str">
            <v>病院群</v>
          </cell>
          <cell r="C159" t="str">
            <v>沖縄県</v>
          </cell>
          <cell r="D159" t="str">
            <v>医療法人敬愛会　中頭病院</v>
          </cell>
        </row>
        <row r="160">
          <cell r="A160">
            <v>628</v>
          </cell>
          <cell r="B160" t="str">
            <v>病院群</v>
          </cell>
          <cell r="C160" t="str">
            <v>沖縄県</v>
          </cell>
          <cell r="D160" t="str">
            <v>医療法人敬愛会　中頭病院</v>
          </cell>
        </row>
        <row r="161">
          <cell r="A161">
            <v>629</v>
          </cell>
          <cell r="B161" t="str">
            <v>病院群</v>
          </cell>
          <cell r="C161" t="str">
            <v>愛知県</v>
          </cell>
          <cell r="D161" t="str">
            <v>社会福祉法人聖霊会　聖霊病院</v>
          </cell>
        </row>
        <row r="162">
          <cell r="A162">
            <v>630</v>
          </cell>
          <cell r="B162" t="str">
            <v>単独型</v>
          </cell>
          <cell r="C162" t="str">
            <v>東京都</v>
          </cell>
          <cell r="D162" t="str">
            <v>財団法人博慈会　博慈会記念総合病院</v>
          </cell>
        </row>
        <row r="163">
          <cell r="A163">
            <v>631</v>
          </cell>
          <cell r="B163" t="str">
            <v>単独型</v>
          </cell>
          <cell r="C163" t="str">
            <v>岡山県</v>
          </cell>
          <cell r="D163" t="str">
            <v>川崎医学振興財団　川崎医科大学附属川崎病院　</v>
          </cell>
        </row>
        <row r="164">
          <cell r="A164">
            <v>632</v>
          </cell>
          <cell r="B164" t="str">
            <v>単独型</v>
          </cell>
          <cell r="C164" t="str">
            <v>北海道</v>
          </cell>
          <cell r="D164" t="str">
            <v>旭川赤十字病院</v>
          </cell>
        </row>
        <row r="165">
          <cell r="A165">
            <v>632</v>
          </cell>
          <cell r="B165" t="str">
            <v>単独型</v>
          </cell>
          <cell r="C165" t="str">
            <v>北海道</v>
          </cell>
          <cell r="D165" t="str">
            <v>旭川赤十字病院</v>
          </cell>
        </row>
        <row r="166">
          <cell r="A166">
            <v>633</v>
          </cell>
          <cell r="B166" t="str">
            <v>病院群</v>
          </cell>
          <cell r="C166" t="str">
            <v>大阪府</v>
          </cell>
          <cell r="D166" t="str">
            <v>東大阪市立総合病院</v>
          </cell>
        </row>
        <row r="167">
          <cell r="A167">
            <v>633</v>
          </cell>
          <cell r="B167" t="str">
            <v>病院群</v>
          </cell>
          <cell r="C167" t="str">
            <v>大阪府</v>
          </cell>
          <cell r="D167" t="str">
            <v>東大阪市立総合病院</v>
          </cell>
        </row>
        <row r="168">
          <cell r="A168">
            <v>634</v>
          </cell>
          <cell r="B168" t="str">
            <v>単独型</v>
          </cell>
          <cell r="C168" t="str">
            <v>山口県</v>
          </cell>
          <cell r="D168" t="str">
            <v>山口大学医学部附属病院</v>
          </cell>
        </row>
        <row r="169">
          <cell r="A169">
            <v>634</v>
          </cell>
          <cell r="B169" t="str">
            <v>単独型</v>
          </cell>
          <cell r="C169" t="str">
            <v>山口県</v>
          </cell>
          <cell r="D169" t="str">
            <v>山口大学医学部附属病院</v>
          </cell>
        </row>
        <row r="170">
          <cell r="A170">
            <v>634</v>
          </cell>
          <cell r="B170" t="str">
            <v>単独型</v>
          </cell>
          <cell r="C170" t="str">
            <v>山口県</v>
          </cell>
          <cell r="D170" t="str">
            <v>山口大学医学部附属病院</v>
          </cell>
        </row>
        <row r="171">
          <cell r="A171">
            <v>635</v>
          </cell>
          <cell r="B171" t="str">
            <v>病院群</v>
          </cell>
          <cell r="C171" t="str">
            <v>鳥取県</v>
          </cell>
          <cell r="D171" t="str">
            <v>鳥取大学医学部附属病院</v>
          </cell>
        </row>
        <row r="172">
          <cell r="A172">
            <v>636</v>
          </cell>
          <cell r="B172" t="str">
            <v>病院群</v>
          </cell>
          <cell r="C172" t="str">
            <v>東京都</v>
          </cell>
          <cell r="D172" t="str">
            <v>東京大学医学部附属病院</v>
          </cell>
        </row>
        <row r="173">
          <cell r="A173">
            <v>636</v>
          </cell>
          <cell r="B173" t="str">
            <v>病院群</v>
          </cell>
          <cell r="C173" t="str">
            <v>東京都</v>
          </cell>
          <cell r="D173" t="str">
            <v>東京大学医学部附属病院</v>
          </cell>
        </row>
        <row r="174">
          <cell r="A174">
            <v>636</v>
          </cell>
          <cell r="B174" t="str">
            <v>病院群</v>
          </cell>
          <cell r="C174" t="str">
            <v>東京都</v>
          </cell>
          <cell r="D174" t="str">
            <v>東京大学医学部附属病院</v>
          </cell>
        </row>
        <row r="175">
          <cell r="A175">
            <v>637</v>
          </cell>
          <cell r="B175" t="str">
            <v>病院群</v>
          </cell>
          <cell r="C175" t="str">
            <v>佐賀県</v>
          </cell>
          <cell r="D175" t="str">
            <v>佐賀医科大学医学部附属病院</v>
          </cell>
        </row>
        <row r="176">
          <cell r="A176">
            <v>638</v>
          </cell>
          <cell r="B176" t="str">
            <v>病院群</v>
          </cell>
          <cell r="C176" t="str">
            <v>青森県</v>
          </cell>
          <cell r="D176" t="str">
            <v>弘前大学医学部附属病院</v>
          </cell>
        </row>
        <row r="177">
          <cell r="A177">
            <v>638</v>
          </cell>
          <cell r="B177" t="str">
            <v>病院群</v>
          </cell>
          <cell r="C177" t="str">
            <v>青森県</v>
          </cell>
          <cell r="D177" t="str">
            <v>弘前大学医学部附属病院</v>
          </cell>
        </row>
        <row r="178">
          <cell r="A178">
            <v>638</v>
          </cell>
          <cell r="B178" t="str">
            <v>病院群</v>
          </cell>
          <cell r="C178" t="str">
            <v>青森県</v>
          </cell>
          <cell r="D178" t="str">
            <v>弘前大学医学部附属病院</v>
          </cell>
        </row>
        <row r="179">
          <cell r="A179">
            <v>639</v>
          </cell>
          <cell r="B179" t="str">
            <v>病院群</v>
          </cell>
          <cell r="C179" t="str">
            <v>千葉県</v>
          </cell>
          <cell r="D179" t="str">
            <v>医療法人協友会　柏厚生総合病院</v>
          </cell>
        </row>
        <row r="180">
          <cell r="A180">
            <v>640</v>
          </cell>
          <cell r="B180" t="str">
            <v>単独型</v>
          </cell>
          <cell r="C180" t="str">
            <v>東京都</v>
          </cell>
          <cell r="D180" t="str">
            <v>日本医科大学付属病院</v>
          </cell>
        </row>
        <row r="181">
          <cell r="A181">
            <v>641</v>
          </cell>
          <cell r="B181" t="str">
            <v>単独型</v>
          </cell>
          <cell r="C181" t="str">
            <v>千葉県</v>
          </cell>
          <cell r="D181" t="str">
            <v>帝京大学医学部附属市原病院</v>
          </cell>
        </row>
        <row r="182">
          <cell r="A182">
            <v>642</v>
          </cell>
          <cell r="B182" t="str">
            <v>単独型</v>
          </cell>
          <cell r="C182" t="str">
            <v>石川県</v>
          </cell>
          <cell r="D182" t="str">
            <v>金沢医科大学病院</v>
          </cell>
        </row>
        <row r="183">
          <cell r="A183">
            <v>643</v>
          </cell>
          <cell r="B183" t="str">
            <v>病院群</v>
          </cell>
          <cell r="C183" t="str">
            <v>大阪府</v>
          </cell>
          <cell r="D183" t="str">
            <v>近畿大学医学部堺病院</v>
          </cell>
        </row>
        <row r="184">
          <cell r="A184">
            <v>644</v>
          </cell>
          <cell r="B184" t="str">
            <v>病院群</v>
          </cell>
          <cell r="C184" t="str">
            <v>愛知県</v>
          </cell>
          <cell r="D184" t="str">
            <v>藤田保健衛生大学病院</v>
          </cell>
        </row>
        <row r="185">
          <cell r="A185">
            <v>644</v>
          </cell>
          <cell r="B185" t="str">
            <v>病院群</v>
          </cell>
          <cell r="C185" t="str">
            <v>愛知県</v>
          </cell>
          <cell r="D185" t="str">
            <v>藤田保健衛生大学病院</v>
          </cell>
        </row>
        <row r="186">
          <cell r="A186">
            <v>645</v>
          </cell>
          <cell r="B186" t="str">
            <v>病院群</v>
          </cell>
          <cell r="C186" t="str">
            <v>奈良県</v>
          </cell>
          <cell r="D186" t="str">
            <v>近畿大学医学部奈良病院</v>
          </cell>
        </row>
        <row r="187">
          <cell r="A187">
            <v>646</v>
          </cell>
          <cell r="B187" t="str">
            <v>単独型</v>
          </cell>
          <cell r="C187" t="str">
            <v>東京都</v>
          </cell>
          <cell r="D187" t="str">
            <v>東京医科大学八王子医療センター</v>
          </cell>
        </row>
        <row r="188">
          <cell r="A188">
            <v>647</v>
          </cell>
          <cell r="B188" t="str">
            <v>病院群</v>
          </cell>
          <cell r="C188" t="str">
            <v>埼玉県</v>
          </cell>
          <cell r="D188" t="str">
            <v>埼玉医科大学総合医療センター</v>
          </cell>
        </row>
        <row r="189">
          <cell r="A189">
            <v>648</v>
          </cell>
          <cell r="B189" t="str">
            <v>単独型</v>
          </cell>
          <cell r="C189" t="str">
            <v>東京都</v>
          </cell>
          <cell r="D189" t="str">
            <v>杏林大学医学部附属病院</v>
          </cell>
        </row>
        <row r="190">
          <cell r="A190">
            <v>649</v>
          </cell>
          <cell r="B190" t="str">
            <v>単独型</v>
          </cell>
          <cell r="C190" t="str">
            <v>奈良県</v>
          </cell>
          <cell r="D190" t="str">
            <v>奈良県立医科大学附属病院</v>
          </cell>
        </row>
        <row r="191">
          <cell r="A191">
            <v>650</v>
          </cell>
          <cell r="B191" t="str">
            <v>単独型</v>
          </cell>
          <cell r="C191" t="str">
            <v>千葉県</v>
          </cell>
          <cell r="D191" t="str">
            <v>日本医科大学付属千葉北総病院</v>
          </cell>
        </row>
        <row r="192">
          <cell r="A192">
            <v>651</v>
          </cell>
          <cell r="B192" t="str">
            <v>単独型</v>
          </cell>
          <cell r="C192" t="str">
            <v>福岡県</v>
          </cell>
          <cell r="D192" t="str">
            <v>産業医科大学病院</v>
          </cell>
        </row>
        <row r="193">
          <cell r="A193">
            <v>652</v>
          </cell>
          <cell r="B193" t="str">
            <v>病院群</v>
          </cell>
          <cell r="C193" t="str">
            <v>大阪府</v>
          </cell>
          <cell r="D193" t="str">
            <v>関西医科大学附属病院</v>
          </cell>
        </row>
        <row r="194">
          <cell r="A194">
            <v>653</v>
          </cell>
          <cell r="B194" t="str">
            <v>病院群</v>
          </cell>
          <cell r="C194" t="str">
            <v>埼玉県</v>
          </cell>
          <cell r="D194" t="str">
            <v>獨協医科大学越谷病院</v>
          </cell>
        </row>
        <row r="195">
          <cell r="A195">
            <v>654</v>
          </cell>
          <cell r="B195" t="str">
            <v>病院群</v>
          </cell>
          <cell r="C195" t="str">
            <v>東京都</v>
          </cell>
          <cell r="D195" t="str">
            <v>東京慈恵会医科大学附属病院</v>
          </cell>
        </row>
        <row r="196">
          <cell r="A196">
            <v>655</v>
          </cell>
          <cell r="B196" t="str">
            <v>単独型</v>
          </cell>
          <cell r="C196" t="str">
            <v>愛知県</v>
          </cell>
          <cell r="D196" t="str">
            <v>名古屋大学医学部附属病院</v>
          </cell>
        </row>
        <row r="197">
          <cell r="A197">
            <v>656</v>
          </cell>
          <cell r="B197" t="str">
            <v>病院群</v>
          </cell>
          <cell r="C197" t="str">
            <v>静岡県</v>
          </cell>
          <cell r="D197" t="str">
            <v>浜松医科大学医学部附属病院</v>
          </cell>
        </row>
        <row r="198">
          <cell r="A198">
            <v>657</v>
          </cell>
          <cell r="B198" t="str">
            <v>病院群</v>
          </cell>
          <cell r="C198" t="str">
            <v>長野県</v>
          </cell>
          <cell r="D198" t="str">
            <v>信州大学医学部附属病院</v>
          </cell>
        </row>
        <row r="199">
          <cell r="A199">
            <v>658</v>
          </cell>
          <cell r="B199" t="str">
            <v>病院群</v>
          </cell>
          <cell r="C199" t="str">
            <v>東京都</v>
          </cell>
          <cell r="D199" t="str">
            <v>東京医科歯科大学医学部附属病院</v>
          </cell>
        </row>
        <row r="200">
          <cell r="A200">
            <v>658</v>
          </cell>
          <cell r="B200" t="str">
            <v>病院群</v>
          </cell>
          <cell r="C200" t="str">
            <v>東京都</v>
          </cell>
          <cell r="D200" t="str">
            <v>東京医科歯科大学医学部附属病院</v>
          </cell>
        </row>
        <row r="201">
          <cell r="A201">
            <v>659</v>
          </cell>
          <cell r="B201" t="str">
            <v>病院群</v>
          </cell>
          <cell r="C201" t="str">
            <v>大阪府</v>
          </cell>
          <cell r="D201" t="str">
            <v>大阪大学医学部附属病院</v>
          </cell>
        </row>
        <row r="202">
          <cell r="A202">
            <v>659</v>
          </cell>
          <cell r="B202" t="str">
            <v>病院群</v>
          </cell>
          <cell r="C202" t="str">
            <v>大阪府</v>
          </cell>
          <cell r="D202" t="str">
            <v>大阪大学医学部附属病院</v>
          </cell>
        </row>
        <row r="203">
          <cell r="A203">
            <v>659</v>
          </cell>
          <cell r="B203" t="str">
            <v>病院群</v>
          </cell>
          <cell r="C203" t="str">
            <v>大阪府</v>
          </cell>
          <cell r="D203" t="str">
            <v>大阪大学医学部附属病院</v>
          </cell>
        </row>
        <row r="204">
          <cell r="A204">
            <v>659</v>
          </cell>
          <cell r="B204" t="str">
            <v>病院群</v>
          </cell>
          <cell r="C204" t="str">
            <v>大阪府</v>
          </cell>
          <cell r="D204" t="str">
            <v>大阪大学医学部附属病院</v>
          </cell>
        </row>
        <row r="205">
          <cell r="A205">
            <v>659</v>
          </cell>
          <cell r="B205" t="str">
            <v>病院群</v>
          </cell>
          <cell r="C205" t="str">
            <v>大阪府</v>
          </cell>
          <cell r="D205" t="str">
            <v>大阪大学医学部附属病院</v>
          </cell>
        </row>
        <row r="206">
          <cell r="A206">
            <v>659</v>
          </cell>
          <cell r="B206" t="str">
            <v>病院群</v>
          </cell>
          <cell r="C206" t="str">
            <v>大阪府</v>
          </cell>
          <cell r="D206" t="str">
            <v>大阪大学医学部附属病院</v>
          </cell>
        </row>
        <row r="207">
          <cell r="A207">
            <v>659</v>
          </cell>
          <cell r="B207" t="str">
            <v>病院群</v>
          </cell>
          <cell r="C207" t="str">
            <v>大阪府</v>
          </cell>
          <cell r="D207" t="str">
            <v>大阪大学医学部附属病院</v>
          </cell>
        </row>
        <row r="208">
          <cell r="A208">
            <v>659</v>
          </cell>
          <cell r="B208" t="str">
            <v>病院群</v>
          </cell>
          <cell r="C208" t="str">
            <v>大阪府</v>
          </cell>
          <cell r="D208" t="str">
            <v>大阪大学医学部附属病院</v>
          </cell>
        </row>
        <row r="209">
          <cell r="A209">
            <v>659</v>
          </cell>
          <cell r="B209" t="str">
            <v>病院群</v>
          </cell>
          <cell r="C209" t="str">
            <v>大阪府</v>
          </cell>
          <cell r="D209" t="str">
            <v>大阪大学医学部附属病院</v>
          </cell>
        </row>
        <row r="210">
          <cell r="A210">
            <v>659</v>
          </cell>
          <cell r="B210" t="str">
            <v>病院群</v>
          </cell>
          <cell r="C210" t="str">
            <v>大阪府</v>
          </cell>
          <cell r="D210" t="str">
            <v>大阪大学医学部附属病院</v>
          </cell>
        </row>
        <row r="211">
          <cell r="A211">
            <v>659</v>
          </cell>
          <cell r="B211" t="str">
            <v>病院群</v>
          </cell>
          <cell r="C211" t="str">
            <v>大阪府</v>
          </cell>
          <cell r="D211" t="str">
            <v>大阪大学医学部附属病院</v>
          </cell>
        </row>
        <row r="212">
          <cell r="A212">
            <v>659</v>
          </cell>
          <cell r="B212" t="str">
            <v>病院群</v>
          </cell>
          <cell r="C212" t="str">
            <v>大阪府</v>
          </cell>
          <cell r="D212" t="str">
            <v>大阪大学医学部附属病院</v>
          </cell>
        </row>
        <row r="213">
          <cell r="A213">
            <v>659</v>
          </cell>
          <cell r="B213" t="str">
            <v>病院群</v>
          </cell>
          <cell r="C213" t="str">
            <v>大阪府</v>
          </cell>
          <cell r="D213" t="str">
            <v>大阪大学医学部附属病院</v>
          </cell>
        </row>
        <row r="214">
          <cell r="A214">
            <v>660</v>
          </cell>
          <cell r="B214" t="str">
            <v>病院群</v>
          </cell>
          <cell r="C214" t="str">
            <v>茨城県</v>
          </cell>
          <cell r="D214" t="str">
            <v>筑波大学附属病院</v>
          </cell>
        </row>
        <row r="215">
          <cell r="A215">
            <v>661</v>
          </cell>
          <cell r="B215" t="str">
            <v>病院群</v>
          </cell>
          <cell r="C215" t="str">
            <v>愛媛県</v>
          </cell>
          <cell r="D215" t="str">
            <v>愛媛大学医学部附属病院</v>
          </cell>
        </row>
        <row r="216">
          <cell r="A216">
            <v>661</v>
          </cell>
          <cell r="B216" t="str">
            <v>病院群</v>
          </cell>
          <cell r="C216" t="str">
            <v>愛媛県</v>
          </cell>
          <cell r="D216" t="str">
            <v>愛媛大学医学部附属病院</v>
          </cell>
        </row>
        <row r="217">
          <cell r="A217">
            <v>661</v>
          </cell>
          <cell r="B217" t="str">
            <v>病院群</v>
          </cell>
          <cell r="C217" t="str">
            <v>愛媛県</v>
          </cell>
          <cell r="D217" t="str">
            <v>愛媛大学医学部附属病院</v>
          </cell>
        </row>
        <row r="218">
          <cell r="A218">
            <v>661</v>
          </cell>
          <cell r="B218" t="str">
            <v>病院群</v>
          </cell>
          <cell r="C218" t="str">
            <v>愛媛県</v>
          </cell>
          <cell r="D218" t="str">
            <v>愛媛大学医学部附属病院</v>
          </cell>
        </row>
        <row r="219">
          <cell r="A219">
            <v>661</v>
          </cell>
          <cell r="B219" t="str">
            <v>病院群</v>
          </cell>
          <cell r="C219" t="str">
            <v>愛媛県</v>
          </cell>
          <cell r="D219" t="str">
            <v>愛媛大学医学部附属病院</v>
          </cell>
        </row>
        <row r="220">
          <cell r="A220">
            <v>661</v>
          </cell>
          <cell r="B220" t="str">
            <v>病院群</v>
          </cell>
          <cell r="C220" t="str">
            <v>愛媛県</v>
          </cell>
          <cell r="D220" t="str">
            <v>愛媛大学医学部附属病院</v>
          </cell>
        </row>
        <row r="221">
          <cell r="A221">
            <v>661</v>
          </cell>
          <cell r="B221" t="str">
            <v>病院群</v>
          </cell>
          <cell r="C221" t="str">
            <v>愛媛県</v>
          </cell>
          <cell r="D221" t="str">
            <v>愛媛大学医学部附属病院</v>
          </cell>
        </row>
        <row r="222">
          <cell r="A222">
            <v>661</v>
          </cell>
          <cell r="B222" t="str">
            <v>病院群</v>
          </cell>
          <cell r="C222" t="str">
            <v>愛媛県</v>
          </cell>
          <cell r="D222" t="str">
            <v>愛媛大学医学部附属病院</v>
          </cell>
        </row>
        <row r="223">
          <cell r="A223">
            <v>662</v>
          </cell>
          <cell r="B223" t="str">
            <v>病院群</v>
          </cell>
          <cell r="C223" t="str">
            <v>京都府</v>
          </cell>
          <cell r="D223" t="str">
            <v>京都大学医学部附属病院</v>
          </cell>
        </row>
        <row r="224">
          <cell r="A224">
            <v>663</v>
          </cell>
          <cell r="B224" t="str">
            <v>病院群</v>
          </cell>
          <cell r="C224" t="str">
            <v>岡山県</v>
          </cell>
          <cell r="D224" t="str">
            <v>岡山大学医学部附属病院</v>
          </cell>
        </row>
        <row r="225">
          <cell r="A225">
            <v>664</v>
          </cell>
          <cell r="B225" t="str">
            <v>病院群</v>
          </cell>
          <cell r="C225" t="str">
            <v>大阪府</v>
          </cell>
          <cell r="D225" t="str">
            <v>大阪市立大学医学部附属病院</v>
          </cell>
        </row>
        <row r="226">
          <cell r="A226">
            <v>664</v>
          </cell>
          <cell r="B226" t="str">
            <v>病院群</v>
          </cell>
          <cell r="C226" t="str">
            <v>大阪府</v>
          </cell>
          <cell r="D226" t="str">
            <v>大阪市立大学医学部附属病院</v>
          </cell>
        </row>
        <row r="227">
          <cell r="A227">
            <v>664</v>
          </cell>
          <cell r="B227" t="str">
            <v>病院群</v>
          </cell>
          <cell r="C227" t="str">
            <v>大阪府</v>
          </cell>
          <cell r="D227" t="str">
            <v>大阪市立大学医学部附属病院</v>
          </cell>
        </row>
        <row r="228">
          <cell r="A228">
            <v>665</v>
          </cell>
          <cell r="B228" t="str">
            <v>病院群</v>
          </cell>
          <cell r="C228" t="str">
            <v>北海道</v>
          </cell>
          <cell r="D228" t="str">
            <v>北海道大学医学部附属病院</v>
          </cell>
        </row>
        <row r="229">
          <cell r="A229">
            <v>666</v>
          </cell>
          <cell r="B229" t="str">
            <v>病院群</v>
          </cell>
          <cell r="C229" t="str">
            <v>大分県</v>
          </cell>
          <cell r="D229" t="str">
            <v>大分医科大学医学部附属病院</v>
          </cell>
        </row>
        <row r="230">
          <cell r="A230">
            <v>667</v>
          </cell>
          <cell r="B230" t="str">
            <v>病院群</v>
          </cell>
          <cell r="C230" t="str">
            <v>兵庫県</v>
          </cell>
          <cell r="D230" t="str">
            <v>兵庫医科大学病院</v>
          </cell>
        </row>
        <row r="231">
          <cell r="A231">
            <v>668</v>
          </cell>
          <cell r="B231" t="str">
            <v>病院群</v>
          </cell>
          <cell r="C231" t="str">
            <v>山梨県</v>
          </cell>
          <cell r="D231" t="str">
            <v>山梨大学医学部附属病院</v>
          </cell>
        </row>
        <row r="232">
          <cell r="A232">
            <v>668</v>
          </cell>
          <cell r="B232" t="str">
            <v>病院群</v>
          </cell>
          <cell r="C232" t="str">
            <v>山梨県</v>
          </cell>
          <cell r="D232" t="str">
            <v>山梨大学医学部附属病院</v>
          </cell>
        </row>
        <row r="233">
          <cell r="A233">
            <v>668</v>
          </cell>
          <cell r="B233" t="str">
            <v>病院群</v>
          </cell>
          <cell r="C233" t="str">
            <v>山梨県</v>
          </cell>
          <cell r="D233" t="str">
            <v>山梨大学医学部附属病院</v>
          </cell>
        </row>
        <row r="234">
          <cell r="A234">
            <v>669</v>
          </cell>
          <cell r="B234" t="str">
            <v>病院群</v>
          </cell>
          <cell r="C234" t="str">
            <v>福岡県</v>
          </cell>
          <cell r="D234" t="str">
            <v>福岡大学病院</v>
          </cell>
        </row>
        <row r="235">
          <cell r="A235">
            <v>670</v>
          </cell>
          <cell r="B235" t="str">
            <v>病院群</v>
          </cell>
          <cell r="C235" t="str">
            <v>熊本県</v>
          </cell>
          <cell r="D235" t="str">
            <v>熊本大学医学部附属病院</v>
          </cell>
        </row>
        <row r="236">
          <cell r="A236">
            <v>670</v>
          </cell>
          <cell r="B236" t="str">
            <v>病院群</v>
          </cell>
          <cell r="C236" t="str">
            <v>熊本県</v>
          </cell>
          <cell r="D236" t="str">
            <v>熊本大学医学部附属病院</v>
          </cell>
        </row>
        <row r="237">
          <cell r="A237">
            <v>670</v>
          </cell>
          <cell r="B237" t="str">
            <v>病院群</v>
          </cell>
          <cell r="C237" t="str">
            <v>熊本県</v>
          </cell>
          <cell r="D237" t="str">
            <v>熊本大学医学部附属病院</v>
          </cell>
        </row>
        <row r="238">
          <cell r="A238">
            <v>671</v>
          </cell>
          <cell r="B238" t="str">
            <v>病院群</v>
          </cell>
          <cell r="C238" t="str">
            <v>島根県</v>
          </cell>
          <cell r="D238" t="str">
            <v>島根医科大学医学部附属病院</v>
          </cell>
        </row>
        <row r="239">
          <cell r="A239">
            <v>671</v>
          </cell>
          <cell r="B239" t="str">
            <v>病院群</v>
          </cell>
          <cell r="C239" t="str">
            <v>島根県</v>
          </cell>
          <cell r="D239" t="str">
            <v>島根医科大学医学部附属病院</v>
          </cell>
        </row>
        <row r="240">
          <cell r="A240">
            <v>671</v>
          </cell>
          <cell r="B240" t="str">
            <v>病院群</v>
          </cell>
          <cell r="C240" t="str">
            <v>島根県</v>
          </cell>
          <cell r="D240" t="str">
            <v>島根医科大学医学部附属病院</v>
          </cell>
        </row>
        <row r="241">
          <cell r="A241">
            <v>672</v>
          </cell>
          <cell r="B241" t="str">
            <v>病院群</v>
          </cell>
          <cell r="C241" t="str">
            <v>群馬県</v>
          </cell>
          <cell r="D241" t="str">
            <v>群馬大学医学部附属病院</v>
          </cell>
        </row>
        <row r="242">
          <cell r="A242">
            <v>673</v>
          </cell>
          <cell r="B242" t="str">
            <v>病院群</v>
          </cell>
          <cell r="C242" t="str">
            <v>高知県</v>
          </cell>
          <cell r="D242" t="str">
            <v>高知医科大学医学部附属病院</v>
          </cell>
        </row>
        <row r="243">
          <cell r="A243">
            <v>673</v>
          </cell>
          <cell r="B243" t="str">
            <v>病院群</v>
          </cell>
          <cell r="C243" t="str">
            <v>高知県</v>
          </cell>
          <cell r="D243" t="str">
            <v>高知医科大学医学部附属病院</v>
          </cell>
        </row>
        <row r="244">
          <cell r="A244">
            <v>673</v>
          </cell>
          <cell r="B244" t="str">
            <v>病院群</v>
          </cell>
          <cell r="C244" t="str">
            <v>高知県</v>
          </cell>
          <cell r="D244" t="str">
            <v>高知医科大学医学部附属病院</v>
          </cell>
        </row>
        <row r="245">
          <cell r="A245">
            <v>673</v>
          </cell>
          <cell r="B245" t="str">
            <v>病院群</v>
          </cell>
          <cell r="C245" t="str">
            <v>高知県</v>
          </cell>
          <cell r="D245" t="str">
            <v>高知医科大学医学部附属病院</v>
          </cell>
        </row>
        <row r="246">
          <cell r="A246">
            <v>674</v>
          </cell>
          <cell r="B246" t="str">
            <v>病院群</v>
          </cell>
          <cell r="C246" t="str">
            <v>北海道</v>
          </cell>
          <cell r="D246" t="str">
            <v>札幌医科大学医学部附属病院</v>
          </cell>
        </row>
        <row r="247">
          <cell r="A247">
            <v>674</v>
          </cell>
          <cell r="B247" t="str">
            <v>病院群</v>
          </cell>
          <cell r="C247" t="str">
            <v>北海道</v>
          </cell>
          <cell r="D247" t="str">
            <v>札幌医科大学医学部附属病院</v>
          </cell>
        </row>
        <row r="248">
          <cell r="A248">
            <v>675</v>
          </cell>
          <cell r="B248" t="str">
            <v>病院群</v>
          </cell>
          <cell r="C248" t="str">
            <v>徳島県</v>
          </cell>
          <cell r="D248" t="str">
            <v>徳島大学医学部附属病院</v>
          </cell>
        </row>
        <row r="249">
          <cell r="A249">
            <v>675</v>
          </cell>
          <cell r="B249" t="str">
            <v>病院群</v>
          </cell>
          <cell r="C249" t="str">
            <v>徳島県</v>
          </cell>
          <cell r="D249" t="str">
            <v>徳島大学医学部附属病院</v>
          </cell>
        </row>
        <row r="250">
          <cell r="A250">
            <v>675</v>
          </cell>
          <cell r="B250" t="str">
            <v>病院群</v>
          </cell>
          <cell r="C250" t="str">
            <v>徳島県</v>
          </cell>
          <cell r="D250" t="str">
            <v>徳島大学医学部附属病院</v>
          </cell>
        </row>
        <row r="251">
          <cell r="A251">
            <v>675</v>
          </cell>
          <cell r="B251" t="str">
            <v>病院群</v>
          </cell>
          <cell r="C251" t="str">
            <v>徳島県</v>
          </cell>
          <cell r="D251" t="str">
            <v>徳島大学医学部附属病院</v>
          </cell>
        </row>
        <row r="252">
          <cell r="A252">
            <v>675</v>
          </cell>
          <cell r="B252" t="str">
            <v>病院群</v>
          </cell>
          <cell r="C252" t="str">
            <v>徳島県</v>
          </cell>
          <cell r="D252" t="str">
            <v>徳島大学医学部附属病院</v>
          </cell>
        </row>
        <row r="253">
          <cell r="A253">
            <v>675</v>
          </cell>
          <cell r="B253" t="str">
            <v>病院群</v>
          </cell>
          <cell r="C253" t="str">
            <v>徳島県</v>
          </cell>
          <cell r="D253" t="str">
            <v>徳島大学医学部附属病院</v>
          </cell>
        </row>
        <row r="254">
          <cell r="A254">
            <v>675</v>
          </cell>
          <cell r="B254" t="str">
            <v>病院群</v>
          </cell>
          <cell r="C254" t="str">
            <v>徳島県</v>
          </cell>
          <cell r="D254" t="str">
            <v>徳島大学医学部附属病院</v>
          </cell>
        </row>
        <row r="255">
          <cell r="A255">
            <v>675</v>
          </cell>
          <cell r="B255" t="str">
            <v>病院群</v>
          </cell>
          <cell r="C255" t="str">
            <v>徳島県</v>
          </cell>
          <cell r="D255" t="str">
            <v>徳島大学医学部附属病院</v>
          </cell>
        </row>
        <row r="256">
          <cell r="A256">
            <v>675</v>
          </cell>
          <cell r="B256" t="str">
            <v>病院群</v>
          </cell>
          <cell r="C256" t="str">
            <v>徳島県</v>
          </cell>
          <cell r="D256" t="str">
            <v>徳島大学医学部附属病院</v>
          </cell>
        </row>
        <row r="257">
          <cell r="A257">
            <v>675</v>
          </cell>
          <cell r="B257" t="str">
            <v>病院群</v>
          </cell>
          <cell r="C257" t="str">
            <v>徳島県</v>
          </cell>
          <cell r="D257" t="str">
            <v>徳島大学医学部附属病院</v>
          </cell>
        </row>
        <row r="258">
          <cell r="A258">
            <v>675</v>
          </cell>
          <cell r="B258" t="str">
            <v>病院群</v>
          </cell>
          <cell r="C258" t="str">
            <v>徳島県</v>
          </cell>
          <cell r="D258" t="str">
            <v>徳島大学医学部附属病院</v>
          </cell>
        </row>
        <row r="259">
          <cell r="A259">
            <v>675</v>
          </cell>
          <cell r="B259" t="str">
            <v>病院群</v>
          </cell>
          <cell r="C259" t="str">
            <v>徳島県</v>
          </cell>
          <cell r="D259" t="str">
            <v>徳島大学医学部附属病院</v>
          </cell>
        </row>
        <row r="260">
          <cell r="A260">
            <v>675</v>
          </cell>
          <cell r="B260" t="str">
            <v>病院群</v>
          </cell>
          <cell r="C260" t="str">
            <v>徳島県</v>
          </cell>
          <cell r="D260" t="str">
            <v>徳島大学医学部附属病院</v>
          </cell>
        </row>
        <row r="261">
          <cell r="A261">
            <v>675</v>
          </cell>
          <cell r="B261" t="str">
            <v>病院群</v>
          </cell>
          <cell r="C261" t="str">
            <v>徳島県</v>
          </cell>
          <cell r="D261" t="str">
            <v>徳島大学医学部附属病院</v>
          </cell>
        </row>
        <row r="262">
          <cell r="A262">
            <v>675</v>
          </cell>
          <cell r="B262" t="str">
            <v>病院群</v>
          </cell>
          <cell r="C262" t="str">
            <v>徳島県</v>
          </cell>
          <cell r="D262" t="str">
            <v>徳島大学医学部附属病院</v>
          </cell>
        </row>
        <row r="263">
          <cell r="A263">
            <v>675</v>
          </cell>
          <cell r="B263" t="str">
            <v>病院群</v>
          </cell>
          <cell r="C263" t="str">
            <v>徳島県</v>
          </cell>
          <cell r="D263" t="str">
            <v>徳島大学医学部附属病院</v>
          </cell>
        </row>
        <row r="264">
          <cell r="A264">
            <v>675</v>
          </cell>
          <cell r="B264" t="str">
            <v>病院群</v>
          </cell>
          <cell r="C264" t="str">
            <v>徳島県</v>
          </cell>
          <cell r="D264" t="str">
            <v>徳島大学医学部附属病院</v>
          </cell>
        </row>
        <row r="265">
          <cell r="A265">
            <v>675</v>
          </cell>
          <cell r="B265" t="str">
            <v>病院群</v>
          </cell>
          <cell r="C265" t="str">
            <v>徳島県</v>
          </cell>
          <cell r="D265" t="str">
            <v>徳島大学医学部附属病院</v>
          </cell>
        </row>
        <row r="266">
          <cell r="A266">
            <v>675</v>
          </cell>
          <cell r="B266" t="str">
            <v>病院群</v>
          </cell>
          <cell r="C266" t="str">
            <v>徳島県</v>
          </cell>
          <cell r="D266" t="str">
            <v>徳島大学医学部附属病院</v>
          </cell>
        </row>
        <row r="267">
          <cell r="A267">
            <v>675</v>
          </cell>
          <cell r="B267" t="str">
            <v>病院群</v>
          </cell>
          <cell r="C267" t="str">
            <v>徳島県</v>
          </cell>
          <cell r="D267" t="str">
            <v>徳島大学医学部附属病院</v>
          </cell>
        </row>
        <row r="268">
          <cell r="A268">
            <v>675</v>
          </cell>
          <cell r="B268" t="str">
            <v>病院群</v>
          </cell>
          <cell r="C268" t="str">
            <v>徳島県</v>
          </cell>
          <cell r="D268" t="str">
            <v>徳島大学医学部附属病院</v>
          </cell>
        </row>
        <row r="269">
          <cell r="A269">
            <v>675</v>
          </cell>
          <cell r="B269" t="str">
            <v>病院群</v>
          </cell>
          <cell r="C269" t="str">
            <v>徳島県</v>
          </cell>
          <cell r="D269" t="str">
            <v>徳島大学医学部附属病院</v>
          </cell>
        </row>
        <row r="270">
          <cell r="A270">
            <v>675</v>
          </cell>
          <cell r="B270" t="str">
            <v>病院群</v>
          </cell>
          <cell r="C270" t="str">
            <v>徳島県</v>
          </cell>
          <cell r="D270" t="str">
            <v>徳島大学医学部附属病院</v>
          </cell>
        </row>
        <row r="271">
          <cell r="A271">
            <v>675</v>
          </cell>
          <cell r="B271" t="str">
            <v>病院群</v>
          </cell>
          <cell r="C271" t="str">
            <v>徳島県</v>
          </cell>
          <cell r="D271" t="str">
            <v>徳島大学医学部附属病院</v>
          </cell>
        </row>
        <row r="272">
          <cell r="A272">
            <v>675</v>
          </cell>
          <cell r="B272" t="str">
            <v>病院群</v>
          </cell>
          <cell r="C272" t="str">
            <v>徳島県</v>
          </cell>
          <cell r="D272" t="str">
            <v>徳島大学医学部附属病院</v>
          </cell>
        </row>
        <row r="273">
          <cell r="A273">
            <v>676</v>
          </cell>
          <cell r="B273" t="str">
            <v>病院群</v>
          </cell>
          <cell r="C273" t="str">
            <v>東京都</v>
          </cell>
          <cell r="D273" t="str">
            <v>慶應義塾大学病院</v>
          </cell>
        </row>
        <row r="274">
          <cell r="A274">
            <v>676</v>
          </cell>
          <cell r="B274" t="str">
            <v>病院群</v>
          </cell>
          <cell r="C274" t="str">
            <v>東京都</v>
          </cell>
          <cell r="D274" t="str">
            <v>慶應義塾大学病院</v>
          </cell>
        </row>
        <row r="275">
          <cell r="A275">
            <v>677</v>
          </cell>
          <cell r="B275" t="str">
            <v>病院群</v>
          </cell>
          <cell r="C275" t="str">
            <v>沖縄県</v>
          </cell>
          <cell r="D275" t="str">
            <v>琉球大学医学部附属病院</v>
          </cell>
        </row>
        <row r="276">
          <cell r="A276">
            <v>678</v>
          </cell>
          <cell r="B276" t="str">
            <v>病院群</v>
          </cell>
          <cell r="C276" t="str">
            <v>広島県</v>
          </cell>
          <cell r="D276" t="str">
            <v>広島大学医学部附属病院</v>
          </cell>
        </row>
        <row r="277">
          <cell r="A277">
            <v>678</v>
          </cell>
          <cell r="B277" t="str">
            <v>病院群</v>
          </cell>
          <cell r="C277" t="str">
            <v>広島県</v>
          </cell>
          <cell r="D277" t="str">
            <v>広島大学医学部附属病院</v>
          </cell>
        </row>
        <row r="278">
          <cell r="A278">
            <v>678</v>
          </cell>
          <cell r="B278" t="str">
            <v>病院群</v>
          </cell>
          <cell r="C278" t="str">
            <v>広島県</v>
          </cell>
          <cell r="D278" t="str">
            <v>広島大学医学部附属病院</v>
          </cell>
        </row>
        <row r="279">
          <cell r="A279">
            <v>678</v>
          </cell>
          <cell r="B279" t="str">
            <v>病院群</v>
          </cell>
          <cell r="C279" t="str">
            <v>広島県</v>
          </cell>
          <cell r="D279" t="str">
            <v>広島大学医学部附属病院</v>
          </cell>
        </row>
        <row r="280">
          <cell r="A280">
            <v>679</v>
          </cell>
          <cell r="B280" t="str">
            <v>病院群</v>
          </cell>
          <cell r="C280" t="str">
            <v>鹿児島県</v>
          </cell>
          <cell r="D280" t="str">
            <v>鹿児島大学医学部附属病院</v>
          </cell>
        </row>
        <row r="281">
          <cell r="A281">
            <v>679</v>
          </cell>
          <cell r="B281" t="str">
            <v>病院群</v>
          </cell>
          <cell r="C281" t="str">
            <v>鹿児島県</v>
          </cell>
          <cell r="D281" t="str">
            <v>鹿児島大学医学部附属病院</v>
          </cell>
        </row>
        <row r="282">
          <cell r="A282">
            <v>679</v>
          </cell>
          <cell r="B282" t="str">
            <v>病院群</v>
          </cell>
          <cell r="C282" t="str">
            <v>鹿児島県</v>
          </cell>
          <cell r="D282" t="str">
            <v>鹿児島大学医学部附属病院</v>
          </cell>
        </row>
        <row r="283">
          <cell r="A283">
            <v>679</v>
          </cell>
          <cell r="B283" t="str">
            <v>病院群</v>
          </cell>
          <cell r="C283" t="str">
            <v>鹿児島県</v>
          </cell>
          <cell r="D283" t="str">
            <v>鹿児島大学医学部附属病院</v>
          </cell>
        </row>
        <row r="284">
          <cell r="A284">
            <v>679</v>
          </cell>
          <cell r="B284" t="str">
            <v>病院群</v>
          </cell>
          <cell r="C284" t="str">
            <v>鹿児島県</v>
          </cell>
          <cell r="D284" t="str">
            <v>鹿児島大学医学部附属病院</v>
          </cell>
        </row>
        <row r="285">
          <cell r="A285">
            <v>679</v>
          </cell>
          <cell r="B285" t="str">
            <v>病院群</v>
          </cell>
          <cell r="C285" t="str">
            <v>鹿児島県</v>
          </cell>
          <cell r="D285" t="str">
            <v>鹿児島大学医学部附属病院</v>
          </cell>
        </row>
        <row r="286">
          <cell r="A286">
            <v>679</v>
          </cell>
          <cell r="B286" t="str">
            <v>病院群</v>
          </cell>
          <cell r="C286" t="str">
            <v>鹿児島県</v>
          </cell>
          <cell r="D286" t="str">
            <v>鹿児島大学医学部附属病院</v>
          </cell>
        </row>
        <row r="287">
          <cell r="A287">
            <v>680</v>
          </cell>
          <cell r="B287" t="str">
            <v>病院群</v>
          </cell>
          <cell r="C287" t="str">
            <v>北海道</v>
          </cell>
          <cell r="D287" t="str">
            <v>旭川医科大学医学部附属病院</v>
          </cell>
        </row>
        <row r="288">
          <cell r="A288">
            <v>681</v>
          </cell>
          <cell r="B288" t="str">
            <v>病院群</v>
          </cell>
          <cell r="C288" t="str">
            <v>富山県</v>
          </cell>
          <cell r="D288" t="str">
            <v>富山医科薬科大学附属病院</v>
          </cell>
        </row>
        <row r="289">
          <cell r="A289">
            <v>682</v>
          </cell>
          <cell r="B289" t="str">
            <v>病院群</v>
          </cell>
          <cell r="C289" t="str">
            <v>新潟県</v>
          </cell>
          <cell r="D289" t="str">
            <v>新潟大学医学部附属病院</v>
          </cell>
        </row>
        <row r="290">
          <cell r="A290">
            <v>683</v>
          </cell>
          <cell r="B290" t="str">
            <v>病院群</v>
          </cell>
          <cell r="C290" t="str">
            <v>福岡県</v>
          </cell>
          <cell r="D290" t="str">
            <v>九州大学医学部附属病院</v>
          </cell>
        </row>
        <row r="291">
          <cell r="A291">
            <v>683</v>
          </cell>
          <cell r="B291" t="str">
            <v>病院群</v>
          </cell>
          <cell r="C291" t="str">
            <v>福岡県</v>
          </cell>
          <cell r="D291" t="str">
            <v>九州大学医学部附属病院</v>
          </cell>
        </row>
        <row r="292">
          <cell r="A292">
            <v>683</v>
          </cell>
          <cell r="B292" t="str">
            <v>病院群</v>
          </cell>
          <cell r="C292" t="str">
            <v>福岡県</v>
          </cell>
          <cell r="D292" t="str">
            <v>九州大学医学部附属病院</v>
          </cell>
        </row>
        <row r="293">
          <cell r="A293">
            <v>683</v>
          </cell>
          <cell r="B293" t="str">
            <v>病院群</v>
          </cell>
          <cell r="C293" t="str">
            <v>福岡県</v>
          </cell>
          <cell r="D293" t="str">
            <v>九州大学医学部附属病院</v>
          </cell>
        </row>
        <row r="294">
          <cell r="A294">
            <v>684</v>
          </cell>
          <cell r="B294" t="str">
            <v>病院群</v>
          </cell>
          <cell r="C294" t="str">
            <v>香川県</v>
          </cell>
          <cell r="D294" t="str">
            <v>香川医科大学医学部附属病院</v>
          </cell>
        </row>
        <row r="295">
          <cell r="A295">
            <v>684</v>
          </cell>
          <cell r="B295" t="str">
            <v>病院群</v>
          </cell>
          <cell r="C295" t="str">
            <v>香川県</v>
          </cell>
          <cell r="D295" t="str">
            <v>香川医科大学医学部附属病院</v>
          </cell>
        </row>
        <row r="296">
          <cell r="A296">
            <v>684</v>
          </cell>
          <cell r="B296" t="str">
            <v>病院群</v>
          </cell>
          <cell r="C296" t="str">
            <v>香川県</v>
          </cell>
          <cell r="D296" t="str">
            <v>香川医科大学医学部附属病院</v>
          </cell>
        </row>
        <row r="297">
          <cell r="A297">
            <v>684</v>
          </cell>
          <cell r="B297" t="str">
            <v>病院群</v>
          </cell>
          <cell r="C297" t="str">
            <v>香川県</v>
          </cell>
          <cell r="D297" t="str">
            <v>香川医科大学医学部附属病院</v>
          </cell>
        </row>
        <row r="298">
          <cell r="A298">
            <v>684</v>
          </cell>
          <cell r="B298" t="str">
            <v>病院群</v>
          </cell>
          <cell r="C298" t="str">
            <v>香川県</v>
          </cell>
          <cell r="D298" t="str">
            <v>香川医科大学医学部附属病院</v>
          </cell>
        </row>
        <row r="299">
          <cell r="A299">
            <v>685</v>
          </cell>
          <cell r="B299" t="str">
            <v>病院群</v>
          </cell>
          <cell r="C299" t="str">
            <v>石川県</v>
          </cell>
          <cell r="D299" t="str">
            <v>金沢大学医学部附属病院</v>
          </cell>
        </row>
        <row r="300">
          <cell r="A300">
            <v>685</v>
          </cell>
          <cell r="B300" t="str">
            <v>病院群</v>
          </cell>
          <cell r="C300" t="str">
            <v>石川県</v>
          </cell>
          <cell r="D300" t="str">
            <v>金沢大学医学部附属病院</v>
          </cell>
        </row>
        <row r="301">
          <cell r="A301">
            <v>686</v>
          </cell>
          <cell r="B301" t="str">
            <v>病院群</v>
          </cell>
          <cell r="C301" t="str">
            <v>福井県</v>
          </cell>
          <cell r="D301" t="str">
            <v>福井医科大学医学部附属病院</v>
          </cell>
        </row>
        <row r="302">
          <cell r="A302">
            <v>686</v>
          </cell>
          <cell r="B302" t="str">
            <v>病院群</v>
          </cell>
          <cell r="C302" t="str">
            <v>福井県</v>
          </cell>
          <cell r="D302" t="str">
            <v>福井医科大学医学部附属病院</v>
          </cell>
        </row>
        <row r="303">
          <cell r="A303">
            <v>686</v>
          </cell>
          <cell r="B303" t="str">
            <v>病院群</v>
          </cell>
          <cell r="C303" t="str">
            <v>福井県</v>
          </cell>
          <cell r="D303" t="str">
            <v>福井医科大学医学部附属病院</v>
          </cell>
        </row>
        <row r="304">
          <cell r="A304">
            <v>687</v>
          </cell>
          <cell r="B304" t="str">
            <v>病院群</v>
          </cell>
          <cell r="C304" t="str">
            <v>宮城県</v>
          </cell>
          <cell r="D304" t="str">
            <v>東北大学医学部附属病院</v>
          </cell>
        </row>
        <row r="305">
          <cell r="A305">
            <v>688</v>
          </cell>
          <cell r="B305" t="str">
            <v>病院群</v>
          </cell>
          <cell r="C305" t="str">
            <v>静岡県</v>
          </cell>
          <cell r="D305" t="str">
            <v>順天堂大学医学部附属順天堂伊豆長岡病院</v>
          </cell>
        </row>
        <row r="306">
          <cell r="A306">
            <v>688</v>
          </cell>
          <cell r="B306" t="str">
            <v>病院群</v>
          </cell>
          <cell r="C306" t="str">
            <v>静岡県</v>
          </cell>
          <cell r="D306" t="str">
            <v>順天堂大学医学部附属順天堂伊豆長岡病院</v>
          </cell>
        </row>
        <row r="307">
          <cell r="A307">
            <v>689</v>
          </cell>
          <cell r="B307" t="str">
            <v>病院群</v>
          </cell>
          <cell r="C307" t="str">
            <v>三重県</v>
          </cell>
          <cell r="D307" t="str">
            <v>三重大学医学部附属病院</v>
          </cell>
        </row>
        <row r="308">
          <cell r="A308">
            <v>689</v>
          </cell>
          <cell r="B308" t="str">
            <v>病院群</v>
          </cell>
          <cell r="C308" t="str">
            <v>三重県</v>
          </cell>
          <cell r="D308" t="str">
            <v>三重大学医学部附属病院</v>
          </cell>
        </row>
        <row r="309">
          <cell r="A309">
            <v>690</v>
          </cell>
          <cell r="B309" t="str">
            <v>病院群</v>
          </cell>
          <cell r="C309" t="str">
            <v>千葉県</v>
          </cell>
          <cell r="D309" t="str">
            <v>順天堂大学医学部附属順天堂浦安病院</v>
          </cell>
        </row>
        <row r="310">
          <cell r="A310">
            <v>691</v>
          </cell>
          <cell r="B310" t="str">
            <v>病院群</v>
          </cell>
          <cell r="C310" t="str">
            <v>埼玉県</v>
          </cell>
          <cell r="D310" t="str">
            <v>自治医科大学附属大宮医療センター</v>
          </cell>
        </row>
        <row r="311">
          <cell r="A311">
            <v>692</v>
          </cell>
          <cell r="B311" t="str">
            <v>病院群</v>
          </cell>
          <cell r="C311" t="str">
            <v>京都府</v>
          </cell>
          <cell r="D311" t="str">
            <v>京都府立医科大学附属病院</v>
          </cell>
        </row>
        <row r="312">
          <cell r="A312">
            <v>693</v>
          </cell>
          <cell r="B312" t="str">
            <v>病院群</v>
          </cell>
          <cell r="C312" t="str">
            <v>福島県</v>
          </cell>
          <cell r="D312" t="str">
            <v>福島県立医科大学医学部附属病院</v>
          </cell>
        </row>
        <row r="313">
          <cell r="A313">
            <v>694</v>
          </cell>
          <cell r="B313" t="str">
            <v>病院群</v>
          </cell>
          <cell r="C313" t="str">
            <v>東京都</v>
          </cell>
          <cell r="D313" t="str">
            <v>昭和大学病院</v>
          </cell>
        </row>
        <row r="314">
          <cell r="A314">
            <v>694</v>
          </cell>
          <cell r="B314" t="str">
            <v>病院群</v>
          </cell>
          <cell r="C314" t="str">
            <v>東京都</v>
          </cell>
          <cell r="D314" t="str">
            <v>昭和大学病院</v>
          </cell>
        </row>
        <row r="315">
          <cell r="A315">
            <v>694</v>
          </cell>
          <cell r="B315" t="str">
            <v>病院群</v>
          </cell>
          <cell r="C315" t="str">
            <v>東京都</v>
          </cell>
          <cell r="D315" t="str">
            <v>昭和大学病院</v>
          </cell>
        </row>
        <row r="316">
          <cell r="A316">
            <v>694</v>
          </cell>
          <cell r="B316" t="str">
            <v>病院群</v>
          </cell>
          <cell r="C316" t="str">
            <v>東京都</v>
          </cell>
          <cell r="D316" t="str">
            <v>昭和大学病院</v>
          </cell>
        </row>
        <row r="317">
          <cell r="A317">
            <v>694</v>
          </cell>
          <cell r="B317" t="str">
            <v>病院群</v>
          </cell>
          <cell r="C317" t="str">
            <v>東京都</v>
          </cell>
          <cell r="D317" t="str">
            <v>昭和大学病院</v>
          </cell>
        </row>
        <row r="318">
          <cell r="A318">
            <v>695</v>
          </cell>
          <cell r="B318" t="str">
            <v>単独型</v>
          </cell>
          <cell r="C318" t="str">
            <v>東京都</v>
          </cell>
          <cell r="D318" t="str">
            <v>帝京大学医学部附属病院</v>
          </cell>
        </row>
        <row r="319">
          <cell r="A319">
            <v>696</v>
          </cell>
          <cell r="B319" t="str">
            <v>病院群</v>
          </cell>
          <cell r="C319" t="str">
            <v>愛知県</v>
          </cell>
          <cell r="D319" t="str">
            <v>名古屋市立大学病院</v>
          </cell>
        </row>
        <row r="320">
          <cell r="A320">
            <v>696</v>
          </cell>
          <cell r="B320" t="str">
            <v>病院群</v>
          </cell>
          <cell r="C320" t="str">
            <v>愛知県</v>
          </cell>
          <cell r="D320" t="str">
            <v>名古屋市立大学病院</v>
          </cell>
        </row>
        <row r="321">
          <cell r="A321">
            <v>697</v>
          </cell>
          <cell r="B321" t="str">
            <v>病院群</v>
          </cell>
          <cell r="C321" t="str">
            <v>長崎県</v>
          </cell>
          <cell r="D321" t="str">
            <v>長崎大学医学部附属病院</v>
          </cell>
        </row>
        <row r="322">
          <cell r="A322">
            <v>697</v>
          </cell>
          <cell r="B322" t="str">
            <v>病院群</v>
          </cell>
          <cell r="C322" t="str">
            <v>長崎県</v>
          </cell>
          <cell r="D322" t="str">
            <v>長崎大学医学部附属病院</v>
          </cell>
        </row>
        <row r="323">
          <cell r="A323">
            <v>698</v>
          </cell>
          <cell r="B323" t="str">
            <v>病院群</v>
          </cell>
          <cell r="C323" t="str">
            <v>東京都</v>
          </cell>
          <cell r="D323" t="str">
            <v>東京慈恵会医科大学附属青戸病院</v>
          </cell>
        </row>
        <row r="324">
          <cell r="A324">
            <v>699</v>
          </cell>
          <cell r="B324" t="str">
            <v>単独型</v>
          </cell>
          <cell r="C324" t="str">
            <v>愛知県</v>
          </cell>
          <cell r="D324" t="str">
            <v>愛知医科大学附属病院</v>
          </cell>
        </row>
        <row r="325">
          <cell r="A325">
            <v>699</v>
          </cell>
          <cell r="B325" t="str">
            <v>単独型</v>
          </cell>
          <cell r="C325" t="str">
            <v>愛知県</v>
          </cell>
          <cell r="D325" t="str">
            <v>愛知医科大学附属病院</v>
          </cell>
        </row>
        <row r="326">
          <cell r="A326">
            <v>699</v>
          </cell>
          <cell r="B326" t="str">
            <v>単独型</v>
          </cell>
          <cell r="C326" t="str">
            <v>愛知県</v>
          </cell>
          <cell r="D326" t="str">
            <v>愛知医科大学附属病院</v>
          </cell>
        </row>
        <row r="327">
          <cell r="A327">
            <v>699</v>
          </cell>
          <cell r="B327" t="str">
            <v>単独型</v>
          </cell>
          <cell r="C327" t="str">
            <v>愛知県</v>
          </cell>
          <cell r="D327" t="str">
            <v>愛知医科大学附属病院</v>
          </cell>
        </row>
        <row r="328">
          <cell r="A328">
            <v>699</v>
          </cell>
          <cell r="B328" t="str">
            <v>単独型</v>
          </cell>
          <cell r="C328" t="str">
            <v>愛知県</v>
          </cell>
          <cell r="D328" t="str">
            <v>愛知医科大学附属病院</v>
          </cell>
        </row>
        <row r="329">
          <cell r="A329">
            <v>699</v>
          </cell>
          <cell r="B329" t="str">
            <v>単独型</v>
          </cell>
          <cell r="C329" t="str">
            <v>愛知県</v>
          </cell>
          <cell r="D329" t="str">
            <v>愛知医科大学附属病院</v>
          </cell>
        </row>
        <row r="330">
          <cell r="A330">
            <v>700</v>
          </cell>
          <cell r="B330" t="str">
            <v>病院群</v>
          </cell>
          <cell r="C330" t="str">
            <v>神奈川県</v>
          </cell>
          <cell r="D330" t="str">
            <v>聖マリアンナ医科大学病院</v>
          </cell>
        </row>
        <row r="331">
          <cell r="A331">
            <v>701</v>
          </cell>
          <cell r="B331" t="str">
            <v>病院群</v>
          </cell>
          <cell r="C331" t="str">
            <v>東京都</v>
          </cell>
          <cell r="D331" t="str">
            <v>東京女子医科大学附属第二病院</v>
          </cell>
        </row>
        <row r="332">
          <cell r="A332">
            <v>702</v>
          </cell>
          <cell r="B332" t="str">
            <v>病院群</v>
          </cell>
          <cell r="C332" t="str">
            <v>大阪府</v>
          </cell>
          <cell r="D332" t="str">
            <v>近畿大学医学部附属病院</v>
          </cell>
        </row>
        <row r="333">
          <cell r="A333">
            <v>703</v>
          </cell>
          <cell r="B333" t="str">
            <v>病院群</v>
          </cell>
          <cell r="C333" t="str">
            <v>愛知県</v>
          </cell>
          <cell r="D333" t="str">
            <v>藤田保健衛生大学坂文種報徳會病院</v>
          </cell>
        </row>
        <row r="334">
          <cell r="A334">
            <v>704</v>
          </cell>
          <cell r="B334" t="str">
            <v>病院群</v>
          </cell>
          <cell r="C334" t="str">
            <v>東京都</v>
          </cell>
          <cell r="D334" t="str">
            <v>東京医科大学病院</v>
          </cell>
        </row>
        <row r="335">
          <cell r="A335">
            <v>705</v>
          </cell>
          <cell r="B335" t="str">
            <v>病院群</v>
          </cell>
          <cell r="C335" t="str">
            <v>神奈川県</v>
          </cell>
          <cell r="D335" t="str">
            <v>帝京大学医学部附属溝口病院</v>
          </cell>
        </row>
        <row r="336">
          <cell r="A336">
            <v>705</v>
          </cell>
          <cell r="B336" t="str">
            <v>病院群</v>
          </cell>
          <cell r="C336" t="str">
            <v>神奈川県</v>
          </cell>
          <cell r="D336" t="str">
            <v>帝京大学医学部附属溝口病院</v>
          </cell>
        </row>
        <row r="337">
          <cell r="A337">
            <v>706</v>
          </cell>
          <cell r="B337" t="str">
            <v>病院群</v>
          </cell>
          <cell r="C337" t="str">
            <v>大阪府</v>
          </cell>
          <cell r="D337" t="str">
            <v>箕面市立病院</v>
          </cell>
        </row>
        <row r="338">
          <cell r="A338">
            <v>706</v>
          </cell>
          <cell r="B338" t="str">
            <v>病院群</v>
          </cell>
          <cell r="C338" t="str">
            <v>大阪府</v>
          </cell>
          <cell r="D338" t="str">
            <v>箕面市立病院</v>
          </cell>
        </row>
        <row r="339">
          <cell r="A339">
            <v>707</v>
          </cell>
          <cell r="B339" t="str">
            <v>病院群</v>
          </cell>
          <cell r="C339" t="str">
            <v>岐阜県</v>
          </cell>
          <cell r="D339" t="str">
            <v>羽島市民病院</v>
          </cell>
        </row>
        <row r="340">
          <cell r="A340">
            <v>707</v>
          </cell>
          <cell r="B340" t="str">
            <v>病院群</v>
          </cell>
          <cell r="C340" t="str">
            <v>岐阜県</v>
          </cell>
          <cell r="D340" t="str">
            <v>羽島市民病院</v>
          </cell>
        </row>
        <row r="341">
          <cell r="A341">
            <v>708</v>
          </cell>
          <cell r="B341" t="str">
            <v>単独型</v>
          </cell>
          <cell r="C341" t="str">
            <v>長野県</v>
          </cell>
          <cell r="D341" t="str">
            <v>国立長野病院</v>
          </cell>
        </row>
        <row r="342">
          <cell r="A342">
            <v>709</v>
          </cell>
          <cell r="B342" t="str">
            <v>病院群</v>
          </cell>
          <cell r="C342" t="str">
            <v>東京都</v>
          </cell>
          <cell r="D342" t="str">
            <v>医療法人社団明芳会　板橋中央総合病院</v>
          </cell>
        </row>
        <row r="343">
          <cell r="A343">
            <v>710</v>
          </cell>
          <cell r="B343" t="str">
            <v>病院群</v>
          </cell>
          <cell r="C343" t="str">
            <v>石川県</v>
          </cell>
          <cell r="D343" t="str">
            <v>国立金沢病院</v>
          </cell>
        </row>
        <row r="344">
          <cell r="A344">
            <v>711</v>
          </cell>
          <cell r="B344" t="str">
            <v>病院群</v>
          </cell>
          <cell r="C344" t="str">
            <v>宮崎県</v>
          </cell>
          <cell r="D344" t="str">
            <v>宮崎医科大学医学部附属病院</v>
          </cell>
        </row>
      </sheetData>
      <sheetData sheetId="1"/>
      <sheetData sheetId="2"/>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32">
    <tabColor rgb="FFFFFF00"/>
  </sheetPr>
  <dimension ref="A1:CH11"/>
  <sheetViews>
    <sheetView zoomScaleNormal="100" workbookViewId="0">
      <pane xSplit="2" ySplit="2" topLeftCell="C3" activePane="bottomRight" state="frozen"/>
      <selection activeCell="I18" sqref="I18"/>
      <selection pane="topRight" activeCell="I18" sqref="I18"/>
      <selection pane="bottomLeft" activeCell="I18" sqref="I18"/>
      <selection pane="bottomRight" activeCell="S8" sqref="S8"/>
    </sheetView>
  </sheetViews>
  <sheetFormatPr defaultRowHeight="13.5"/>
  <cols>
    <col min="1" max="1" width="11" style="49" bestFit="1" customWidth="1"/>
    <col min="2" max="2" width="51.125" style="49" customWidth="1"/>
    <col min="3" max="3" width="18.875" style="49" customWidth="1"/>
    <col min="4" max="4" width="46.125" style="49" bestFit="1" customWidth="1"/>
    <col min="5" max="5" width="16.125" style="258" bestFit="1" customWidth="1"/>
    <col min="6" max="6" width="21.5" style="258" customWidth="1"/>
    <col min="7" max="7" width="16.125" style="258" bestFit="1" customWidth="1"/>
    <col min="8" max="8" width="7.5" style="258" bestFit="1" customWidth="1"/>
    <col min="9" max="11" width="9" style="258"/>
    <col min="12" max="12" width="18.125" style="258" customWidth="1"/>
    <col min="13" max="16" width="9" style="258"/>
    <col min="17" max="17" width="9" style="258" customWidth="1"/>
    <col min="18" max="18" width="9" style="258"/>
    <col min="19" max="19" width="9" style="258" customWidth="1"/>
    <col min="20" max="29" width="9" style="258"/>
    <col min="30" max="30" width="20.125" style="258" customWidth="1"/>
    <col min="31" max="34" width="9" style="258"/>
    <col min="35" max="35" width="11.5" style="258" customWidth="1"/>
    <col min="36" max="54" width="9" style="258"/>
    <col min="55" max="76" width="9" style="49"/>
    <col min="77" max="77" width="47.75" style="49" bestFit="1" customWidth="1"/>
    <col min="78" max="78" width="33.75" style="49" customWidth="1"/>
    <col min="79" max="80" width="14.375" style="49" bestFit="1" customWidth="1"/>
    <col min="81" max="16384" width="9" style="49"/>
  </cols>
  <sheetData>
    <row r="1" spans="1:86" s="280" customFormat="1" ht="14.25">
      <c r="B1" s="284">
        <v>1</v>
      </c>
      <c r="C1" s="280">
        <v>2</v>
      </c>
      <c r="D1" s="280">
        <v>3</v>
      </c>
      <c r="E1" s="284">
        <v>4</v>
      </c>
      <c r="F1" s="280">
        <v>5</v>
      </c>
      <c r="G1" s="280">
        <v>6</v>
      </c>
      <c r="H1" s="284">
        <v>7</v>
      </c>
      <c r="I1" s="280">
        <v>8</v>
      </c>
      <c r="J1" s="280">
        <v>9</v>
      </c>
      <c r="K1" s="284">
        <v>10</v>
      </c>
      <c r="L1" s="280">
        <v>11</v>
      </c>
      <c r="M1" s="280">
        <v>12</v>
      </c>
      <c r="N1" s="284">
        <v>13</v>
      </c>
      <c r="O1" s="280">
        <v>14</v>
      </c>
      <c r="P1" s="280">
        <v>15</v>
      </c>
      <c r="Q1" s="284">
        <v>16</v>
      </c>
      <c r="R1" s="280">
        <v>17</v>
      </c>
      <c r="S1" s="280">
        <v>18</v>
      </c>
      <c r="T1" s="284">
        <v>19</v>
      </c>
      <c r="U1" s="280">
        <v>20</v>
      </c>
      <c r="V1" s="280">
        <v>21</v>
      </c>
      <c r="W1" s="284">
        <v>22</v>
      </c>
      <c r="X1" s="280">
        <v>23</v>
      </c>
      <c r="Y1" s="280">
        <v>24</v>
      </c>
      <c r="Z1" s="284">
        <v>25</v>
      </c>
      <c r="AA1" s="280">
        <v>26</v>
      </c>
      <c r="AB1" s="280">
        <v>27</v>
      </c>
      <c r="AC1" s="284">
        <v>28</v>
      </c>
      <c r="AD1" s="280">
        <v>29</v>
      </c>
      <c r="AE1" s="280">
        <v>30</v>
      </c>
      <c r="AF1" s="284">
        <v>31</v>
      </c>
      <c r="AG1" s="280">
        <v>32</v>
      </c>
      <c r="AH1" s="280">
        <v>33</v>
      </c>
      <c r="AI1" s="284">
        <v>34</v>
      </c>
      <c r="AJ1" s="280">
        <v>35</v>
      </c>
      <c r="AK1" s="280">
        <v>36</v>
      </c>
      <c r="AL1" s="284">
        <v>37</v>
      </c>
      <c r="AM1" s="280">
        <v>38</v>
      </c>
      <c r="AN1" s="280">
        <v>39</v>
      </c>
      <c r="AO1" s="284">
        <v>40</v>
      </c>
      <c r="AP1" s="280">
        <v>41</v>
      </c>
      <c r="AQ1" s="280">
        <v>42</v>
      </c>
      <c r="AR1" s="284">
        <v>43</v>
      </c>
      <c r="AS1" s="280">
        <v>44</v>
      </c>
      <c r="AT1" s="280">
        <v>45</v>
      </c>
      <c r="AU1" s="284">
        <v>46</v>
      </c>
      <c r="AV1" s="280">
        <v>47</v>
      </c>
      <c r="AW1" s="280">
        <v>48</v>
      </c>
      <c r="AX1" s="284">
        <v>49</v>
      </c>
      <c r="AY1" s="280">
        <v>50</v>
      </c>
      <c r="AZ1" s="280">
        <v>51</v>
      </c>
      <c r="BA1" s="284">
        <v>52</v>
      </c>
      <c r="BB1" s="280">
        <v>53</v>
      </c>
      <c r="BC1" s="280">
        <v>54</v>
      </c>
      <c r="BD1" s="284">
        <v>55</v>
      </c>
      <c r="BE1" s="280">
        <v>56</v>
      </c>
      <c r="BF1" s="280">
        <v>57</v>
      </c>
      <c r="BG1" s="284">
        <v>58</v>
      </c>
      <c r="BH1" s="280">
        <v>59</v>
      </c>
      <c r="BI1" s="280">
        <v>60</v>
      </c>
      <c r="BJ1" s="284">
        <v>61</v>
      </c>
      <c r="BK1" s="280">
        <v>62</v>
      </c>
      <c r="BL1" s="280">
        <v>63</v>
      </c>
      <c r="BM1" s="284">
        <v>64</v>
      </c>
      <c r="BN1" s="280">
        <v>65</v>
      </c>
      <c r="BO1" s="280">
        <v>66</v>
      </c>
      <c r="BP1" s="284">
        <v>67</v>
      </c>
      <c r="BQ1" s="280">
        <v>68</v>
      </c>
      <c r="BR1" s="280">
        <v>69</v>
      </c>
      <c r="BS1" s="284">
        <v>70</v>
      </c>
      <c r="BT1" s="280">
        <v>71</v>
      </c>
      <c r="BU1" s="280">
        <v>72</v>
      </c>
      <c r="BV1" s="284">
        <v>73</v>
      </c>
      <c r="BW1" s="280">
        <v>74</v>
      </c>
      <c r="BX1" s="280">
        <v>75</v>
      </c>
      <c r="BY1" s="284">
        <v>76</v>
      </c>
      <c r="BZ1" s="280">
        <v>77</v>
      </c>
      <c r="CA1" s="280">
        <v>78</v>
      </c>
    </row>
    <row r="2" spans="1:86" s="286" customFormat="1">
      <c r="A2" s="49"/>
      <c r="B2" s="49" t="s">
        <v>274</v>
      </c>
      <c r="C2" s="286" t="s">
        <v>275</v>
      </c>
      <c r="D2" s="286" t="s">
        <v>319</v>
      </c>
      <c r="E2" s="288" t="s">
        <v>289</v>
      </c>
      <c r="F2" s="289"/>
      <c r="G2" s="289"/>
      <c r="H2" s="289"/>
      <c r="I2" s="289"/>
      <c r="J2" s="289"/>
      <c r="K2" s="289"/>
      <c r="L2" s="289"/>
      <c r="M2" s="289"/>
      <c r="N2" s="289"/>
      <c r="O2" s="289"/>
      <c r="P2" s="289"/>
      <c r="Q2" s="289"/>
      <c r="R2" s="289"/>
      <c r="S2" s="289"/>
      <c r="T2" s="289"/>
      <c r="U2" s="289"/>
      <c r="V2" s="289"/>
      <c r="W2" s="289"/>
      <c r="X2" s="289"/>
      <c r="Y2" s="289"/>
      <c r="Z2" s="289"/>
      <c r="AA2" s="289"/>
      <c r="AB2" s="289"/>
      <c r="AC2" s="289"/>
      <c r="AD2" s="289"/>
      <c r="AE2" s="289"/>
      <c r="AF2" s="289"/>
      <c r="AG2" s="289"/>
      <c r="AH2" s="289"/>
      <c r="AI2" s="289"/>
      <c r="AJ2" s="288"/>
      <c r="AK2" s="289"/>
      <c r="AL2" s="289"/>
      <c r="AM2" s="289"/>
      <c r="AN2" s="289"/>
      <c r="AO2" s="289"/>
      <c r="AP2" s="289"/>
      <c r="AQ2" s="289"/>
      <c r="AR2" s="289"/>
      <c r="AS2" s="289"/>
      <c r="AT2" s="289"/>
      <c r="AU2" s="289"/>
      <c r="AV2" s="289"/>
      <c r="AW2" s="289"/>
      <c r="AX2" s="289"/>
      <c r="AY2" s="289"/>
      <c r="AZ2" s="289"/>
      <c r="BA2" s="289"/>
      <c r="BB2" s="289"/>
      <c r="BL2" s="287"/>
      <c r="BM2" s="287"/>
      <c r="BN2" s="287"/>
      <c r="BO2" s="287"/>
      <c r="BP2" s="287"/>
      <c r="BQ2" s="287"/>
      <c r="BR2" s="287"/>
      <c r="BS2" s="287"/>
      <c r="BT2" s="287"/>
      <c r="BU2" s="287"/>
      <c r="BV2" s="287"/>
      <c r="BW2" s="287"/>
      <c r="BX2" s="290" t="s">
        <v>288</v>
      </c>
      <c r="BY2" s="286" t="s">
        <v>290</v>
      </c>
      <c r="BZ2" s="286" t="s">
        <v>291</v>
      </c>
      <c r="CA2" s="286" t="s">
        <v>355</v>
      </c>
      <c r="CB2" s="287" t="s">
        <v>356</v>
      </c>
    </row>
    <row r="3" spans="1:86" ht="14.25">
      <c r="A3" s="552"/>
      <c r="B3" s="258" t="s">
        <v>410</v>
      </c>
      <c r="C3" s="258" t="s">
        <v>276</v>
      </c>
      <c r="D3" s="258" t="s">
        <v>453</v>
      </c>
      <c r="E3" s="50" t="s">
        <v>409</v>
      </c>
      <c r="F3" s="50" t="s">
        <v>418</v>
      </c>
      <c r="G3" s="50" t="s">
        <v>411</v>
      </c>
      <c r="H3" s="50" t="s">
        <v>425</v>
      </c>
      <c r="I3" s="50" t="s">
        <v>412</v>
      </c>
      <c r="J3" s="50" t="s">
        <v>423</v>
      </c>
      <c r="K3" s="50" t="s">
        <v>413</v>
      </c>
      <c r="L3" s="50" t="s">
        <v>423</v>
      </c>
      <c r="M3" s="50" t="s">
        <v>414</v>
      </c>
      <c r="N3" s="50" t="s">
        <v>423</v>
      </c>
      <c r="O3" s="50" t="s">
        <v>415</v>
      </c>
      <c r="P3" s="50" t="s">
        <v>422</v>
      </c>
      <c r="Q3" s="50" t="s">
        <v>416</v>
      </c>
      <c r="R3" s="50" t="s">
        <v>422</v>
      </c>
      <c r="S3" s="50" t="s">
        <v>442</v>
      </c>
      <c r="T3" s="50" t="s">
        <v>423</v>
      </c>
      <c r="U3" s="258" t="s">
        <v>422</v>
      </c>
      <c r="V3" s="50" t="s">
        <v>423</v>
      </c>
      <c r="W3" s="50" t="s">
        <v>423</v>
      </c>
      <c r="X3" s="50" t="s">
        <v>423</v>
      </c>
      <c r="Y3" s="50" t="s">
        <v>426</v>
      </c>
      <c r="Z3" s="258" t="s">
        <v>423</v>
      </c>
      <c r="AA3" s="281" t="s">
        <v>423</v>
      </c>
      <c r="AB3" s="258" t="s">
        <v>423</v>
      </c>
      <c r="AC3" s="258" t="s">
        <v>423</v>
      </c>
      <c r="AD3" s="258" t="s">
        <v>424</v>
      </c>
      <c r="AE3" s="258" t="s">
        <v>423</v>
      </c>
      <c r="AF3" s="258" t="s">
        <v>427</v>
      </c>
      <c r="AG3" s="258" t="s">
        <v>423</v>
      </c>
      <c r="AH3" s="258" t="s">
        <v>423</v>
      </c>
      <c r="AI3" s="258" t="s">
        <v>423</v>
      </c>
      <c r="AJ3" s="258" t="s">
        <v>432</v>
      </c>
      <c r="AK3" s="258" t="s">
        <v>429</v>
      </c>
      <c r="AL3" s="258" t="s">
        <v>429</v>
      </c>
      <c r="AM3" s="258" t="s">
        <v>423</v>
      </c>
      <c r="AN3" s="258" t="s">
        <v>423</v>
      </c>
      <c r="AO3" s="258" t="s">
        <v>423</v>
      </c>
      <c r="AP3" s="258" t="s">
        <v>423</v>
      </c>
      <c r="AQ3" s="258" t="s">
        <v>423</v>
      </c>
      <c r="AR3" s="258" t="s">
        <v>423</v>
      </c>
      <c r="AS3" s="258" t="s">
        <v>423</v>
      </c>
      <c r="AT3" s="258" t="s">
        <v>433</v>
      </c>
      <c r="AU3" s="258" t="s">
        <v>423</v>
      </c>
      <c r="AV3" s="258" t="s">
        <v>423</v>
      </c>
      <c r="AW3" s="258" t="s">
        <v>423</v>
      </c>
      <c r="AX3" s="258" t="s">
        <v>423</v>
      </c>
      <c r="AY3" s="258" t="s">
        <v>423</v>
      </c>
      <c r="AZ3" s="258" t="s">
        <v>428</v>
      </c>
      <c r="BA3" s="258" t="s">
        <v>421</v>
      </c>
      <c r="BB3" s="258" t="s">
        <v>428</v>
      </c>
      <c r="BC3" s="258" t="s">
        <v>423</v>
      </c>
      <c r="BD3" s="258" t="s">
        <v>421</v>
      </c>
      <c r="BE3" s="258" t="s">
        <v>423</v>
      </c>
      <c r="BF3" s="258" t="s">
        <v>421</v>
      </c>
      <c r="BG3" s="258" t="s">
        <v>428</v>
      </c>
      <c r="BH3" s="258" t="s">
        <v>425</v>
      </c>
      <c r="BI3" s="258" t="s">
        <v>421</v>
      </c>
      <c r="BJ3" s="258" t="s">
        <v>428</v>
      </c>
      <c r="BK3" s="258" t="s">
        <v>423</v>
      </c>
      <c r="BL3" s="258" t="s">
        <v>430</v>
      </c>
      <c r="BM3" s="258" t="s">
        <v>423</v>
      </c>
      <c r="BN3" s="258" t="s">
        <v>423</v>
      </c>
      <c r="BO3" s="258" t="s">
        <v>430</v>
      </c>
      <c r="BP3" s="258" t="s">
        <v>428</v>
      </c>
      <c r="BQ3" s="258" t="s">
        <v>428</v>
      </c>
      <c r="BR3" s="258" t="s">
        <v>428</v>
      </c>
      <c r="BS3" s="258" t="s">
        <v>426</v>
      </c>
      <c r="BT3" s="258" t="s">
        <v>423</v>
      </c>
      <c r="BU3" s="258" t="s">
        <v>423</v>
      </c>
      <c r="BV3" s="258" t="s">
        <v>423</v>
      </c>
      <c r="BW3" s="258" t="s">
        <v>423</v>
      </c>
      <c r="BX3" s="258" t="s">
        <v>431</v>
      </c>
      <c r="BY3" s="258" t="s">
        <v>425</v>
      </c>
      <c r="BZ3" s="258" t="s">
        <v>426</v>
      </c>
      <c r="CA3" s="258">
        <v>5048000</v>
      </c>
      <c r="CB3" s="362" t="s">
        <v>423</v>
      </c>
      <c r="CH3" s="49" t="s">
        <v>451</v>
      </c>
    </row>
    <row r="4" spans="1:86">
      <c r="A4" s="552"/>
      <c r="B4" s="258" t="s">
        <v>279</v>
      </c>
      <c r="C4" s="258" t="s">
        <v>277</v>
      </c>
      <c r="D4" s="258" t="s">
        <v>453</v>
      </c>
      <c r="E4" s="50" t="s">
        <v>363</v>
      </c>
      <c r="F4" s="50" t="s">
        <v>320</v>
      </c>
      <c r="G4" s="104" t="s">
        <v>255</v>
      </c>
      <c r="H4" s="50" t="s">
        <v>419</v>
      </c>
      <c r="I4" s="50" t="s">
        <v>325</v>
      </c>
      <c r="J4" s="50" t="s">
        <v>420</v>
      </c>
      <c r="K4" s="50" t="s">
        <v>265</v>
      </c>
      <c r="L4" s="50" t="s">
        <v>421</v>
      </c>
      <c r="M4" s="50" t="s">
        <v>329</v>
      </c>
      <c r="N4" s="50" t="s">
        <v>320</v>
      </c>
      <c r="O4" s="50" t="s">
        <v>330</v>
      </c>
      <c r="P4" s="50" t="s">
        <v>320</v>
      </c>
      <c r="Q4" s="50" t="s">
        <v>266</v>
      </c>
      <c r="R4" s="50" t="s">
        <v>320</v>
      </c>
      <c r="S4" s="50" t="s">
        <v>258</v>
      </c>
      <c r="T4" s="50" t="s">
        <v>331</v>
      </c>
      <c r="U4" s="50" t="s">
        <v>320</v>
      </c>
      <c r="V4" s="50" t="s">
        <v>270</v>
      </c>
      <c r="W4" s="50" t="s">
        <v>424</v>
      </c>
      <c r="X4" s="50" t="s">
        <v>364</v>
      </c>
      <c r="Y4" s="258" t="s">
        <v>320</v>
      </c>
      <c r="Z4" s="258" t="s">
        <v>332</v>
      </c>
      <c r="AA4" s="258" t="s">
        <v>320</v>
      </c>
      <c r="AB4" s="258" t="s">
        <v>320</v>
      </c>
      <c r="AC4" s="258" t="s">
        <v>320</v>
      </c>
      <c r="AD4" s="258" t="s">
        <v>320</v>
      </c>
      <c r="AE4" s="258" t="s">
        <v>320</v>
      </c>
      <c r="AF4" s="258" t="s">
        <v>320</v>
      </c>
      <c r="AG4" s="258" t="s">
        <v>320</v>
      </c>
      <c r="AH4" s="258" t="s">
        <v>320</v>
      </c>
      <c r="AI4" s="258" t="s">
        <v>424</v>
      </c>
      <c r="AJ4" s="258" t="s">
        <v>428</v>
      </c>
      <c r="AK4" s="258" t="s">
        <v>320</v>
      </c>
      <c r="AL4" s="258" t="s">
        <v>320</v>
      </c>
      <c r="AM4" s="258" t="s">
        <v>320</v>
      </c>
      <c r="AN4" s="258" t="s">
        <v>320</v>
      </c>
      <c r="AO4" s="258" t="s">
        <v>320</v>
      </c>
      <c r="AP4" s="258" t="s">
        <v>320</v>
      </c>
      <c r="AQ4" s="258" t="s">
        <v>320</v>
      </c>
      <c r="AR4" s="258" t="s">
        <v>320</v>
      </c>
      <c r="AS4" s="258" t="s">
        <v>320</v>
      </c>
      <c r="AT4" s="258" t="s">
        <v>320</v>
      </c>
      <c r="AU4" s="258" t="s">
        <v>320</v>
      </c>
      <c r="AV4" s="258" t="s">
        <v>320</v>
      </c>
      <c r="AW4" s="258" t="s">
        <v>320</v>
      </c>
      <c r="AX4" s="258" t="s">
        <v>417</v>
      </c>
      <c r="AY4" s="258" t="s">
        <v>320</v>
      </c>
      <c r="AZ4" s="258" t="s">
        <v>320</v>
      </c>
      <c r="BA4" s="258" t="s">
        <v>320</v>
      </c>
      <c r="BB4" s="258" t="s">
        <v>320</v>
      </c>
      <c r="BC4" s="258" t="s">
        <v>320</v>
      </c>
      <c r="BD4" s="258" t="s">
        <v>320</v>
      </c>
      <c r="BE4" s="258" t="s">
        <v>320</v>
      </c>
      <c r="BF4" s="258" t="s">
        <v>320</v>
      </c>
      <c r="BG4" s="258" t="s">
        <v>320</v>
      </c>
      <c r="BH4" s="258" t="s">
        <v>423</v>
      </c>
      <c r="BI4" s="258" t="s">
        <v>320</v>
      </c>
      <c r="BJ4" s="258" t="s">
        <v>320</v>
      </c>
      <c r="BK4" s="258" t="s">
        <v>320</v>
      </c>
      <c r="BL4" s="258" t="s">
        <v>324</v>
      </c>
      <c r="BM4" s="258" t="s">
        <v>324</v>
      </c>
      <c r="BN4" s="258" t="s">
        <v>324</v>
      </c>
      <c r="BO4" s="258" t="s">
        <v>324</v>
      </c>
      <c r="BP4" s="258" t="s">
        <v>324</v>
      </c>
      <c r="BQ4" s="258" t="s">
        <v>324</v>
      </c>
      <c r="BR4" s="258" t="s">
        <v>324</v>
      </c>
      <c r="BS4" s="258" t="s">
        <v>324</v>
      </c>
      <c r="BT4" s="258" t="s">
        <v>324</v>
      </c>
      <c r="BU4" s="258" t="s">
        <v>324</v>
      </c>
      <c r="BV4" s="258" t="s">
        <v>324</v>
      </c>
      <c r="BW4" s="258" t="s">
        <v>324</v>
      </c>
      <c r="BX4" s="258" t="s">
        <v>320</v>
      </c>
      <c r="BY4" s="258" t="s">
        <v>324</v>
      </c>
      <c r="BZ4" s="258" t="s">
        <v>320</v>
      </c>
      <c r="CA4" s="258">
        <v>6542000</v>
      </c>
      <c r="CB4" s="362" t="s">
        <v>320</v>
      </c>
    </row>
    <row r="5" spans="1:86" ht="14.25">
      <c r="A5" s="552"/>
      <c r="B5" s="282" t="s">
        <v>281</v>
      </c>
      <c r="C5" s="258" t="s">
        <v>272</v>
      </c>
      <c r="D5" s="258" t="s">
        <v>454</v>
      </c>
      <c r="E5" s="367" t="s">
        <v>292</v>
      </c>
      <c r="F5" s="1" t="s">
        <v>335</v>
      </c>
      <c r="G5" s="367" t="s">
        <v>333</v>
      </c>
      <c r="H5" s="367" t="s">
        <v>334</v>
      </c>
      <c r="I5" s="367" t="s">
        <v>336</v>
      </c>
      <c r="J5" s="367" t="s">
        <v>337</v>
      </c>
      <c r="K5" s="367" t="s">
        <v>338</v>
      </c>
      <c r="L5" s="367" t="s">
        <v>339</v>
      </c>
      <c r="M5" s="367" t="s">
        <v>320</v>
      </c>
      <c r="N5" s="15" t="s">
        <v>342</v>
      </c>
      <c r="O5" s="367" t="s">
        <v>267</v>
      </c>
      <c r="P5" s="367" t="s">
        <v>264</v>
      </c>
      <c r="Q5" s="15" t="s">
        <v>324</v>
      </c>
      <c r="R5" s="15" t="s">
        <v>343</v>
      </c>
      <c r="S5" s="367" t="s">
        <v>363</v>
      </c>
      <c r="T5" s="281" t="s">
        <v>263</v>
      </c>
      <c r="U5" s="1" t="s">
        <v>324</v>
      </c>
      <c r="V5" s="367" t="s">
        <v>340</v>
      </c>
      <c r="W5" s="15" t="s">
        <v>122</v>
      </c>
      <c r="X5" s="367" t="s">
        <v>344</v>
      </c>
      <c r="Y5" s="367" t="s">
        <v>267</v>
      </c>
      <c r="Z5" s="367" t="s">
        <v>264</v>
      </c>
      <c r="AA5" s="258" t="s">
        <v>263</v>
      </c>
      <c r="AB5" s="367" t="s">
        <v>322</v>
      </c>
      <c r="AC5" s="16" t="s">
        <v>324</v>
      </c>
      <c r="AD5" s="367" t="s">
        <v>345</v>
      </c>
      <c r="AE5" s="367" t="s">
        <v>265</v>
      </c>
      <c r="AF5" s="367" t="s">
        <v>327</v>
      </c>
      <c r="AG5" s="367" t="s">
        <v>341</v>
      </c>
      <c r="AH5" s="367" t="s">
        <v>324</v>
      </c>
      <c r="AI5" s="367" t="s">
        <v>350</v>
      </c>
      <c r="AJ5" s="367" t="s">
        <v>369</v>
      </c>
      <c r="AK5" s="367" t="s">
        <v>370</v>
      </c>
      <c r="AL5" s="367" t="s">
        <v>329</v>
      </c>
      <c r="AM5" s="258" t="s">
        <v>122</v>
      </c>
      <c r="AN5" s="367" t="s">
        <v>346</v>
      </c>
      <c r="AO5" s="367" t="s">
        <v>265</v>
      </c>
      <c r="AP5" s="1" t="s">
        <v>324</v>
      </c>
      <c r="AQ5" s="15" t="s">
        <v>347</v>
      </c>
      <c r="AR5" s="367" t="s">
        <v>365</v>
      </c>
      <c r="AS5" s="367" t="s">
        <v>367</v>
      </c>
      <c r="AT5" s="367" t="s">
        <v>366</v>
      </c>
      <c r="AU5" s="367" t="s">
        <v>368</v>
      </c>
      <c r="AV5" s="258" t="s">
        <v>122</v>
      </c>
      <c r="AW5" s="258" t="s">
        <v>122</v>
      </c>
      <c r="AX5" s="367" t="s">
        <v>293</v>
      </c>
      <c r="AY5" s="367" t="s">
        <v>363</v>
      </c>
      <c r="AZ5" s="367" t="s">
        <v>263</v>
      </c>
      <c r="BA5" s="367" t="s">
        <v>349</v>
      </c>
      <c r="BB5" s="367" t="s">
        <v>322</v>
      </c>
      <c r="BC5" s="367" t="s">
        <v>265</v>
      </c>
      <c r="BD5" s="367" t="s">
        <v>270</v>
      </c>
      <c r="BE5" s="367" t="s">
        <v>324</v>
      </c>
      <c r="BF5" s="258" t="s">
        <v>324</v>
      </c>
      <c r="BG5" s="258" t="s">
        <v>324</v>
      </c>
      <c r="BH5" s="258" t="s">
        <v>324</v>
      </c>
      <c r="BI5" s="258" t="s">
        <v>324</v>
      </c>
      <c r="BJ5" s="367" t="s">
        <v>324</v>
      </c>
      <c r="BK5" s="367" t="s">
        <v>324</v>
      </c>
      <c r="BL5" s="367" t="s">
        <v>324</v>
      </c>
      <c r="BM5" s="258" t="s">
        <v>324</v>
      </c>
      <c r="BN5" s="15" t="s">
        <v>324</v>
      </c>
      <c r="BO5" s="367" t="s">
        <v>324</v>
      </c>
      <c r="BP5" s="367" t="s">
        <v>324</v>
      </c>
      <c r="BQ5" s="367" t="s">
        <v>324</v>
      </c>
      <c r="BR5" s="258" t="s">
        <v>324</v>
      </c>
      <c r="BS5" s="258" t="s">
        <v>122</v>
      </c>
      <c r="BT5" s="49" t="s">
        <v>321</v>
      </c>
      <c r="BU5" s="258"/>
      <c r="BV5" s="258"/>
      <c r="BW5" s="258"/>
      <c r="BX5" s="362" t="s">
        <v>320</v>
      </c>
      <c r="BY5" s="49" t="s">
        <v>438</v>
      </c>
      <c r="BZ5" s="49" t="s">
        <v>439</v>
      </c>
      <c r="CA5" s="49" t="s">
        <v>374</v>
      </c>
    </row>
    <row r="6" spans="1:86">
      <c r="A6" s="552"/>
      <c r="B6" s="291" t="s">
        <v>283</v>
      </c>
      <c r="C6" s="361" t="s">
        <v>276</v>
      </c>
      <c r="D6" s="361" t="s">
        <v>454</v>
      </c>
      <c r="E6" s="107" t="s">
        <v>292</v>
      </c>
      <c r="F6" s="292" t="s">
        <v>335</v>
      </c>
      <c r="G6" s="107" t="s">
        <v>333</v>
      </c>
      <c r="H6" s="107" t="s">
        <v>334</v>
      </c>
      <c r="I6" s="107" t="s">
        <v>336</v>
      </c>
      <c r="J6" s="107" t="s">
        <v>337</v>
      </c>
      <c r="K6" s="107" t="s">
        <v>338</v>
      </c>
      <c r="L6" s="107" t="s">
        <v>339</v>
      </c>
      <c r="M6" s="107" t="s">
        <v>320</v>
      </c>
      <c r="N6" s="363" t="s">
        <v>342</v>
      </c>
      <c r="O6" s="107" t="s">
        <v>267</v>
      </c>
      <c r="P6" s="107" t="s">
        <v>264</v>
      </c>
      <c r="Q6" s="107" t="s">
        <v>269</v>
      </c>
      <c r="R6" s="363" t="s">
        <v>324</v>
      </c>
      <c r="S6" s="292" t="s">
        <v>351</v>
      </c>
      <c r="T6" s="293" t="s">
        <v>324</v>
      </c>
      <c r="U6" s="107" t="s">
        <v>372</v>
      </c>
      <c r="V6" s="366" t="s">
        <v>373</v>
      </c>
      <c r="W6" s="292" t="s">
        <v>267</v>
      </c>
      <c r="X6" s="292" t="s">
        <v>264</v>
      </c>
      <c r="Y6" s="258" t="s">
        <v>408</v>
      </c>
      <c r="Z6" s="292" t="s">
        <v>322</v>
      </c>
      <c r="AA6" s="292" t="s">
        <v>348</v>
      </c>
      <c r="AB6" s="292" t="s">
        <v>324</v>
      </c>
      <c r="AC6" s="292" t="s">
        <v>371</v>
      </c>
      <c r="AD6" s="258" t="s">
        <v>323</v>
      </c>
      <c r="AE6" s="292" t="s">
        <v>271</v>
      </c>
      <c r="AF6" s="292" t="s">
        <v>326</v>
      </c>
      <c r="AG6" s="292" t="s">
        <v>324</v>
      </c>
      <c r="AH6" s="107" t="s">
        <v>345</v>
      </c>
      <c r="AI6" s="107" t="s">
        <v>265</v>
      </c>
      <c r="AJ6" s="107" t="s">
        <v>327</v>
      </c>
      <c r="AK6" s="107" t="s">
        <v>341</v>
      </c>
      <c r="AL6" s="292" t="s">
        <v>324</v>
      </c>
      <c r="AM6" s="107" t="s">
        <v>353</v>
      </c>
      <c r="AN6" s="107" t="s">
        <v>265</v>
      </c>
      <c r="AO6" s="292" t="s">
        <v>324</v>
      </c>
      <c r="AP6" s="292" t="s">
        <v>352</v>
      </c>
      <c r="AQ6" s="292" t="s">
        <v>322</v>
      </c>
      <c r="AR6" s="292" t="s">
        <v>265</v>
      </c>
      <c r="AS6" s="292" t="s">
        <v>329</v>
      </c>
      <c r="AT6" s="292" t="s">
        <v>271</v>
      </c>
      <c r="AU6" s="292" t="s">
        <v>266</v>
      </c>
      <c r="AV6" s="292" t="s">
        <v>270</v>
      </c>
      <c r="AW6" s="292" t="s">
        <v>324</v>
      </c>
      <c r="AX6" s="292" t="s">
        <v>448</v>
      </c>
      <c r="AY6" s="292" t="s">
        <v>363</v>
      </c>
      <c r="AZ6" s="292" t="s">
        <v>263</v>
      </c>
      <c r="BA6" s="292" t="s">
        <v>443</v>
      </c>
      <c r="BB6" s="292" t="s">
        <v>444</v>
      </c>
      <c r="BC6" s="292" t="s">
        <v>445</v>
      </c>
      <c r="BD6" s="292" t="s">
        <v>446</v>
      </c>
      <c r="BE6" s="292" t="s">
        <v>447</v>
      </c>
      <c r="BF6" s="366" t="s">
        <v>324</v>
      </c>
      <c r="BG6" s="366" t="s">
        <v>324</v>
      </c>
      <c r="BH6" s="366" t="s">
        <v>324</v>
      </c>
      <c r="BI6" s="366" t="s">
        <v>324</v>
      </c>
      <c r="BJ6" s="366" t="s">
        <v>324</v>
      </c>
      <c r="BK6" s="366" t="s">
        <v>320</v>
      </c>
      <c r="BL6" s="366" t="s">
        <v>320</v>
      </c>
      <c r="BM6" s="366" t="s">
        <v>320</v>
      </c>
      <c r="BN6" s="366" t="s">
        <v>324</v>
      </c>
      <c r="BO6" s="366" t="s">
        <v>324</v>
      </c>
      <c r="BP6" s="366" t="s">
        <v>324</v>
      </c>
      <c r="BQ6" s="366" t="s">
        <v>324</v>
      </c>
      <c r="BR6" s="366" t="s">
        <v>324</v>
      </c>
      <c r="BS6" s="366" t="s">
        <v>324</v>
      </c>
      <c r="BT6" s="366" t="s">
        <v>324</v>
      </c>
      <c r="BU6" s="366" t="s">
        <v>324</v>
      </c>
      <c r="BV6" s="366" t="s">
        <v>324</v>
      </c>
      <c r="BW6" s="366" t="s">
        <v>324</v>
      </c>
      <c r="BX6" s="366" t="s">
        <v>122</v>
      </c>
      <c r="BY6" s="361" t="s">
        <v>324</v>
      </c>
      <c r="BZ6" s="361" t="s">
        <v>320</v>
      </c>
      <c r="CA6" s="361" t="s">
        <v>374</v>
      </c>
      <c r="CB6" s="364" t="s">
        <v>320</v>
      </c>
    </row>
    <row r="7" spans="1:86" ht="14.25">
      <c r="A7" s="553"/>
      <c r="B7" s="258" t="s">
        <v>410</v>
      </c>
      <c r="C7" s="258" t="s">
        <v>276</v>
      </c>
      <c r="D7" s="258" t="s">
        <v>452</v>
      </c>
      <c r="E7" s="50" t="s">
        <v>409</v>
      </c>
      <c r="F7" s="50" t="s">
        <v>428</v>
      </c>
      <c r="G7" s="50" t="s">
        <v>411</v>
      </c>
      <c r="H7" s="50" t="s">
        <v>423</v>
      </c>
      <c r="I7" s="50" t="s">
        <v>412</v>
      </c>
      <c r="J7" s="50" t="s">
        <v>423</v>
      </c>
      <c r="K7" s="50" t="s">
        <v>413</v>
      </c>
      <c r="L7" s="50" t="s">
        <v>423</v>
      </c>
      <c r="M7" s="50" t="s">
        <v>414</v>
      </c>
      <c r="N7" s="50" t="s">
        <v>423</v>
      </c>
      <c r="O7" s="50" t="s">
        <v>415</v>
      </c>
      <c r="P7" s="50" t="s">
        <v>423</v>
      </c>
      <c r="Q7" s="50" t="s">
        <v>416</v>
      </c>
      <c r="R7" s="50" t="s">
        <v>423</v>
      </c>
      <c r="S7" s="50" t="s">
        <v>442</v>
      </c>
      <c r="T7" s="50" t="s">
        <v>428</v>
      </c>
      <c r="U7" s="258" t="s">
        <v>423</v>
      </c>
      <c r="V7" s="50" t="s">
        <v>423</v>
      </c>
      <c r="W7" s="50" t="s">
        <v>426</v>
      </c>
      <c r="X7" s="50" t="s">
        <v>423</v>
      </c>
      <c r="Y7" s="50" t="s">
        <v>423</v>
      </c>
      <c r="Z7" s="258" t="s">
        <v>434</v>
      </c>
      <c r="AA7" s="281" t="s">
        <v>423</v>
      </c>
      <c r="AB7" s="258" t="s">
        <v>422</v>
      </c>
      <c r="AC7" s="258" t="s">
        <v>423</v>
      </c>
      <c r="AD7" s="258" t="s">
        <v>423</v>
      </c>
      <c r="AE7" s="258" t="s">
        <v>423</v>
      </c>
      <c r="AF7" s="258" t="s">
        <v>423</v>
      </c>
      <c r="AG7" s="258" t="s">
        <v>435</v>
      </c>
      <c r="AH7" s="258" t="s">
        <v>423</v>
      </c>
      <c r="AI7" s="258" t="s">
        <v>426</v>
      </c>
      <c r="AJ7" s="258" t="s">
        <v>428</v>
      </c>
      <c r="AK7" s="258" t="s">
        <v>423</v>
      </c>
      <c r="AL7" s="258" t="s">
        <v>423</v>
      </c>
      <c r="AM7" s="258" t="s">
        <v>423</v>
      </c>
      <c r="AN7" s="258" t="s">
        <v>423</v>
      </c>
      <c r="AO7" s="258" t="s">
        <v>437</v>
      </c>
      <c r="AP7" s="258" t="s">
        <v>437</v>
      </c>
      <c r="AQ7" s="258" t="s">
        <v>428</v>
      </c>
      <c r="AR7" s="258" t="s">
        <v>428</v>
      </c>
      <c r="AS7" s="258" t="s">
        <v>423</v>
      </c>
      <c r="AT7" s="258" t="s">
        <v>423</v>
      </c>
      <c r="AU7" s="258" t="s">
        <v>423</v>
      </c>
      <c r="AV7" s="258" t="s">
        <v>431</v>
      </c>
      <c r="AW7" s="258" t="s">
        <v>433</v>
      </c>
      <c r="AX7" s="258" t="s">
        <v>423</v>
      </c>
      <c r="AY7" s="258" t="s">
        <v>423</v>
      </c>
      <c r="AZ7" s="258" t="s">
        <v>423</v>
      </c>
      <c r="BA7" s="258" t="s">
        <v>434</v>
      </c>
      <c r="BB7" s="258" t="s">
        <v>436</v>
      </c>
      <c r="BC7" s="258" t="s">
        <v>429</v>
      </c>
      <c r="BD7" s="258" t="s">
        <v>431</v>
      </c>
      <c r="BE7" s="258" t="s">
        <v>422</v>
      </c>
      <c r="BF7" s="258" t="s">
        <v>430</v>
      </c>
      <c r="BG7" s="258" t="s">
        <v>423</v>
      </c>
      <c r="BH7" s="258" t="s">
        <v>423</v>
      </c>
      <c r="BI7" s="258" t="s">
        <v>423</v>
      </c>
      <c r="BJ7" s="258" t="s">
        <v>423</v>
      </c>
      <c r="BK7" s="258" t="s">
        <v>423</v>
      </c>
      <c r="BL7" s="258" t="s">
        <v>428</v>
      </c>
      <c r="BM7" s="258" t="s">
        <v>422</v>
      </c>
      <c r="BN7" s="258" t="s">
        <v>423</v>
      </c>
      <c r="BO7" s="258" t="s">
        <v>422</v>
      </c>
      <c r="BP7" s="258" t="s">
        <v>423</v>
      </c>
      <c r="BQ7" s="258" t="s">
        <v>428</v>
      </c>
      <c r="BR7" s="258" t="s">
        <v>423</v>
      </c>
      <c r="BS7" s="258" t="s">
        <v>423</v>
      </c>
      <c r="BT7" s="258" t="s">
        <v>428</v>
      </c>
      <c r="BU7" s="258" t="s">
        <v>428</v>
      </c>
      <c r="BV7" s="258" t="s">
        <v>428</v>
      </c>
      <c r="BW7" s="258" t="s">
        <v>418</v>
      </c>
      <c r="BX7" s="258" t="s">
        <v>423</v>
      </c>
      <c r="BY7" s="258" t="s">
        <v>423</v>
      </c>
      <c r="BZ7" s="258" t="s">
        <v>423</v>
      </c>
      <c r="CA7" s="258">
        <v>5048000</v>
      </c>
      <c r="CB7" s="362" t="s">
        <v>437</v>
      </c>
    </row>
    <row r="8" spans="1:86">
      <c r="A8" s="553"/>
      <c r="B8" s="258" t="s">
        <v>278</v>
      </c>
      <c r="C8" s="258" t="s">
        <v>276</v>
      </c>
      <c r="D8" s="258" t="s">
        <v>296</v>
      </c>
      <c r="E8" s="50" t="s">
        <v>363</v>
      </c>
      <c r="F8" s="50" t="s">
        <v>320</v>
      </c>
      <c r="G8" s="104" t="s">
        <v>255</v>
      </c>
      <c r="H8" s="50" t="s">
        <v>320</v>
      </c>
      <c r="I8" s="50" t="s">
        <v>322</v>
      </c>
      <c r="J8" s="50" t="s">
        <v>320</v>
      </c>
      <c r="K8" s="50" t="s">
        <v>265</v>
      </c>
      <c r="L8" s="50" t="s">
        <v>320</v>
      </c>
      <c r="M8" s="50" t="s">
        <v>329</v>
      </c>
      <c r="N8" s="50" t="s">
        <v>320</v>
      </c>
      <c r="O8" s="50" t="s">
        <v>330</v>
      </c>
      <c r="P8" s="50" t="s">
        <v>320</v>
      </c>
      <c r="Q8" s="50" t="s">
        <v>266</v>
      </c>
      <c r="R8" s="50" t="s">
        <v>320</v>
      </c>
      <c r="S8" s="50" t="s">
        <v>258</v>
      </c>
      <c r="T8" s="50" t="s">
        <v>331</v>
      </c>
      <c r="U8" s="50" t="s">
        <v>320</v>
      </c>
      <c r="V8" s="50" t="s">
        <v>270</v>
      </c>
      <c r="W8" s="50" t="s">
        <v>423</v>
      </c>
      <c r="X8" s="50" t="s">
        <v>364</v>
      </c>
      <c r="Y8" s="258" t="s">
        <v>320</v>
      </c>
      <c r="Z8" s="258" t="s">
        <v>332</v>
      </c>
      <c r="AA8" s="258" t="s">
        <v>320</v>
      </c>
      <c r="AB8" s="258" t="s">
        <v>320</v>
      </c>
      <c r="AC8" s="258" t="s">
        <v>320</v>
      </c>
      <c r="AD8" s="258" t="s">
        <v>320</v>
      </c>
      <c r="AE8" s="258" t="s">
        <v>320</v>
      </c>
      <c r="AF8" s="258" t="s">
        <v>320</v>
      </c>
      <c r="AG8" s="258" t="s">
        <v>320</v>
      </c>
      <c r="AH8" s="258" t="s">
        <v>320</v>
      </c>
      <c r="AI8" s="258" t="s">
        <v>320</v>
      </c>
      <c r="AJ8" s="258" t="s">
        <v>320</v>
      </c>
      <c r="AK8" s="258" t="s">
        <v>320</v>
      </c>
      <c r="AL8" s="258" t="s">
        <v>320</v>
      </c>
      <c r="AM8" s="258" t="s">
        <v>320</v>
      </c>
      <c r="AN8" s="258" t="s">
        <v>320</v>
      </c>
      <c r="AO8" s="258" t="s">
        <v>320</v>
      </c>
      <c r="AP8" s="258" t="s">
        <v>320</v>
      </c>
      <c r="AQ8" s="258" t="s">
        <v>320</v>
      </c>
      <c r="AR8" s="258" t="s">
        <v>320</v>
      </c>
      <c r="AS8" s="258" t="s">
        <v>320</v>
      </c>
      <c r="AT8" s="258" t="s">
        <v>320</v>
      </c>
      <c r="AU8" s="258" t="s">
        <v>320</v>
      </c>
      <c r="AV8" s="258" t="s">
        <v>320</v>
      </c>
      <c r="AW8" s="258" t="s">
        <v>320</v>
      </c>
      <c r="AX8" s="258" t="s">
        <v>320</v>
      </c>
      <c r="AY8" s="258" t="s">
        <v>320</v>
      </c>
      <c r="AZ8" s="258" t="s">
        <v>320</v>
      </c>
      <c r="BA8" s="258" t="s">
        <v>320</v>
      </c>
      <c r="BB8" s="258" t="s">
        <v>320</v>
      </c>
      <c r="BC8" s="258" t="s">
        <v>320</v>
      </c>
      <c r="BD8" s="258" t="s">
        <v>320</v>
      </c>
      <c r="BE8" s="258" t="s">
        <v>320</v>
      </c>
      <c r="BF8" s="258" t="s">
        <v>320</v>
      </c>
      <c r="BG8" s="258" t="s">
        <v>320</v>
      </c>
      <c r="BH8" s="258" t="s">
        <v>320</v>
      </c>
      <c r="BI8" s="258" t="s">
        <v>320</v>
      </c>
      <c r="BJ8" s="258" t="s">
        <v>320</v>
      </c>
      <c r="BK8" s="258" t="s">
        <v>320</v>
      </c>
      <c r="BL8" s="258" t="s">
        <v>324</v>
      </c>
      <c r="BM8" s="258" t="s">
        <v>324</v>
      </c>
      <c r="BN8" s="258" t="s">
        <v>324</v>
      </c>
      <c r="BO8" s="258" t="s">
        <v>324</v>
      </c>
      <c r="BP8" s="258" t="s">
        <v>324</v>
      </c>
      <c r="BQ8" s="258" t="s">
        <v>324</v>
      </c>
      <c r="BR8" s="258" t="s">
        <v>324</v>
      </c>
      <c r="BS8" s="258" t="s">
        <v>324</v>
      </c>
      <c r="BT8" s="258" t="s">
        <v>324</v>
      </c>
      <c r="BU8" s="258" t="s">
        <v>324</v>
      </c>
      <c r="BV8" s="258" t="s">
        <v>324</v>
      </c>
      <c r="BW8" s="258" t="s">
        <v>324</v>
      </c>
      <c r="BX8" s="258" t="s">
        <v>320</v>
      </c>
      <c r="BY8" s="258" t="s">
        <v>324</v>
      </c>
      <c r="BZ8" s="258" t="s">
        <v>320</v>
      </c>
      <c r="CA8" s="258">
        <v>6542000</v>
      </c>
      <c r="CB8" s="362" t="s">
        <v>320</v>
      </c>
    </row>
    <row r="9" spans="1:86" ht="14.25">
      <c r="A9" s="553"/>
      <c r="B9" s="282" t="s">
        <v>280</v>
      </c>
      <c r="C9" s="258" t="s">
        <v>272</v>
      </c>
      <c r="D9" s="258" t="s">
        <v>297</v>
      </c>
      <c r="E9" s="368" t="s">
        <v>292</v>
      </c>
      <c r="F9" s="1" t="s">
        <v>335</v>
      </c>
      <c r="G9" s="368" t="s">
        <v>333</v>
      </c>
      <c r="H9" s="368" t="s">
        <v>334</v>
      </c>
      <c r="I9" s="368" t="s">
        <v>336</v>
      </c>
      <c r="J9" s="368" t="s">
        <v>337</v>
      </c>
      <c r="K9" s="368" t="s">
        <v>338</v>
      </c>
      <c r="L9" s="368" t="s">
        <v>339</v>
      </c>
      <c r="M9" s="368" t="s">
        <v>320</v>
      </c>
      <c r="N9" s="15" t="s">
        <v>342</v>
      </c>
      <c r="O9" s="368" t="s">
        <v>267</v>
      </c>
      <c r="P9" s="368" t="s">
        <v>264</v>
      </c>
      <c r="Q9" s="15" t="s">
        <v>324</v>
      </c>
      <c r="R9" s="15" t="s">
        <v>343</v>
      </c>
      <c r="S9" s="368" t="s">
        <v>363</v>
      </c>
      <c r="T9" s="281" t="s">
        <v>263</v>
      </c>
      <c r="U9" s="1" t="s">
        <v>324</v>
      </c>
      <c r="V9" s="368" t="s">
        <v>340</v>
      </c>
      <c r="W9" s="15" t="s">
        <v>122</v>
      </c>
      <c r="X9" s="368" t="s">
        <v>344</v>
      </c>
      <c r="Y9" s="368" t="s">
        <v>267</v>
      </c>
      <c r="Z9" s="368" t="s">
        <v>264</v>
      </c>
      <c r="AA9" s="258" t="s">
        <v>263</v>
      </c>
      <c r="AB9" s="368" t="s">
        <v>322</v>
      </c>
      <c r="AC9" s="16" t="s">
        <v>324</v>
      </c>
      <c r="AD9" s="368" t="s">
        <v>345</v>
      </c>
      <c r="AE9" s="368" t="s">
        <v>265</v>
      </c>
      <c r="AF9" s="368" t="s">
        <v>327</v>
      </c>
      <c r="AG9" s="368" t="s">
        <v>341</v>
      </c>
      <c r="AH9" s="368" t="s">
        <v>324</v>
      </c>
      <c r="AI9" s="368" t="s">
        <v>350</v>
      </c>
      <c r="AJ9" s="368" t="s">
        <v>369</v>
      </c>
      <c r="AK9" s="368" t="s">
        <v>370</v>
      </c>
      <c r="AL9" s="368" t="s">
        <v>329</v>
      </c>
      <c r="AM9" s="258" t="s">
        <v>122</v>
      </c>
      <c r="AN9" s="368" t="s">
        <v>346</v>
      </c>
      <c r="AO9" s="368" t="s">
        <v>265</v>
      </c>
      <c r="AP9" s="1" t="s">
        <v>324</v>
      </c>
      <c r="AQ9" s="15" t="s">
        <v>347</v>
      </c>
      <c r="AR9" s="368" t="s">
        <v>365</v>
      </c>
      <c r="AS9" s="368" t="s">
        <v>367</v>
      </c>
      <c r="AT9" s="368" t="s">
        <v>366</v>
      </c>
      <c r="AU9" s="368" t="s">
        <v>368</v>
      </c>
      <c r="AV9" s="258" t="s">
        <v>122</v>
      </c>
      <c r="AW9" s="258" t="s">
        <v>122</v>
      </c>
      <c r="AX9" s="368" t="s">
        <v>293</v>
      </c>
      <c r="AY9" s="368" t="s">
        <v>363</v>
      </c>
      <c r="AZ9" s="368" t="s">
        <v>263</v>
      </c>
      <c r="BA9" s="368" t="s">
        <v>349</v>
      </c>
      <c r="BB9" s="368" t="s">
        <v>322</v>
      </c>
      <c r="BC9" s="368" t="s">
        <v>265</v>
      </c>
      <c r="BD9" s="368" t="s">
        <v>270</v>
      </c>
      <c r="BE9" s="368" t="s">
        <v>324</v>
      </c>
      <c r="BF9" s="258" t="s">
        <v>324</v>
      </c>
      <c r="BG9" s="258" t="s">
        <v>324</v>
      </c>
      <c r="BH9" s="258" t="s">
        <v>324</v>
      </c>
      <c r="BI9" s="258" t="s">
        <v>324</v>
      </c>
      <c r="BJ9" s="368" t="s">
        <v>324</v>
      </c>
      <c r="BK9" s="368" t="s">
        <v>324</v>
      </c>
      <c r="BL9" s="368" t="s">
        <v>324</v>
      </c>
      <c r="BM9" s="258" t="s">
        <v>324</v>
      </c>
      <c r="BN9" s="15" t="s">
        <v>324</v>
      </c>
      <c r="BO9" s="368" t="s">
        <v>324</v>
      </c>
      <c r="BP9" s="368" t="s">
        <v>324</v>
      </c>
      <c r="BQ9" s="368" t="s">
        <v>324</v>
      </c>
      <c r="BR9" s="258" t="s">
        <v>324</v>
      </c>
      <c r="BS9" s="258" t="s">
        <v>122</v>
      </c>
      <c r="BT9" s="49" t="s">
        <v>321</v>
      </c>
      <c r="BU9" s="258"/>
      <c r="BV9" s="258"/>
      <c r="BW9" s="258"/>
      <c r="BX9" s="362" t="s">
        <v>320</v>
      </c>
      <c r="BY9" s="49" t="s">
        <v>438</v>
      </c>
      <c r="BZ9" s="49" t="s">
        <v>439</v>
      </c>
      <c r="CA9" s="49" t="s">
        <v>374</v>
      </c>
      <c r="CB9" s="362" t="s">
        <v>320</v>
      </c>
    </row>
    <row r="10" spans="1:86">
      <c r="A10" s="553"/>
      <c r="B10" s="291" t="s">
        <v>282</v>
      </c>
      <c r="C10" s="361" t="s">
        <v>276</v>
      </c>
      <c r="D10" s="361" t="s">
        <v>297</v>
      </c>
      <c r="E10" s="107" t="s">
        <v>292</v>
      </c>
      <c r="F10" s="292" t="s">
        <v>335</v>
      </c>
      <c r="G10" s="107" t="s">
        <v>333</v>
      </c>
      <c r="H10" s="107" t="s">
        <v>334</v>
      </c>
      <c r="I10" s="107" t="s">
        <v>336</v>
      </c>
      <c r="J10" s="107" t="s">
        <v>337</v>
      </c>
      <c r="K10" s="107" t="s">
        <v>338</v>
      </c>
      <c r="L10" s="107" t="s">
        <v>339</v>
      </c>
      <c r="M10" s="107" t="s">
        <v>320</v>
      </c>
      <c r="N10" s="363" t="s">
        <v>342</v>
      </c>
      <c r="O10" s="107" t="s">
        <v>267</v>
      </c>
      <c r="P10" s="107" t="s">
        <v>264</v>
      </c>
      <c r="Q10" s="107" t="s">
        <v>269</v>
      </c>
      <c r="R10" s="363" t="s">
        <v>324</v>
      </c>
      <c r="S10" s="292" t="s">
        <v>351</v>
      </c>
      <c r="T10" s="293" t="s">
        <v>324</v>
      </c>
      <c r="U10" s="107" t="s">
        <v>372</v>
      </c>
      <c r="V10" s="365" t="s">
        <v>373</v>
      </c>
      <c r="W10" s="292" t="s">
        <v>267</v>
      </c>
      <c r="X10" s="292" t="s">
        <v>264</v>
      </c>
      <c r="Y10" s="258" t="s">
        <v>408</v>
      </c>
      <c r="Z10" s="292" t="s">
        <v>322</v>
      </c>
      <c r="AA10" s="292" t="s">
        <v>348</v>
      </c>
      <c r="AB10" s="292" t="s">
        <v>324</v>
      </c>
      <c r="AC10" s="292" t="s">
        <v>371</v>
      </c>
      <c r="AD10" s="258" t="s">
        <v>407</v>
      </c>
      <c r="AE10" s="292" t="s">
        <v>271</v>
      </c>
      <c r="AF10" s="292" t="s">
        <v>326</v>
      </c>
      <c r="AG10" s="292" t="s">
        <v>324</v>
      </c>
      <c r="AH10" s="107" t="s">
        <v>345</v>
      </c>
      <c r="AI10" s="107" t="s">
        <v>265</v>
      </c>
      <c r="AJ10" s="107" t="s">
        <v>327</v>
      </c>
      <c r="AK10" s="107" t="s">
        <v>341</v>
      </c>
      <c r="AL10" s="292" t="s">
        <v>324</v>
      </c>
      <c r="AM10" s="107" t="s">
        <v>353</v>
      </c>
      <c r="AN10" s="107" t="s">
        <v>265</v>
      </c>
      <c r="AO10" s="292" t="s">
        <v>324</v>
      </c>
      <c r="AP10" s="292" t="s">
        <v>352</v>
      </c>
      <c r="AQ10" s="292" t="s">
        <v>322</v>
      </c>
      <c r="AR10" s="292" t="s">
        <v>265</v>
      </c>
      <c r="AS10" s="292" t="s">
        <v>329</v>
      </c>
      <c r="AT10" s="292" t="s">
        <v>271</v>
      </c>
      <c r="AU10" s="292" t="s">
        <v>266</v>
      </c>
      <c r="AV10" s="292" t="s">
        <v>270</v>
      </c>
      <c r="AW10" s="292" t="s">
        <v>324</v>
      </c>
      <c r="AX10" s="292" t="s">
        <v>448</v>
      </c>
      <c r="AY10" s="292" t="s">
        <v>363</v>
      </c>
      <c r="AZ10" s="292" t="s">
        <v>263</v>
      </c>
      <c r="BA10" s="292" t="s">
        <v>443</v>
      </c>
      <c r="BB10" s="292" t="s">
        <v>444</v>
      </c>
      <c r="BC10" s="292" t="s">
        <v>445</v>
      </c>
      <c r="BD10" s="292" t="s">
        <v>446</v>
      </c>
      <c r="BE10" s="292" t="s">
        <v>447</v>
      </c>
      <c r="BF10" s="365" t="s">
        <v>324</v>
      </c>
      <c r="BG10" s="365" t="s">
        <v>324</v>
      </c>
      <c r="BH10" s="365" t="s">
        <v>324</v>
      </c>
      <c r="BI10" s="365" t="s">
        <v>324</v>
      </c>
      <c r="BJ10" s="365" t="s">
        <v>324</v>
      </c>
      <c r="BK10" s="365" t="s">
        <v>320</v>
      </c>
      <c r="BL10" s="365" t="s">
        <v>320</v>
      </c>
      <c r="BM10" s="365" t="s">
        <v>320</v>
      </c>
      <c r="BN10" s="365" t="s">
        <v>324</v>
      </c>
      <c r="BO10" s="365" t="s">
        <v>324</v>
      </c>
      <c r="BP10" s="365" t="s">
        <v>324</v>
      </c>
      <c r="BQ10" s="365" t="s">
        <v>324</v>
      </c>
      <c r="BR10" s="365" t="s">
        <v>324</v>
      </c>
      <c r="BS10" s="365" t="s">
        <v>324</v>
      </c>
      <c r="BT10" s="365" t="s">
        <v>324</v>
      </c>
      <c r="BU10" s="365" t="s">
        <v>324</v>
      </c>
      <c r="BV10" s="365" t="s">
        <v>324</v>
      </c>
      <c r="BW10" s="365" t="s">
        <v>324</v>
      </c>
      <c r="BX10" s="365" t="s">
        <v>122</v>
      </c>
      <c r="BY10" s="361" t="s">
        <v>324</v>
      </c>
      <c r="BZ10" s="361" t="s">
        <v>320</v>
      </c>
      <c r="CA10" s="361" t="s">
        <v>374</v>
      </c>
      <c r="CB10" s="364" t="s">
        <v>320</v>
      </c>
    </row>
    <row r="11" spans="1:86">
      <c r="B11" s="49" t="s">
        <v>295</v>
      </c>
    </row>
  </sheetData>
  <mergeCells count="2">
    <mergeCell ref="A3:A6"/>
    <mergeCell ref="A7:A10"/>
  </mergeCells>
  <phoneticPr fontId="4"/>
  <pageMargins left="0.7" right="0.7" top="0.75" bottom="0.75" header="0.3" footer="0.3"/>
  <pageSetup paperSize="9"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tabColor rgb="FF00B0F0"/>
    <pageSetUpPr fitToPage="1"/>
  </sheetPr>
  <dimension ref="A1:AN163"/>
  <sheetViews>
    <sheetView view="pageBreakPreview" zoomScaleNormal="100" zoomScaleSheetLayoutView="100" workbookViewId="0">
      <selection activeCell="AA48" sqref="AA48"/>
    </sheetView>
  </sheetViews>
  <sheetFormatPr defaultColWidth="3.625" defaultRowHeight="13.5"/>
  <cols>
    <col min="1" max="1" width="4.375" style="2" customWidth="1"/>
    <col min="2" max="22" width="3.625" style="2" customWidth="1"/>
    <col min="23" max="23" width="4.625" style="2" customWidth="1"/>
    <col min="24" max="24" width="3.625" style="2" customWidth="1"/>
    <col min="25" max="25" width="4.625" style="2" customWidth="1"/>
    <col min="26" max="27" width="3.625" style="2" customWidth="1"/>
    <col min="28" max="28" width="8.625" style="2" customWidth="1"/>
    <col min="29" max="38" width="3.625" style="2"/>
    <col min="39" max="40" width="3.625" style="2" customWidth="1"/>
    <col min="41" max="256" width="3.625" style="2"/>
    <col min="257" max="257" width="4.375" style="2" customWidth="1"/>
    <col min="258" max="278" width="3.625" style="2" customWidth="1"/>
    <col min="279" max="279" width="4.625" style="2" customWidth="1"/>
    <col min="280" max="280" width="3.625" style="2" customWidth="1"/>
    <col min="281" max="281" width="4.625" style="2" customWidth="1"/>
    <col min="282" max="283" width="3.625" style="2" customWidth="1"/>
    <col min="284" max="284" width="8.625" style="2" customWidth="1"/>
    <col min="285" max="294" width="3.625" style="2"/>
    <col min="295" max="296" width="0" style="2" hidden="1" customWidth="1"/>
    <col min="297" max="512" width="3.625" style="2"/>
    <col min="513" max="513" width="4.375" style="2" customWidth="1"/>
    <col min="514" max="534" width="3.625" style="2" customWidth="1"/>
    <col min="535" max="535" width="4.625" style="2" customWidth="1"/>
    <col min="536" max="536" width="3.625" style="2" customWidth="1"/>
    <col min="537" max="537" width="4.625" style="2" customWidth="1"/>
    <col min="538" max="539" width="3.625" style="2" customWidth="1"/>
    <col min="540" max="540" width="8.625" style="2" customWidth="1"/>
    <col min="541" max="550" width="3.625" style="2"/>
    <col min="551" max="552" width="0" style="2" hidden="1" customWidth="1"/>
    <col min="553" max="768" width="3.625" style="2"/>
    <col min="769" max="769" width="4.375" style="2" customWidth="1"/>
    <col min="770" max="790" width="3.625" style="2" customWidth="1"/>
    <col min="791" max="791" width="4.625" style="2" customWidth="1"/>
    <col min="792" max="792" width="3.625" style="2" customWidth="1"/>
    <col min="793" max="793" width="4.625" style="2" customWidth="1"/>
    <col min="794" max="795" width="3.625" style="2" customWidth="1"/>
    <col min="796" max="796" width="8.625" style="2" customWidth="1"/>
    <col min="797" max="806" width="3.625" style="2"/>
    <col min="807" max="808" width="0" style="2" hidden="1" customWidth="1"/>
    <col min="809" max="1024" width="3.625" style="2"/>
    <col min="1025" max="1025" width="4.375" style="2" customWidth="1"/>
    <col min="1026" max="1046" width="3.625" style="2" customWidth="1"/>
    <col min="1047" max="1047" width="4.625" style="2" customWidth="1"/>
    <col min="1048" max="1048" width="3.625" style="2" customWidth="1"/>
    <col min="1049" max="1049" width="4.625" style="2" customWidth="1"/>
    <col min="1050" max="1051" width="3.625" style="2" customWidth="1"/>
    <col min="1052" max="1052" width="8.625" style="2" customWidth="1"/>
    <col min="1053" max="1062" width="3.625" style="2"/>
    <col min="1063" max="1064" width="0" style="2" hidden="1" customWidth="1"/>
    <col min="1065" max="1280" width="3.625" style="2"/>
    <col min="1281" max="1281" width="4.375" style="2" customWidth="1"/>
    <col min="1282" max="1302" width="3.625" style="2" customWidth="1"/>
    <col min="1303" max="1303" width="4.625" style="2" customWidth="1"/>
    <col min="1304" max="1304" width="3.625" style="2" customWidth="1"/>
    <col min="1305" max="1305" width="4.625" style="2" customWidth="1"/>
    <col min="1306" max="1307" width="3.625" style="2" customWidth="1"/>
    <col min="1308" max="1308" width="8.625" style="2" customWidth="1"/>
    <col min="1309" max="1318" width="3.625" style="2"/>
    <col min="1319" max="1320" width="0" style="2" hidden="1" customWidth="1"/>
    <col min="1321" max="1536" width="3.625" style="2"/>
    <col min="1537" max="1537" width="4.375" style="2" customWidth="1"/>
    <col min="1538" max="1558" width="3.625" style="2" customWidth="1"/>
    <col min="1559" max="1559" width="4.625" style="2" customWidth="1"/>
    <col min="1560" max="1560" width="3.625" style="2" customWidth="1"/>
    <col min="1561" max="1561" width="4.625" style="2" customWidth="1"/>
    <col min="1562" max="1563" width="3.625" style="2" customWidth="1"/>
    <col min="1564" max="1564" width="8.625" style="2" customWidth="1"/>
    <col min="1565" max="1574" width="3.625" style="2"/>
    <col min="1575" max="1576" width="0" style="2" hidden="1" customWidth="1"/>
    <col min="1577" max="1792" width="3.625" style="2"/>
    <col min="1793" max="1793" width="4.375" style="2" customWidth="1"/>
    <col min="1794" max="1814" width="3.625" style="2" customWidth="1"/>
    <col min="1815" max="1815" width="4.625" style="2" customWidth="1"/>
    <col min="1816" max="1816" width="3.625" style="2" customWidth="1"/>
    <col min="1817" max="1817" width="4.625" style="2" customWidth="1"/>
    <col min="1818" max="1819" width="3.625" style="2" customWidth="1"/>
    <col min="1820" max="1820" width="8.625" style="2" customWidth="1"/>
    <col min="1821" max="1830" width="3.625" style="2"/>
    <col min="1831" max="1832" width="0" style="2" hidden="1" customWidth="1"/>
    <col min="1833" max="2048" width="3.625" style="2"/>
    <col min="2049" max="2049" width="4.375" style="2" customWidth="1"/>
    <col min="2050" max="2070" width="3.625" style="2" customWidth="1"/>
    <col min="2071" max="2071" width="4.625" style="2" customWidth="1"/>
    <col min="2072" max="2072" width="3.625" style="2" customWidth="1"/>
    <col min="2073" max="2073" width="4.625" style="2" customWidth="1"/>
    <col min="2074" max="2075" width="3.625" style="2" customWidth="1"/>
    <col min="2076" max="2076" width="8.625" style="2" customWidth="1"/>
    <col min="2077" max="2086" width="3.625" style="2"/>
    <col min="2087" max="2088" width="0" style="2" hidden="1" customWidth="1"/>
    <col min="2089" max="2304" width="3.625" style="2"/>
    <col min="2305" max="2305" width="4.375" style="2" customWidth="1"/>
    <col min="2306" max="2326" width="3.625" style="2" customWidth="1"/>
    <col min="2327" max="2327" width="4.625" style="2" customWidth="1"/>
    <col min="2328" max="2328" width="3.625" style="2" customWidth="1"/>
    <col min="2329" max="2329" width="4.625" style="2" customWidth="1"/>
    <col min="2330" max="2331" width="3.625" style="2" customWidth="1"/>
    <col min="2332" max="2332" width="8.625" style="2" customWidth="1"/>
    <col min="2333" max="2342" width="3.625" style="2"/>
    <col min="2343" max="2344" width="0" style="2" hidden="1" customWidth="1"/>
    <col min="2345" max="2560" width="3.625" style="2"/>
    <col min="2561" max="2561" width="4.375" style="2" customWidth="1"/>
    <col min="2562" max="2582" width="3.625" style="2" customWidth="1"/>
    <col min="2583" max="2583" width="4.625" style="2" customWidth="1"/>
    <col min="2584" max="2584" width="3.625" style="2" customWidth="1"/>
    <col min="2585" max="2585" width="4.625" style="2" customWidth="1"/>
    <col min="2586" max="2587" width="3.625" style="2" customWidth="1"/>
    <col min="2588" max="2588" width="8.625" style="2" customWidth="1"/>
    <col min="2589" max="2598" width="3.625" style="2"/>
    <col min="2599" max="2600" width="0" style="2" hidden="1" customWidth="1"/>
    <col min="2601" max="2816" width="3.625" style="2"/>
    <col min="2817" max="2817" width="4.375" style="2" customWidth="1"/>
    <col min="2818" max="2838" width="3.625" style="2" customWidth="1"/>
    <col min="2839" max="2839" width="4.625" style="2" customWidth="1"/>
    <col min="2840" max="2840" width="3.625" style="2" customWidth="1"/>
    <col min="2841" max="2841" width="4.625" style="2" customWidth="1"/>
    <col min="2842" max="2843" width="3.625" style="2" customWidth="1"/>
    <col min="2844" max="2844" width="8.625" style="2" customWidth="1"/>
    <col min="2845" max="2854" width="3.625" style="2"/>
    <col min="2855" max="2856" width="0" style="2" hidden="1" customWidth="1"/>
    <col min="2857" max="3072" width="3.625" style="2"/>
    <col min="3073" max="3073" width="4.375" style="2" customWidth="1"/>
    <col min="3074" max="3094" width="3.625" style="2" customWidth="1"/>
    <col min="3095" max="3095" width="4.625" style="2" customWidth="1"/>
    <col min="3096" max="3096" width="3.625" style="2" customWidth="1"/>
    <col min="3097" max="3097" width="4.625" style="2" customWidth="1"/>
    <col min="3098" max="3099" width="3.625" style="2" customWidth="1"/>
    <col min="3100" max="3100" width="8.625" style="2" customWidth="1"/>
    <col min="3101" max="3110" width="3.625" style="2"/>
    <col min="3111" max="3112" width="0" style="2" hidden="1" customWidth="1"/>
    <col min="3113" max="3328" width="3.625" style="2"/>
    <col min="3329" max="3329" width="4.375" style="2" customWidth="1"/>
    <col min="3330" max="3350" width="3.625" style="2" customWidth="1"/>
    <col min="3351" max="3351" width="4.625" style="2" customWidth="1"/>
    <col min="3352" max="3352" width="3.625" style="2" customWidth="1"/>
    <col min="3353" max="3353" width="4.625" style="2" customWidth="1"/>
    <col min="3354" max="3355" width="3.625" style="2" customWidth="1"/>
    <col min="3356" max="3356" width="8.625" style="2" customWidth="1"/>
    <col min="3357" max="3366" width="3.625" style="2"/>
    <col min="3367" max="3368" width="0" style="2" hidden="1" customWidth="1"/>
    <col min="3369" max="3584" width="3.625" style="2"/>
    <col min="3585" max="3585" width="4.375" style="2" customWidth="1"/>
    <col min="3586" max="3606" width="3.625" style="2" customWidth="1"/>
    <col min="3607" max="3607" width="4.625" style="2" customWidth="1"/>
    <col min="3608" max="3608" width="3.625" style="2" customWidth="1"/>
    <col min="3609" max="3609" width="4.625" style="2" customWidth="1"/>
    <col min="3610" max="3611" width="3.625" style="2" customWidth="1"/>
    <col min="3612" max="3612" width="8.625" style="2" customWidth="1"/>
    <col min="3613" max="3622" width="3.625" style="2"/>
    <col min="3623" max="3624" width="0" style="2" hidden="1" customWidth="1"/>
    <col min="3625" max="3840" width="3.625" style="2"/>
    <col min="3841" max="3841" width="4.375" style="2" customWidth="1"/>
    <col min="3842" max="3862" width="3.625" style="2" customWidth="1"/>
    <col min="3863" max="3863" width="4.625" style="2" customWidth="1"/>
    <col min="3864" max="3864" width="3.625" style="2" customWidth="1"/>
    <col min="3865" max="3865" width="4.625" style="2" customWidth="1"/>
    <col min="3866" max="3867" width="3.625" style="2" customWidth="1"/>
    <col min="3868" max="3868" width="8.625" style="2" customWidth="1"/>
    <col min="3869" max="3878" width="3.625" style="2"/>
    <col min="3879" max="3880" width="0" style="2" hidden="1" customWidth="1"/>
    <col min="3881" max="4096" width="3.625" style="2"/>
    <col min="4097" max="4097" width="4.375" style="2" customWidth="1"/>
    <col min="4098" max="4118" width="3.625" style="2" customWidth="1"/>
    <col min="4119" max="4119" width="4.625" style="2" customWidth="1"/>
    <col min="4120" max="4120" width="3.625" style="2" customWidth="1"/>
    <col min="4121" max="4121" width="4.625" style="2" customWidth="1"/>
    <col min="4122" max="4123" width="3.625" style="2" customWidth="1"/>
    <col min="4124" max="4124" width="8.625" style="2" customWidth="1"/>
    <col min="4125" max="4134" width="3.625" style="2"/>
    <col min="4135" max="4136" width="0" style="2" hidden="1" customWidth="1"/>
    <col min="4137" max="4352" width="3.625" style="2"/>
    <col min="4353" max="4353" width="4.375" style="2" customWidth="1"/>
    <col min="4354" max="4374" width="3.625" style="2" customWidth="1"/>
    <col min="4375" max="4375" width="4.625" style="2" customWidth="1"/>
    <col min="4376" max="4376" width="3.625" style="2" customWidth="1"/>
    <col min="4377" max="4377" width="4.625" style="2" customWidth="1"/>
    <col min="4378" max="4379" width="3.625" style="2" customWidth="1"/>
    <col min="4380" max="4380" width="8.625" style="2" customWidth="1"/>
    <col min="4381" max="4390" width="3.625" style="2"/>
    <col min="4391" max="4392" width="0" style="2" hidden="1" customWidth="1"/>
    <col min="4393" max="4608" width="3.625" style="2"/>
    <col min="4609" max="4609" width="4.375" style="2" customWidth="1"/>
    <col min="4610" max="4630" width="3.625" style="2" customWidth="1"/>
    <col min="4631" max="4631" width="4.625" style="2" customWidth="1"/>
    <col min="4632" max="4632" width="3.625" style="2" customWidth="1"/>
    <col min="4633" max="4633" width="4.625" style="2" customWidth="1"/>
    <col min="4634" max="4635" width="3.625" style="2" customWidth="1"/>
    <col min="4636" max="4636" width="8.625" style="2" customWidth="1"/>
    <col min="4637" max="4646" width="3.625" style="2"/>
    <col min="4647" max="4648" width="0" style="2" hidden="1" customWidth="1"/>
    <col min="4649" max="4864" width="3.625" style="2"/>
    <col min="4865" max="4865" width="4.375" style="2" customWidth="1"/>
    <col min="4866" max="4886" width="3.625" style="2" customWidth="1"/>
    <col min="4887" max="4887" width="4.625" style="2" customWidth="1"/>
    <col min="4888" max="4888" width="3.625" style="2" customWidth="1"/>
    <col min="4889" max="4889" width="4.625" style="2" customWidth="1"/>
    <col min="4890" max="4891" width="3.625" style="2" customWidth="1"/>
    <col min="4892" max="4892" width="8.625" style="2" customWidth="1"/>
    <col min="4893" max="4902" width="3.625" style="2"/>
    <col min="4903" max="4904" width="0" style="2" hidden="1" customWidth="1"/>
    <col min="4905" max="5120" width="3.625" style="2"/>
    <col min="5121" max="5121" width="4.375" style="2" customWidth="1"/>
    <col min="5122" max="5142" width="3.625" style="2" customWidth="1"/>
    <col min="5143" max="5143" width="4.625" style="2" customWidth="1"/>
    <col min="5144" max="5144" width="3.625" style="2" customWidth="1"/>
    <col min="5145" max="5145" width="4.625" style="2" customWidth="1"/>
    <col min="5146" max="5147" width="3.625" style="2" customWidth="1"/>
    <col min="5148" max="5148" width="8.625" style="2" customWidth="1"/>
    <col min="5149" max="5158" width="3.625" style="2"/>
    <col min="5159" max="5160" width="0" style="2" hidden="1" customWidth="1"/>
    <col min="5161" max="5376" width="3.625" style="2"/>
    <col min="5377" max="5377" width="4.375" style="2" customWidth="1"/>
    <col min="5378" max="5398" width="3.625" style="2" customWidth="1"/>
    <col min="5399" max="5399" width="4.625" style="2" customWidth="1"/>
    <col min="5400" max="5400" width="3.625" style="2" customWidth="1"/>
    <col min="5401" max="5401" width="4.625" style="2" customWidth="1"/>
    <col min="5402" max="5403" width="3.625" style="2" customWidth="1"/>
    <col min="5404" max="5404" width="8.625" style="2" customWidth="1"/>
    <col min="5405" max="5414" width="3.625" style="2"/>
    <col min="5415" max="5416" width="0" style="2" hidden="1" customWidth="1"/>
    <col min="5417" max="5632" width="3.625" style="2"/>
    <col min="5633" max="5633" width="4.375" style="2" customWidth="1"/>
    <col min="5634" max="5654" width="3.625" style="2" customWidth="1"/>
    <col min="5655" max="5655" width="4.625" style="2" customWidth="1"/>
    <col min="5656" max="5656" width="3.625" style="2" customWidth="1"/>
    <col min="5657" max="5657" width="4.625" style="2" customWidth="1"/>
    <col min="5658" max="5659" width="3.625" style="2" customWidth="1"/>
    <col min="5660" max="5660" width="8.625" style="2" customWidth="1"/>
    <col min="5661" max="5670" width="3.625" style="2"/>
    <col min="5671" max="5672" width="0" style="2" hidden="1" customWidth="1"/>
    <col min="5673" max="5888" width="3.625" style="2"/>
    <col min="5889" max="5889" width="4.375" style="2" customWidth="1"/>
    <col min="5890" max="5910" width="3.625" style="2" customWidth="1"/>
    <col min="5911" max="5911" width="4.625" style="2" customWidth="1"/>
    <col min="5912" max="5912" width="3.625" style="2" customWidth="1"/>
    <col min="5913" max="5913" width="4.625" style="2" customWidth="1"/>
    <col min="5914" max="5915" width="3.625" style="2" customWidth="1"/>
    <col min="5916" max="5916" width="8.625" style="2" customWidth="1"/>
    <col min="5917" max="5926" width="3.625" style="2"/>
    <col min="5927" max="5928" width="0" style="2" hidden="1" customWidth="1"/>
    <col min="5929" max="6144" width="3.625" style="2"/>
    <col min="6145" max="6145" width="4.375" style="2" customWidth="1"/>
    <col min="6146" max="6166" width="3.625" style="2" customWidth="1"/>
    <col min="6167" max="6167" width="4.625" style="2" customWidth="1"/>
    <col min="6168" max="6168" width="3.625" style="2" customWidth="1"/>
    <col min="6169" max="6169" width="4.625" style="2" customWidth="1"/>
    <col min="6170" max="6171" width="3.625" style="2" customWidth="1"/>
    <col min="6172" max="6172" width="8.625" style="2" customWidth="1"/>
    <col min="6173" max="6182" width="3.625" style="2"/>
    <col min="6183" max="6184" width="0" style="2" hidden="1" customWidth="1"/>
    <col min="6185" max="6400" width="3.625" style="2"/>
    <col min="6401" max="6401" width="4.375" style="2" customWidth="1"/>
    <col min="6402" max="6422" width="3.625" style="2" customWidth="1"/>
    <col min="6423" max="6423" width="4.625" style="2" customWidth="1"/>
    <col min="6424" max="6424" width="3.625" style="2" customWidth="1"/>
    <col min="6425" max="6425" width="4.625" style="2" customWidth="1"/>
    <col min="6426" max="6427" width="3.625" style="2" customWidth="1"/>
    <col min="6428" max="6428" width="8.625" style="2" customWidth="1"/>
    <col min="6429" max="6438" width="3.625" style="2"/>
    <col min="6439" max="6440" width="0" style="2" hidden="1" customWidth="1"/>
    <col min="6441" max="6656" width="3.625" style="2"/>
    <col min="6657" max="6657" width="4.375" style="2" customWidth="1"/>
    <col min="6658" max="6678" width="3.625" style="2" customWidth="1"/>
    <col min="6679" max="6679" width="4.625" style="2" customWidth="1"/>
    <col min="6680" max="6680" width="3.625" style="2" customWidth="1"/>
    <col min="6681" max="6681" width="4.625" style="2" customWidth="1"/>
    <col min="6682" max="6683" width="3.625" style="2" customWidth="1"/>
    <col min="6684" max="6684" width="8.625" style="2" customWidth="1"/>
    <col min="6685" max="6694" width="3.625" style="2"/>
    <col min="6695" max="6696" width="0" style="2" hidden="1" customWidth="1"/>
    <col min="6697" max="6912" width="3.625" style="2"/>
    <col min="6913" max="6913" width="4.375" style="2" customWidth="1"/>
    <col min="6914" max="6934" width="3.625" style="2" customWidth="1"/>
    <col min="6935" max="6935" width="4.625" style="2" customWidth="1"/>
    <col min="6936" max="6936" width="3.625" style="2" customWidth="1"/>
    <col min="6937" max="6937" width="4.625" style="2" customWidth="1"/>
    <col min="6938" max="6939" width="3.625" style="2" customWidth="1"/>
    <col min="6940" max="6940" width="8.625" style="2" customWidth="1"/>
    <col min="6941" max="6950" width="3.625" style="2"/>
    <col min="6951" max="6952" width="0" style="2" hidden="1" customWidth="1"/>
    <col min="6953" max="7168" width="3.625" style="2"/>
    <col min="7169" max="7169" width="4.375" style="2" customWidth="1"/>
    <col min="7170" max="7190" width="3.625" style="2" customWidth="1"/>
    <col min="7191" max="7191" width="4.625" style="2" customWidth="1"/>
    <col min="7192" max="7192" width="3.625" style="2" customWidth="1"/>
    <col min="7193" max="7193" width="4.625" style="2" customWidth="1"/>
    <col min="7194" max="7195" width="3.625" style="2" customWidth="1"/>
    <col min="7196" max="7196" width="8.625" style="2" customWidth="1"/>
    <col min="7197" max="7206" width="3.625" style="2"/>
    <col min="7207" max="7208" width="0" style="2" hidden="1" customWidth="1"/>
    <col min="7209" max="7424" width="3.625" style="2"/>
    <col min="7425" max="7425" width="4.375" style="2" customWidth="1"/>
    <col min="7426" max="7446" width="3.625" style="2" customWidth="1"/>
    <col min="7447" max="7447" width="4.625" style="2" customWidth="1"/>
    <col min="7448" max="7448" width="3.625" style="2" customWidth="1"/>
    <col min="7449" max="7449" width="4.625" style="2" customWidth="1"/>
    <col min="7450" max="7451" width="3.625" style="2" customWidth="1"/>
    <col min="7452" max="7452" width="8.625" style="2" customWidth="1"/>
    <col min="7453" max="7462" width="3.625" style="2"/>
    <col min="7463" max="7464" width="0" style="2" hidden="1" customWidth="1"/>
    <col min="7465" max="7680" width="3.625" style="2"/>
    <col min="7681" max="7681" width="4.375" style="2" customWidth="1"/>
    <col min="7682" max="7702" width="3.625" style="2" customWidth="1"/>
    <col min="7703" max="7703" width="4.625" style="2" customWidth="1"/>
    <col min="7704" max="7704" width="3.625" style="2" customWidth="1"/>
    <col min="7705" max="7705" width="4.625" style="2" customWidth="1"/>
    <col min="7706" max="7707" width="3.625" style="2" customWidth="1"/>
    <col min="7708" max="7708" width="8.625" style="2" customWidth="1"/>
    <col min="7709" max="7718" width="3.625" style="2"/>
    <col min="7719" max="7720" width="0" style="2" hidden="1" customWidth="1"/>
    <col min="7721" max="7936" width="3.625" style="2"/>
    <col min="7937" max="7937" width="4.375" style="2" customWidth="1"/>
    <col min="7938" max="7958" width="3.625" style="2" customWidth="1"/>
    <col min="7959" max="7959" width="4.625" style="2" customWidth="1"/>
    <col min="7960" max="7960" width="3.625" style="2" customWidth="1"/>
    <col min="7961" max="7961" width="4.625" style="2" customWidth="1"/>
    <col min="7962" max="7963" width="3.625" style="2" customWidth="1"/>
    <col min="7964" max="7964" width="8.625" style="2" customWidth="1"/>
    <col min="7965" max="7974" width="3.625" style="2"/>
    <col min="7975" max="7976" width="0" style="2" hidden="1" customWidth="1"/>
    <col min="7977" max="8192" width="3.625" style="2"/>
    <col min="8193" max="8193" width="4.375" style="2" customWidth="1"/>
    <col min="8194" max="8214" width="3.625" style="2" customWidth="1"/>
    <col min="8215" max="8215" width="4.625" style="2" customWidth="1"/>
    <col min="8216" max="8216" width="3.625" style="2" customWidth="1"/>
    <col min="8217" max="8217" width="4.625" style="2" customWidth="1"/>
    <col min="8218" max="8219" width="3.625" style="2" customWidth="1"/>
    <col min="8220" max="8220" width="8.625" style="2" customWidth="1"/>
    <col min="8221" max="8230" width="3.625" style="2"/>
    <col min="8231" max="8232" width="0" style="2" hidden="1" customWidth="1"/>
    <col min="8233" max="8448" width="3.625" style="2"/>
    <col min="8449" max="8449" width="4.375" style="2" customWidth="1"/>
    <col min="8450" max="8470" width="3.625" style="2" customWidth="1"/>
    <col min="8471" max="8471" width="4.625" style="2" customWidth="1"/>
    <col min="8472" max="8472" width="3.625" style="2" customWidth="1"/>
    <col min="8473" max="8473" width="4.625" style="2" customWidth="1"/>
    <col min="8474" max="8475" width="3.625" style="2" customWidth="1"/>
    <col min="8476" max="8476" width="8.625" style="2" customWidth="1"/>
    <col min="8477" max="8486" width="3.625" style="2"/>
    <col min="8487" max="8488" width="0" style="2" hidden="1" customWidth="1"/>
    <col min="8489" max="8704" width="3.625" style="2"/>
    <col min="8705" max="8705" width="4.375" style="2" customWidth="1"/>
    <col min="8706" max="8726" width="3.625" style="2" customWidth="1"/>
    <col min="8727" max="8727" width="4.625" style="2" customWidth="1"/>
    <col min="8728" max="8728" width="3.625" style="2" customWidth="1"/>
    <col min="8729" max="8729" width="4.625" style="2" customWidth="1"/>
    <col min="8730" max="8731" width="3.625" style="2" customWidth="1"/>
    <col min="8732" max="8732" width="8.625" style="2" customWidth="1"/>
    <col min="8733" max="8742" width="3.625" style="2"/>
    <col min="8743" max="8744" width="0" style="2" hidden="1" customWidth="1"/>
    <col min="8745" max="8960" width="3.625" style="2"/>
    <col min="8961" max="8961" width="4.375" style="2" customWidth="1"/>
    <col min="8962" max="8982" width="3.625" style="2" customWidth="1"/>
    <col min="8983" max="8983" width="4.625" style="2" customWidth="1"/>
    <col min="8984" max="8984" width="3.625" style="2" customWidth="1"/>
    <col min="8985" max="8985" width="4.625" style="2" customWidth="1"/>
    <col min="8986" max="8987" width="3.625" style="2" customWidth="1"/>
    <col min="8988" max="8988" width="8.625" style="2" customWidth="1"/>
    <col min="8989" max="8998" width="3.625" style="2"/>
    <col min="8999" max="9000" width="0" style="2" hidden="1" customWidth="1"/>
    <col min="9001" max="9216" width="3.625" style="2"/>
    <col min="9217" max="9217" width="4.375" style="2" customWidth="1"/>
    <col min="9218" max="9238" width="3.625" style="2" customWidth="1"/>
    <col min="9239" max="9239" width="4.625" style="2" customWidth="1"/>
    <col min="9240" max="9240" width="3.625" style="2" customWidth="1"/>
    <col min="9241" max="9241" width="4.625" style="2" customWidth="1"/>
    <col min="9242" max="9243" width="3.625" style="2" customWidth="1"/>
    <col min="9244" max="9244" width="8.625" style="2" customWidth="1"/>
    <col min="9245" max="9254" width="3.625" style="2"/>
    <col min="9255" max="9256" width="0" style="2" hidden="1" customWidth="1"/>
    <col min="9257" max="9472" width="3.625" style="2"/>
    <col min="9473" max="9473" width="4.375" style="2" customWidth="1"/>
    <col min="9474" max="9494" width="3.625" style="2" customWidth="1"/>
    <col min="9495" max="9495" width="4.625" style="2" customWidth="1"/>
    <col min="9496" max="9496" width="3.625" style="2" customWidth="1"/>
    <col min="9497" max="9497" width="4.625" style="2" customWidth="1"/>
    <col min="9498" max="9499" width="3.625" style="2" customWidth="1"/>
    <col min="9500" max="9500" width="8.625" style="2" customWidth="1"/>
    <col min="9501" max="9510" width="3.625" style="2"/>
    <col min="9511" max="9512" width="0" style="2" hidden="1" customWidth="1"/>
    <col min="9513" max="9728" width="3.625" style="2"/>
    <col min="9729" max="9729" width="4.375" style="2" customWidth="1"/>
    <col min="9730" max="9750" width="3.625" style="2" customWidth="1"/>
    <col min="9751" max="9751" width="4.625" style="2" customWidth="1"/>
    <col min="9752" max="9752" width="3.625" style="2" customWidth="1"/>
    <col min="9753" max="9753" width="4.625" style="2" customWidth="1"/>
    <col min="9754" max="9755" width="3.625" style="2" customWidth="1"/>
    <col min="9756" max="9756" width="8.625" style="2" customWidth="1"/>
    <col min="9757" max="9766" width="3.625" style="2"/>
    <col min="9767" max="9768" width="0" style="2" hidden="1" customWidth="1"/>
    <col min="9769" max="9984" width="3.625" style="2"/>
    <col min="9985" max="9985" width="4.375" style="2" customWidth="1"/>
    <col min="9986" max="10006" width="3.625" style="2" customWidth="1"/>
    <col min="10007" max="10007" width="4.625" style="2" customWidth="1"/>
    <col min="10008" max="10008" width="3.625" style="2" customWidth="1"/>
    <col min="10009" max="10009" width="4.625" style="2" customWidth="1"/>
    <col min="10010" max="10011" width="3.625" style="2" customWidth="1"/>
    <col min="10012" max="10012" width="8.625" style="2" customWidth="1"/>
    <col min="10013" max="10022" width="3.625" style="2"/>
    <col min="10023" max="10024" width="0" style="2" hidden="1" customWidth="1"/>
    <col min="10025" max="10240" width="3.625" style="2"/>
    <col min="10241" max="10241" width="4.375" style="2" customWidth="1"/>
    <col min="10242" max="10262" width="3.625" style="2" customWidth="1"/>
    <col min="10263" max="10263" width="4.625" style="2" customWidth="1"/>
    <col min="10264" max="10264" width="3.625" style="2" customWidth="1"/>
    <col min="10265" max="10265" width="4.625" style="2" customWidth="1"/>
    <col min="10266" max="10267" width="3.625" style="2" customWidth="1"/>
    <col min="10268" max="10268" width="8.625" style="2" customWidth="1"/>
    <col min="10269" max="10278" width="3.625" style="2"/>
    <col min="10279" max="10280" width="0" style="2" hidden="1" customWidth="1"/>
    <col min="10281" max="10496" width="3.625" style="2"/>
    <col min="10497" max="10497" width="4.375" style="2" customWidth="1"/>
    <col min="10498" max="10518" width="3.625" style="2" customWidth="1"/>
    <col min="10519" max="10519" width="4.625" style="2" customWidth="1"/>
    <col min="10520" max="10520" width="3.625" style="2" customWidth="1"/>
    <col min="10521" max="10521" width="4.625" style="2" customWidth="1"/>
    <col min="10522" max="10523" width="3.625" style="2" customWidth="1"/>
    <col min="10524" max="10524" width="8.625" style="2" customWidth="1"/>
    <col min="10525" max="10534" width="3.625" style="2"/>
    <col min="10535" max="10536" width="0" style="2" hidden="1" customWidth="1"/>
    <col min="10537" max="10752" width="3.625" style="2"/>
    <col min="10753" max="10753" width="4.375" style="2" customWidth="1"/>
    <col min="10754" max="10774" width="3.625" style="2" customWidth="1"/>
    <col min="10775" max="10775" width="4.625" style="2" customWidth="1"/>
    <col min="10776" max="10776" width="3.625" style="2" customWidth="1"/>
    <col min="10777" max="10777" width="4.625" style="2" customWidth="1"/>
    <col min="10778" max="10779" width="3.625" style="2" customWidth="1"/>
    <col min="10780" max="10780" width="8.625" style="2" customWidth="1"/>
    <col min="10781" max="10790" width="3.625" style="2"/>
    <col min="10791" max="10792" width="0" style="2" hidden="1" customWidth="1"/>
    <col min="10793" max="11008" width="3.625" style="2"/>
    <col min="11009" max="11009" width="4.375" style="2" customWidth="1"/>
    <col min="11010" max="11030" width="3.625" style="2" customWidth="1"/>
    <col min="11031" max="11031" width="4.625" style="2" customWidth="1"/>
    <col min="11032" max="11032" width="3.625" style="2" customWidth="1"/>
    <col min="11033" max="11033" width="4.625" style="2" customWidth="1"/>
    <col min="11034" max="11035" width="3.625" style="2" customWidth="1"/>
    <col min="11036" max="11036" width="8.625" style="2" customWidth="1"/>
    <col min="11037" max="11046" width="3.625" style="2"/>
    <col min="11047" max="11048" width="0" style="2" hidden="1" customWidth="1"/>
    <col min="11049" max="11264" width="3.625" style="2"/>
    <col min="11265" max="11265" width="4.375" style="2" customWidth="1"/>
    <col min="11266" max="11286" width="3.625" style="2" customWidth="1"/>
    <col min="11287" max="11287" width="4.625" style="2" customWidth="1"/>
    <col min="11288" max="11288" width="3.625" style="2" customWidth="1"/>
    <col min="11289" max="11289" width="4.625" style="2" customWidth="1"/>
    <col min="11290" max="11291" width="3.625" style="2" customWidth="1"/>
    <col min="11292" max="11292" width="8.625" style="2" customWidth="1"/>
    <col min="11293" max="11302" width="3.625" style="2"/>
    <col min="11303" max="11304" width="0" style="2" hidden="1" customWidth="1"/>
    <col min="11305" max="11520" width="3.625" style="2"/>
    <col min="11521" max="11521" width="4.375" style="2" customWidth="1"/>
    <col min="11522" max="11542" width="3.625" style="2" customWidth="1"/>
    <col min="11543" max="11543" width="4.625" style="2" customWidth="1"/>
    <col min="11544" max="11544" width="3.625" style="2" customWidth="1"/>
    <col min="11545" max="11545" width="4.625" style="2" customWidth="1"/>
    <col min="11546" max="11547" width="3.625" style="2" customWidth="1"/>
    <col min="11548" max="11548" width="8.625" style="2" customWidth="1"/>
    <col min="11549" max="11558" width="3.625" style="2"/>
    <col min="11559" max="11560" width="0" style="2" hidden="1" customWidth="1"/>
    <col min="11561" max="11776" width="3.625" style="2"/>
    <col min="11777" max="11777" width="4.375" style="2" customWidth="1"/>
    <col min="11778" max="11798" width="3.625" style="2" customWidth="1"/>
    <col min="11799" max="11799" width="4.625" style="2" customWidth="1"/>
    <col min="11800" max="11800" width="3.625" style="2" customWidth="1"/>
    <col min="11801" max="11801" width="4.625" style="2" customWidth="1"/>
    <col min="11802" max="11803" width="3.625" style="2" customWidth="1"/>
    <col min="11804" max="11804" width="8.625" style="2" customWidth="1"/>
    <col min="11805" max="11814" width="3.625" style="2"/>
    <col min="11815" max="11816" width="0" style="2" hidden="1" customWidth="1"/>
    <col min="11817" max="12032" width="3.625" style="2"/>
    <col min="12033" max="12033" width="4.375" style="2" customWidth="1"/>
    <col min="12034" max="12054" width="3.625" style="2" customWidth="1"/>
    <col min="12055" max="12055" width="4.625" style="2" customWidth="1"/>
    <col min="12056" max="12056" width="3.625" style="2" customWidth="1"/>
    <col min="12057" max="12057" width="4.625" style="2" customWidth="1"/>
    <col min="12058" max="12059" width="3.625" style="2" customWidth="1"/>
    <col min="12060" max="12060" width="8.625" style="2" customWidth="1"/>
    <col min="12061" max="12070" width="3.625" style="2"/>
    <col min="12071" max="12072" width="0" style="2" hidden="1" customWidth="1"/>
    <col min="12073" max="12288" width="3.625" style="2"/>
    <col min="12289" max="12289" width="4.375" style="2" customWidth="1"/>
    <col min="12290" max="12310" width="3.625" style="2" customWidth="1"/>
    <col min="12311" max="12311" width="4.625" style="2" customWidth="1"/>
    <col min="12312" max="12312" width="3.625" style="2" customWidth="1"/>
    <col min="12313" max="12313" width="4.625" style="2" customWidth="1"/>
    <col min="12314" max="12315" width="3.625" style="2" customWidth="1"/>
    <col min="12316" max="12316" width="8.625" style="2" customWidth="1"/>
    <col min="12317" max="12326" width="3.625" style="2"/>
    <col min="12327" max="12328" width="0" style="2" hidden="1" customWidth="1"/>
    <col min="12329" max="12544" width="3.625" style="2"/>
    <col min="12545" max="12545" width="4.375" style="2" customWidth="1"/>
    <col min="12546" max="12566" width="3.625" style="2" customWidth="1"/>
    <col min="12567" max="12567" width="4.625" style="2" customWidth="1"/>
    <col min="12568" max="12568" width="3.625" style="2" customWidth="1"/>
    <col min="12569" max="12569" width="4.625" style="2" customWidth="1"/>
    <col min="12570" max="12571" width="3.625" style="2" customWidth="1"/>
    <col min="12572" max="12572" width="8.625" style="2" customWidth="1"/>
    <col min="12573" max="12582" width="3.625" style="2"/>
    <col min="12583" max="12584" width="0" style="2" hidden="1" customWidth="1"/>
    <col min="12585" max="12800" width="3.625" style="2"/>
    <col min="12801" max="12801" width="4.375" style="2" customWidth="1"/>
    <col min="12802" max="12822" width="3.625" style="2" customWidth="1"/>
    <col min="12823" max="12823" width="4.625" style="2" customWidth="1"/>
    <col min="12824" max="12824" width="3.625" style="2" customWidth="1"/>
    <col min="12825" max="12825" width="4.625" style="2" customWidth="1"/>
    <col min="12826" max="12827" width="3.625" style="2" customWidth="1"/>
    <col min="12828" max="12828" width="8.625" style="2" customWidth="1"/>
    <col min="12829" max="12838" width="3.625" style="2"/>
    <col min="12839" max="12840" width="0" style="2" hidden="1" customWidth="1"/>
    <col min="12841" max="13056" width="3.625" style="2"/>
    <col min="13057" max="13057" width="4.375" style="2" customWidth="1"/>
    <col min="13058" max="13078" width="3.625" style="2" customWidth="1"/>
    <col min="13079" max="13079" width="4.625" style="2" customWidth="1"/>
    <col min="13080" max="13080" width="3.625" style="2" customWidth="1"/>
    <col min="13081" max="13081" width="4.625" style="2" customWidth="1"/>
    <col min="13082" max="13083" width="3.625" style="2" customWidth="1"/>
    <col min="13084" max="13084" width="8.625" style="2" customWidth="1"/>
    <col min="13085" max="13094" width="3.625" style="2"/>
    <col min="13095" max="13096" width="0" style="2" hidden="1" customWidth="1"/>
    <col min="13097" max="13312" width="3.625" style="2"/>
    <col min="13313" max="13313" width="4.375" style="2" customWidth="1"/>
    <col min="13314" max="13334" width="3.625" style="2" customWidth="1"/>
    <col min="13335" max="13335" width="4.625" style="2" customWidth="1"/>
    <col min="13336" max="13336" width="3.625" style="2" customWidth="1"/>
    <col min="13337" max="13337" width="4.625" style="2" customWidth="1"/>
    <col min="13338" max="13339" width="3.625" style="2" customWidth="1"/>
    <col min="13340" max="13340" width="8.625" style="2" customWidth="1"/>
    <col min="13341" max="13350" width="3.625" style="2"/>
    <col min="13351" max="13352" width="0" style="2" hidden="1" customWidth="1"/>
    <col min="13353" max="13568" width="3.625" style="2"/>
    <col min="13569" max="13569" width="4.375" style="2" customWidth="1"/>
    <col min="13570" max="13590" width="3.625" style="2" customWidth="1"/>
    <col min="13591" max="13591" width="4.625" style="2" customWidth="1"/>
    <col min="13592" max="13592" width="3.625" style="2" customWidth="1"/>
    <col min="13593" max="13593" width="4.625" style="2" customWidth="1"/>
    <col min="13594" max="13595" width="3.625" style="2" customWidth="1"/>
    <col min="13596" max="13596" width="8.625" style="2" customWidth="1"/>
    <col min="13597" max="13606" width="3.625" style="2"/>
    <col min="13607" max="13608" width="0" style="2" hidden="1" customWidth="1"/>
    <col min="13609" max="13824" width="3.625" style="2"/>
    <col min="13825" max="13825" width="4.375" style="2" customWidth="1"/>
    <col min="13826" max="13846" width="3.625" style="2" customWidth="1"/>
    <col min="13847" max="13847" width="4.625" style="2" customWidth="1"/>
    <col min="13848" max="13848" width="3.625" style="2" customWidth="1"/>
    <col min="13849" max="13849" width="4.625" style="2" customWidth="1"/>
    <col min="13850" max="13851" width="3.625" style="2" customWidth="1"/>
    <col min="13852" max="13852" width="8.625" style="2" customWidth="1"/>
    <col min="13853" max="13862" width="3.625" style="2"/>
    <col min="13863" max="13864" width="0" style="2" hidden="1" customWidth="1"/>
    <col min="13865" max="14080" width="3.625" style="2"/>
    <col min="14081" max="14081" width="4.375" style="2" customWidth="1"/>
    <col min="14082" max="14102" width="3.625" style="2" customWidth="1"/>
    <col min="14103" max="14103" width="4.625" style="2" customWidth="1"/>
    <col min="14104" max="14104" width="3.625" style="2" customWidth="1"/>
    <col min="14105" max="14105" width="4.625" style="2" customWidth="1"/>
    <col min="14106" max="14107" width="3.625" style="2" customWidth="1"/>
    <col min="14108" max="14108" width="8.625" style="2" customWidth="1"/>
    <col min="14109" max="14118" width="3.625" style="2"/>
    <col min="14119" max="14120" width="0" style="2" hidden="1" customWidth="1"/>
    <col min="14121" max="14336" width="3.625" style="2"/>
    <col min="14337" max="14337" width="4.375" style="2" customWidth="1"/>
    <col min="14338" max="14358" width="3.625" style="2" customWidth="1"/>
    <col min="14359" max="14359" width="4.625" style="2" customWidth="1"/>
    <col min="14360" max="14360" width="3.625" style="2" customWidth="1"/>
    <col min="14361" max="14361" width="4.625" style="2" customWidth="1"/>
    <col min="14362" max="14363" width="3.625" style="2" customWidth="1"/>
    <col min="14364" max="14364" width="8.625" style="2" customWidth="1"/>
    <col min="14365" max="14374" width="3.625" style="2"/>
    <col min="14375" max="14376" width="0" style="2" hidden="1" customWidth="1"/>
    <col min="14377" max="14592" width="3.625" style="2"/>
    <col min="14593" max="14593" width="4.375" style="2" customWidth="1"/>
    <col min="14594" max="14614" width="3.625" style="2" customWidth="1"/>
    <col min="14615" max="14615" width="4.625" style="2" customWidth="1"/>
    <col min="14616" max="14616" width="3.625" style="2" customWidth="1"/>
    <col min="14617" max="14617" width="4.625" style="2" customWidth="1"/>
    <col min="14618" max="14619" width="3.625" style="2" customWidth="1"/>
    <col min="14620" max="14620" width="8.625" style="2" customWidth="1"/>
    <col min="14621" max="14630" width="3.625" style="2"/>
    <col min="14631" max="14632" width="0" style="2" hidden="1" customWidth="1"/>
    <col min="14633" max="14848" width="3.625" style="2"/>
    <col min="14849" max="14849" width="4.375" style="2" customWidth="1"/>
    <col min="14850" max="14870" width="3.625" style="2" customWidth="1"/>
    <col min="14871" max="14871" width="4.625" style="2" customWidth="1"/>
    <col min="14872" max="14872" width="3.625" style="2" customWidth="1"/>
    <col min="14873" max="14873" width="4.625" style="2" customWidth="1"/>
    <col min="14874" max="14875" width="3.625" style="2" customWidth="1"/>
    <col min="14876" max="14876" width="8.625" style="2" customWidth="1"/>
    <col min="14877" max="14886" width="3.625" style="2"/>
    <col min="14887" max="14888" width="0" style="2" hidden="1" customWidth="1"/>
    <col min="14889" max="15104" width="3.625" style="2"/>
    <col min="15105" max="15105" width="4.375" style="2" customWidth="1"/>
    <col min="15106" max="15126" width="3.625" style="2" customWidth="1"/>
    <col min="15127" max="15127" width="4.625" style="2" customWidth="1"/>
    <col min="15128" max="15128" width="3.625" style="2" customWidth="1"/>
    <col min="15129" max="15129" width="4.625" style="2" customWidth="1"/>
    <col min="15130" max="15131" width="3.625" style="2" customWidth="1"/>
    <col min="15132" max="15132" width="8.625" style="2" customWidth="1"/>
    <col min="15133" max="15142" width="3.625" style="2"/>
    <col min="15143" max="15144" width="0" style="2" hidden="1" customWidth="1"/>
    <col min="15145" max="15360" width="3.625" style="2"/>
    <col min="15361" max="15361" width="4.375" style="2" customWidth="1"/>
    <col min="15362" max="15382" width="3.625" style="2" customWidth="1"/>
    <col min="15383" max="15383" width="4.625" style="2" customWidth="1"/>
    <col min="15384" max="15384" width="3.625" style="2" customWidth="1"/>
    <col min="15385" max="15385" width="4.625" style="2" customWidth="1"/>
    <col min="15386" max="15387" width="3.625" style="2" customWidth="1"/>
    <col min="15388" max="15388" width="8.625" style="2" customWidth="1"/>
    <col min="15389" max="15398" width="3.625" style="2"/>
    <col min="15399" max="15400" width="0" style="2" hidden="1" customWidth="1"/>
    <col min="15401" max="15616" width="3.625" style="2"/>
    <col min="15617" max="15617" width="4.375" style="2" customWidth="1"/>
    <col min="15618" max="15638" width="3.625" style="2" customWidth="1"/>
    <col min="15639" max="15639" width="4.625" style="2" customWidth="1"/>
    <col min="15640" max="15640" width="3.625" style="2" customWidth="1"/>
    <col min="15641" max="15641" width="4.625" style="2" customWidth="1"/>
    <col min="15642" max="15643" width="3.625" style="2" customWidth="1"/>
    <col min="15644" max="15644" width="8.625" style="2" customWidth="1"/>
    <col min="15645" max="15654" width="3.625" style="2"/>
    <col min="15655" max="15656" width="0" style="2" hidden="1" customWidth="1"/>
    <col min="15657" max="15872" width="3.625" style="2"/>
    <col min="15873" max="15873" width="4.375" style="2" customWidth="1"/>
    <col min="15874" max="15894" width="3.625" style="2" customWidth="1"/>
    <col min="15895" max="15895" width="4.625" style="2" customWidth="1"/>
    <col min="15896" max="15896" width="3.625" style="2" customWidth="1"/>
    <col min="15897" max="15897" width="4.625" style="2" customWidth="1"/>
    <col min="15898" max="15899" width="3.625" style="2" customWidth="1"/>
    <col min="15900" max="15900" width="8.625" style="2" customWidth="1"/>
    <col min="15901" max="15910" width="3.625" style="2"/>
    <col min="15911" max="15912" width="0" style="2" hidden="1" customWidth="1"/>
    <col min="15913" max="16128" width="3.625" style="2"/>
    <col min="16129" max="16129" width="4.375" style="2" customWidth="1"/>
    <col min="16130" max="16150" width="3.625" style="2" customWidth="1"/>
    <col min="16151" max="16151" width="4.625" style="2" customWidth="1"/>
    <col min="16152" max="16152" width="3.625" style="2" customWidth="1"/>
    <col min="16153" max="16153" width="4.625" style="2" customWidth="1"/>
    <col min="16154" max="16155" width="3.625" style="2" customWidth="1"/>
    <col min="16156" max="16156" width="8.625" style="2" customWidth="1"/>
    <col min="16157" max="16166" width="3.625" style="2"/>
    <col min="16167" max="16168" width="0" style="2" hidden="1" customWidth="1"/>
    <col min="16169" max="16384" width="3.625" style="2"/>
  </cols>
  <sheetData>
    <row r="1" spans="1:29" ht="18.75" customHeight="1">
      <c r="A1" s="19" t="s">
        <v>400</v>
      </c>
      <c r="B1" s="283"/>
      <c r="C1" s="19"/>
      <c r="D1" s="19"/>
      <c r="E1" s="19"/>
      <c r="F1" s="19"/>
      <c r="G1" s="19"/>
      <c r="H1" s="19"/>
      <c r="I1" s="19"/>
      <c r="J1" s="19"/>
      <c r="K1" s="19"/>
      <c r="L1" s="19"/>
      <c r="M1" s="19"/>
      <c r="N1" s="19"/>
      <c r="O1" s="19"/>
      <c r="P1" s="19"/>
      <c r="Q1" s="19"/>
      <c r="R1" s="19"/>
      <c r="S1" s="19"/>
      <c r="T1" s="19"/>
      <c r="U1" s="19"/>
      <c r="V1" s="19"/>
      <c r="W1" s="19"/>
      <c r="X1" s="19"/>
      <c r="Y1" s="19"/>
      <c r="AA1" s="2" t="s">
        <v>155</v>
      </c>
    </row>
    <row r="2" spans="1:29" ht="9" customHeight="1">
      <c r="A2" s="19"/>
      <c r="B2" s="19"/>
      <c r="C2" s="19"/>
      <c r="D2" s="19"/>
      <c r="E2" s="19"/>
      <c r="F2" s="19"/>
      <c r="G2" s="19"/>
      <c r="H2" s="19"/>
      <c r="I2" s="19"/>
      <c r="J2" s="19"/>
      <c r="K2" s="19"/>
      <c r="L2" s="19"/>
      <c r="M2" s="19"/>
      <c r="N2" s="19"/>
      <c r="O2" s="19"/>
      <c r="P2" s="19"/>
      <c r="Q2" s="19"/>
      <c r="R2" s="19"/>
      <c r="S2" s="19"/>
      <c r="T2" s="19"/>
      <c r="U2" s="19"/>
      <c r="V2" s="19"/>
      <c r="W2" s="19"/>
      <c r="X2" s="19"/>
      <c r="Y2" s="19"/>
    </row>
    <row r="3" spans="1:29" ht="18.75" customHeight="1">
      <c r="A3" s="959" t="s">
        <v>563</v>
      </c>
      <c r="B3" s="959"/>
      <c r="C3" s="959"/>
      <c r="D3" s="959"/>
      <c r="E3" s="959"/>
      <c r="F3" s="959"/>
      <c r="G3" s="959"/>
      <c r="H3" s="959"/>
      <c r="I3" s="959"/>
      <c r="J3" s="959"/>
      <c r="K3" s="959"/>
      <c r="L3" s="959"/>
      <c r="M3" s="959"/>
      <c r="N3" s="959"/>
      <c r="O3" s="959"/>
      <c r="P3" s="959"/>
      <c r="Q3" s="959"/>
      <c r="R3" s="959"/>
      <c r="S3" s="959"/>
      <c r="T3" s="959"/>
      <c r="U3" s="959"/>
      <c r="V3" s="959"/>
      <c r="W3" s="959"/>
      <c r="X3" s="959"/>
      <c r="Y3" s="959"/>
      <c r="AA3" s="2" t="s">
        <v>123</v>
      </c>
    </row>
    <row r="4" spans="1:29" ht="9" customHeight="1">
      <c r="A4" s="19"/>
      <c r="B4" s="19"/>
      <c r="C4" s="19"/>
      <c r="D4" s="19"/>
      <c r="E4" s="19"/>
      <c r="F4" s="19"/>
      <c r="G4" s="19"/>
      <c r="H4" s="19"/>
      <c r="I4" s="19"/>
      <c r="J4" s="19"/>
      <c r="K4" s="19"/>
      <c r="L4" s="19"/>
      <c r="M4" s="19"/>
      <c r="N4" s="19"/>
      <c r="O4" s="19"/>
      <c r="P4" s="19"/>
      <c r="Q4" s="19"/>
      <c r="R4" s="19"/>
      <c r="S4" s="19"/>
      <c r="T4" s="19"/>
      <c r="U4" s="19"/>
      <c r="V4" s="19"/>
      <c r="W4" s="19"/>
      <c r="X4" s="19"/>
      <c r="Y4" s="19"/>
    </row>
    <row r="5" spans="1:29" ht="18.75" customHeight="1">
      <c r="A5" s="19"/>
      <c r="B5" s="19"/>
      <c r="C5" s="19"/>
      <c r="D5" s="19"/>
      <c r="E5" s="19"/>
      <c r="F5" s="19"/>
      <c r="G5" s="19"/>
      <c r="H5" s="19"/>
      <c r="I5" s="19"/>
      <c r="J5" s="19"/>
      <c r="K5" s="19"/>
      <c r="L5" s="392"/>
      <c r="M5" s="19"/>
      <c r="N5" s="51" t="s">
        <v>30</v>
      </c>
      <c r="O5" s="19"/>
      <c r="P5" s="19"/>
      <c r="Q5" s="19"/>
      <c r="R5" s="19"/>
      <c r="S5" s="19"/>
      <c r="T5" s="19"/>
      <c r="U5" s="19"/>
      <c r="V5" s="19"/>
      <c r="W5" s="19"/>
      <c r="X5" s="19"/>
      <c r="Y5" s="19"/>
    </row>
    <row r="6" spans="1:29" ht="18.75" customHeight="1">
      <c r="A6" s="19"/>
      <c r="B6" s="19"/>
      <c r="C6" s="19"/>
      <c r="D6" s="19"/>
      <c r="E6" s="19"/>
      <c r="F6" s="19"/>
      <c r="G6" s="19"/>
      <c r="H6" s="19"/>
      <c r="I6" s="19"/>
      <c r="J6" s="19"/>
      <c r="K6" s="19"/>
      <c r="L6" s="19"/>
      <c r="M6" s="19"/>
      <c r="N6" s="960" t="s">
        <v>486</v>
      </c>
      <c r="O6" s="960"/>
      <c r="P6" s="960"/>
      <c r="Q6" s="960"/>
      <c r="R6" s="960"/>
      <c r="S6" s="960"/>
      <c r="T6" s="960"/>
      <c r="U6" s="960"/>
      <c r="V6" s="960"/>
      <c r="W6" s="960"/>
      <c r="X6" s="960"/>
      <c r="Y6" s="960"/>
    </row>
    <row r="7" spans="1:29" ht="18.75" customHeight="1">
      <c r="A7" s="19" t="s">
        <v>31</v>
      </c>
      <c r="B7" s="19"/>
      <c r="C7" s="19"/>
      <c r="D7" s="19"/>
      <c r="E7" s="19"/>
      <c r="F7" s="19"/>
      <c r="G7" s="19"/>
      <c r="H7" s="19"/>
      <c r="I7" s="108" t="s">
        <v>468</v>
      </c>
      <c r="J7" s="19" t="s">
        <v>32</v>
      </c>
      <c r="K7" s="19"/>
      <c r="L7" s="19"/>
      <c r="M7" s="19"/>
      <c r="N7" s="20"/>
      <c r="O7" s="20"/>
      <c r="P7" s="20"/>
      <c r="Q7" s="20"/>
      <c r="R7" s="20"/>
      <c r="S7" s="20"/>
      <c r="T7" s="20"/>
      <c r="U7" s="20"/>
      <c r="V7" s="20"/>
      <c r="W7" s="20"/>
      <c r="X7" s="20"/>
      <c r="Y7" s="20"/>
    </row>
    <row r="8" spans="1:29" ht="18.75" customHeight="1">
      <c r="A8" s="19" t="s">
        <v>122</v>
      </c>
      <c r="B8" s="873" t="s">
        <v>33</v>
      </c>
      <c r="C8" s="873"/>
      <c r="D8" s="873"/>
      <c r="E8" s="873"/>
      <c r="F8" s="873"/>
      <c r="G8" s="873"/>
      <c r="H8" s="873"/>
      <c r="I8" s="873"/>
      <c r="J8" s="873"/>
      <c r="K8" s="873"/>
      <c r="L8" s="873"/>
      <c r="M8" s="873"/>
      <c r="N8" s="873"/>
      <c r="O8" s="873"/>
      <c r="P8" s="873"/>
      <c r="Q8" s="873"/>
      <c r="R8" s="873"/>
      <c r="S8" s="873"/>
      <c r="T8" s="873"/>
      <c r="U8" s="873"/>
      <c r="V8" s="873"/>
      <c r="W8" s="873"/>
      <c r="X8" s="873"/>
      <c r="Y8" s="873"/>
    </row>
    <row r="9" spans="1:29" ht="18.75" customHeight="1">
      <c r="A9" s="19"/>
      <c r="B9" s="873"/>
      <c r="C9" s="873"/>
      <c r="D9" s="873"/>
      <c r="E9" s="873"/>
      <c r="F9" s="873"/>
      <c r="G9" s="873"/>
      <c r="H9" s="873"/>
      <c r="I9" s="873"/>
      <c r="J9" s="873"/>
      <c r="K9" s="873"/>
      <c r="L9" s="873"/>
      <c r="M9" s="873"/>
      <c r="N9" s="873"/>
      <c r="O9" s="873"/>
      <c r="P9" s="873"/>
      <c r="Q9" s="873"/>
      <c r="R9" s="873"/>
      <c r="S9" s="873"/>
      <c r="T9" s="873"/>
      <c r="U9" s="873"/>
      <c r="V9" s="873"/>
      <c r="W9" s="873"/>
      <c r="X9" s="873"/>
      <c r="Y9" s="873"/>
    </row>
    <row r="10" spans="1:29" ht="18.75" customHeight="1">
      <c r="A10" s="19"/>
      <c r="B10" s="19"/>
      <c r="C10" s="19"/>
      <c r="D10" s="19"/>
      <c r="E10" s="19"/>
      <c r="F10" s="19"/>
      <c r="G10" s="19"/>
      <c r="H10" s="19"/>
      <c r="I10" s="19"/>
      <c r="J10" s="19"/>
      <c r="K10" s="19"/>
      <c r="L10" s="19"/>
      <c r="M10" s="19"/>
      <c r="N10" s="20"/>
      <c r="O10" s="20"/>
      <c r="P10" s="20"/>
      <c r="Q10" s="20"/>
      <c r="R10" s="20"/>
      <c r="S10" s="20"/>
      <c r="T10" s="20"/>
      <c r="U10" s="20"/>
      <c r="V10" s="20"/>
      <c r="W10" s="20"/>
      <c r="X10" s="20"/>
      <c r="Y10" s="20"/>
    </row>
    <row r="11" spans="1:29" ht="15" customHeight="1">
      <c r="A11" s="19" t="s">
        <v>34</v>
      </c>
      <c r="B11" s="19"/>
      <c r="C11" s="19"/>
      <c r="D11" s="19"/>
      <c r="E11" s="19"/>
      <c r="F11" s="19"/>
      <c r="G11" s="19"/>
      <c r="H11" s="19"/>
      <c r="I11" s="19"/>
      <c r="J11" s="19"/>
      <c r="K11" s="19"/>
      <c r="L11" s="19"/>
      <c r="M11" s="19"/>
      <c r="N11" s="19"/>
      <c r="O11" s="19"/>
      <c r="P11" s="19"/>
      <c r="Q11" s="19"/>
      <c r="R11" s="19"/>
      <c r="S11" s="19"/>
      <c r="T11" s="19"/>
      <c r="U11" s="19"/>
      <c r="V11" s="19"/>
      <c r="W11" s="19"/>
      <c r="X11" s="19"/>
      <c r="Y11" s="19"/>
    </row>
    <row r="12" spans="1:29" ht="15" customHeight="1">
      <c r="A12" s="19" t="s">
        <v>401</v>
      </c>
      <c r="B12" s="19"/>
      <c r="C12" s="19"/>
      <c r="D12" s="19"/>
      <c r="E12" s="19"/>
      <c r="F12" s="19"/>
      <c r="G12" s="19"/>
      <c r="H12" s="19"/>
      <c r="I12" s="19"/>
      <c r="J12" s="19"/>
      <c r="K12" s="19"/>
      <c r="L12" s="19"/>
      <c r="M12" s="19"/>
      <c r="N12" s="19"/>
      <c r="O12" s="19"/>
      <c r="P12" s="19"/>
      <c r="Q12" s="19"/>
      <c r="R12" s="19"/>
      <c r="S12" s="19"/>
      <c r="T12" s="19"/>
      <c r="U12" s="19"/>
      <c r="V12" s="19"/>
      <c r="W12" s="19"/>
      <c r="X12" s="19"/>
      <c r="Y12" s="19"/>
      <c r="AC12" s="2" t="s">
        <v>273</v>
      </c>
    </row>
    <row r="13" spans="1:29" ht="15" customHeight="1">
      <c r="A13" s="19"/>
      <c r="B13" s="961" t="s">
        <v>0</v>
      </c>
      <c r="C13" s="962"/>
      <c r="D13" s="962"/>
      <c r="E13" s="962"/>
      <c r="F13" s="962"/>
      <c r="G13" s="962"/>
      <c r="H13" s="962"/>
      <c r="I13" s="962"/>
      <c r="J13" s="962"/>
      <c r="K13" s="962"/>
      <c r="L13" s="963"/>
      <c r="M13" s="967" t="s">
        <v>35</v>
      </c>
      <c r="N13" s="968"/>
      <c r="O13" s="968"/>
      <c r="P13" s="968"/>
      <c r="Q13" s="968"/>
      <c r="R13" s="968"/>
      <c r="S13" s="968"/>
      <c r="T13" s="968"/>
      <c r="U13" s="968"/>
      <c r="V13" s="968"/>
      <c r="W13" s="968"/>
      <c r="X13" s="968"/>
      <c r="Y13" s="969"/>
    </row>
    <row r="14" spans="1:29" ht="15" customHeight="1">
      <c r="A14" s="19"/>
      <c r="B14" s="964"/>
      <c r="C14" s="965"/>
      <c r="D14" s="965"/>
      <c r="E14" s="965"/>
      <c r="F14" s="965"/>
      <c r="G14" s="965"/>
      <c r="H14" s="965"/>
      <c r="I14" s="965"/>
      <c r="J14" s="965"/>
      <c r="K14" s="965"/>
      <c r="L14" s="966"/>
      <c r="M14" s="970" t="s">
        <v>36</v>
      </c>
      <c r="N14" s="971"/>
      <c r="O14" s="971"/>
      <c r="P14" s="972"/>
      <c r="Q14" s="970" t="s">
        <v>37</v>
      </c>
      <c r="R14" s="971"/>
      <c r="S14" s="971"/>
      <c r="T14" s="972"/>
      <c r="U14" s="970" t="s">
        <v>20</v>
      </c>
      <c r="V14" s="971"/>
      <c r="W14" s="971"/>
      <c r="X14" s="971"/>
      <c r="Y14" s="972"/>
    </row>
    <row r="15" spans="1:29" ht="15" customHeight="1">
      <c r="A15" s="19"/>
      <c r="B15" s="109" t="s">
        <v>38</v>
      </c>
      <c r="C15" s="110"/>
      <c r="D15" s="110"/>
      <c r="E15" s="110"/>
      <c r="F15" s="110"/>
      <c r="G15" s="110"/>
      <c r="H15" s="110"/>
      <c r="I15" s="110"/>
      <c r="J15" s="110"/>
      <c r="K15" s="110"/>
      <c r="L15" s="110"/>
      <c r="M15" s="957">
        <v>47</v>
      </c>
      <c r="N15" s="958"/>
      <c r="O15" s="958"/>
      <c r="P15" s="350" t="s">
        <v>17</v>
      </c>
      <c r="Q15" s="957">
        <v>30</v>
      </c>
      <c r="R15" s="958"/>
      <c r="S15" s="958"/>
      <c r="T15" s="111" t="s">
        <v>17</v>
      </c>
      <c r="U15" s="112" t="s">
        <v>5</v>
      </c>
      <c r="V15" s="954">
        <f>SUM(M15+Q15)</f>
        <v>77</v>
      </c>
      <c r="W15" s="954"/>
      <c r="X15" s="954"/>
      <c r="Y15" s="111" t="s">
        <v>8</v>
      </c>
    </row>
    <row r="16" spans="1:29" ht="15" customHeight="1">
      <c r="A16" s="19"/>
      <c r="B16" s="109" t="s">
        <v>1</v>
      </c>
      <c r="C16" s="110"/>
      <c r="D16" s="110"/>
      <c r="E16" s="110"/>
      <c r="F16" s="110"/>
      <c r="G16" s="110"/>
      <c r="H16" s="110"/>
      <c r="I16" s="110"/>
      <c r="J16" s="110"/>
      <c r="K16" s="110"/>
      <c r="L16" s="110"/>
      <c r="M16" s="957">
        <v>0</v>
      </c>
      <c r="N16" s="958"/>
      <c r="O16" s="958"/>
      <c r="P16" s="350" t="s">
        <v>17</v>
      </c>
      <c r="Q16" s="957">
        <v>6</v>
      </c>
      <c r="R16" s="958"/>
      <c r="S16" s="958"/>
      <c r="T16" s="111" t="s">
        <v>17</v>
      </c>
      <c r="U16" s="406"/>
      <c r="V16" s="954">
        <f>SUM(M16+Q16)</f>
        <v>6</v>
      </c>
      <c r="W16" s="954"/>
      <c r="X16" s="954"/>
      <c r="Y16" s="111" t="s">
        <v>8</v>
      </c>
    </row>
    <row r="17" spans="1:25" ht="15" customHeight="1">
      <c r="A17" s="19"/>
      <c r="B17" s="109" t="s">
        <v>2</v>
      </c>
      <c r="C17" s="110"/>
      <c r="D17" s="110"/>
      <c r="E17" s="110"/>
      <c r="F17" s="110"/>
      <c r="G17" s="110"/>
      <c r="H17" s="110"/>
      <c r="I17" s="110"/>
      <c r="J17" s="110"/>
      <c r="K17" s="110"/>
      <c r="L17" s="110"/>
      <c r="M17" s="953">
        <f>SUM(M15:O16)</f>
        <v>47</v>
      </c>
      <c r="N17" s="954"/>
      <c r="O17" s="954"/>
      <c r="P17" s="350" t="s">
        <v>17</v>
      </c>
      <c r="Q17" s="955">
        <f>SUM(Q15:S16)</f>
        <v>36</v>
      </c>
      <c r="R17" s="956"/>
      <c r="S17" s="956"/>
      <c r="T17" s="351" t="s">
        <v>17</v>
      </c>
      <c r="U17" s="352" t="s">
        <v>156</v>
      </c>
      <c r="V17" s="956">
        <f>SUM(V15:X16)</f>
        <v>83</v>
      </c>
      <c r="W17" s="956"/>
      <c r="X17" s="956"/>
      <c r="Y17" s="111" t="s">
        <v>8</v>
      </c>
    </row>
    <row r="18" spans="1:25" ht="12" customHeight="1">
      <c r="A18" s="19"/>
      <c r="B18" s="399" t="s">
        <v>157</v>
      </c>
      <c r="C18" s="113"/>
      <c r="D18" s="113"/>
      <c r="E18" s="113"/>
      <c r="F18" s="113"/>
      <c r="G18" s="113"/>
      <c r="H18" s="113"/>
      <c r="I18" s="113"/>
      <c r="J18" s="113"/>
      <c r="K18" s="113"/>
      <c r="L18" s="113"/>
      <c r="M18" s="113"/>
      <c r="N18" s="114"/>
      <c r="O18" s="114"/>
      <c r="P18" s="114"/>
      <c r="Q18" s="114"/>
      <c r="R18" s="114"/>
      <c r="S18" s="114"/>
      <c r="T18" s="114"/>
      <c r="U18" s="114"/>
      <c r="V18" s="114"/>
      <c r="W18" s="114"/>
      <c r="X18" s="114"/>
      <c r="Y18" s="114"/>
    </row>
    <row r="19" spans="1:25" ht="12" customHeight="1">
      <c r="A19" s="19"/>
      <c r="B19" s="399" t="s">
        <v>554</v>
      </c>
      <c r="C19" s="399"/>
      <c r="D19" s="399"/>
      <c r="E19" s="399"/>
      <c r="F19" s="399"/>
      <c r="G19" s="399"/>
      <c r="H19" s="399"/>
      <c r="I19" s="399"/>
      <c r="J19" s="399"/>
      <c r="K19" s="399"/>
      <c r="L19" s="399"/>
      <c r="M19" s="399"/>
      <c r="N19" s="398"/>
      <c r="O19" s="398"/>
      <c r="P19" s="398"/>
      <c r="Q19" s="398"/>
      <c r="R19" s="398"/>
      <c r="S19" s="398"/>
      <c r="T19" s="398"/>
      <c r="U19" s="398"/>
      <c r="V19" s="398"/>
      <c r="W19" s="398"/>
      <c r="X19" s="398"/>
      <c r="Y19" s="398"/>
    </row>
    <row r="20" spans="1:25" ht="12" customHeight="1">
      <c r="A20" s="19"/>
      <c r="B20" s="876" t="s">
        <v>555</v>
      </c>
      <c r="C20" s="925"/>
      <c r="D20" s="925"/>
      <c r="E20" s="925"/>
      <c r="F20" s="925"/>
      <c r="G20" s="925"/>
      <c r="H20" s="925"/>
      <c r="I20" s="925"/>
      <c r="J20" s="925"/>
      <c r="K20" s="925"/>
      <c r="L20" s="925"/>
      <c r="M20" s="925"/>
      <c r="N20" s="925"/>
      <c r="O20" s="925"/>
      <c r="P20" s="925"/>
      <c r="Q20" s="925"/>
      <c r="R20" s="925"/>
      <c r="S20" s="925"/>
      <c r="T20" s="925"/>
      <c r="U20" s="925"/>
      <c r="V20" s="925"/>
      <c r="W20" s="925"/>
      <c r="X20" s="925"/>
      <c r="Y20" s="925"/>
    </row>
    <row r="21" spans="1:25" ht="12" customHeight="1">
      <c r="A21" s="19"/>
      <c r="B21" s="19"/>
      <c r="C21" s="51" t="s">
        <v>158</v>
      </c>
      <c r="D21" s="19"/>
      <c r="E21" s="19"/>
      <c r="F21" s="19"/>
      <c r="G21" s="19"/>
      <c r="H21" s="19"/>
      <c r="I21" s="19"/>
      <c r="J21" s="19"/>
      <c r="K21" s="19"/>
      <c r="L21" s="19"/>
      <c r="M21" s="19"/>
      <c r="N21" s="19"/>
      <c r="O21" s="19"/>
      <c r="P21" s="19"/>
      <c r="Q21" s="19"/>
      <c r="R21" s="19"/>
      <c r="S21" s="19"/>
      <c r="T21" s="19"/>
      <c r="U21" s="19"/>
      <c r="V21" s="19"/>
      <c r="W21" s="19"/>
      <c r="X21" s="19"/>
      <c r="Y21" s="19"/>
    </row>
    <row r="22" spans="1:25" ht="9" customHeight="1">
      <c r="A22" s="19"/>
      <c r="B22" s="19"/>
      <c r="C22" s="19"/>
      <c r="D22" s="19"/>
      <c r="E22" s="19"/>
      <c r="F22" s="19"/>
      <c r="G22" s="19"/>
      <c r="H22" s="19"/>
      <c r="I22" s="19"/>
      <c r="J22" s="19"/>
      <c r="K22" s="19"/>
      <c r="L22" s="19"/>
      <c r="M22" s="19"/>
      <c r="N22" s="19"/>
      <c r="O22" s="19"/>
      <c r="P22" s="19"/>
      <c r="Q22" s="19"/>
      <c r="R22" s="19"/>
      <c r="S22" s="19"/>
      <c r="T22" s="19"/>
      <c r="U22" s="19"/>
      <c r="V22" s="19"/>
      <c r="W22" s="19"/>
      <c r="X22" s="19"/>
      <c r="Y22" s="19"/>
    </row>
    <row r="23" spans="1:25" ht="15" customHeight="1">
      <c r="A23" s="19" t="s">
        <v>159</v>
      </c>
      <c r="B23" s="19"/>
      <c r="C23" s="19"/>
      <c r="D23" s="19"/>
      <c r="E23" s="19"/>
      <c r="F23" s="19"/>
      <c r="G23" s="19"/>
      <c r="H23" s="19"/>
      <c r="I23" s="19"/>
      <c r="J23" s="19"/>
      <c r="K23" s="19"/>
      <c r="L23" s="19"/>
      <c r="M23" s="19"/>
      <c r="N23" s="19"/>
      <c r="O23" s="19"/>
      <c r="P23" s="19"/>
      <c r="Q23" s="19"/>
      <c r="R23" s="19"/>
      <c r="S23" s="19"/>
      <c r="T23" s="19"/>
      <c r="U23" s="19"/>
      <c r="V23" s="19"/>
      <c r="W23" s="19"/>
      <c r="X23" s="19"/>
      <c r="Y23" s="19"/>
    </row>
    <row r="24" spans="1:25" ht="15" customHeight="1">
      <c r="A24" s="19"/>
      <c r="B24" s="19" t="s">
        <v>39</v>
      </c>
      <c r="C24" s="19"/>
      <c r="D24" s="19"/>
      <c r="E24" s="19"/>
      <c r="F24" s="19"/>
      <c r="G24" s="19"/>
      <c r="H24" s="19"/>
      <c r="I24" s="19"/>
      <c r="J24" s="19"/>
      <c r="K24" s="19"/>
      <c r="L24" s="19"/>
      <c r="M24" s="19"/>
      <c r="N24" s="19"/>
      <c r="O24" s="19"/>
      <c r="P24" s="19"/>
      <c r="Q24" s="19"/>
      <c r="R24" s="19"/>
      <c r="S24" s="19"/>
      <c r="T24" s="19"/>
      <c r="U24" s="19"/>
      <c r="V24" s="19"/>
      <c r="W24" s="19"/>
      <c r="X24" s="19"/>
      <c r="Y24" s="19"/>
    </row>
    <row r="25" spans="1:25" ht="15" customHeight="1">
      <c r="A25" s="19"/>
      <c r="B25" s="115" t="s">
        <v>40</v>
      </c>
      <c r="C25" s="116"/>
      <c r="D25" s="116"/>
      <c r="E25" s="116"/>
      <c r="F25" s="116"/>
      <c r="G25" s="116"/>
      <c r="H25" s="116"/>
      <c r="I25" s="117"/>
      <c r="J25" s="948">
        <f>M17</f>
        <v>47</v>
      </c>
      <c r="K25" s="949"/>
      <c r="L25" s="949"/>
      <c r="M25" s="949"/>
      <c r="N25" s="118" t="s">
        <v>8</v>
      </c>
      <c r="O25" s="115" t="s">
        <v>41</v>
      </c>
      <c r="P25" s="402"/>
      <c r="Q25" s="402"/>
      <c r="R25" s="119"/>
      <c r="S25" s="408" t="s">
        <v>124</v>
      </c>
      <c r="T25" s="944">
        <f>ROUND(J25/12,3)</f>
        <v>3.9169999999999998</v>
      </c>
      <c r="U25" s="944"/>
      <c r="V25" s="944"/>
      <c r="W25" s="944"/>
      <c r="X25" s="944"/>
      <c r="Y25" s="118" t="s">
        <v>8</v>
      </c>
    </row>
    <row r="26" spans="1:25" ht="15" customHeight="1">
      <c r="A26" s="19"/>
      <c r="B26" s="115" t="s">
        <v>42</v>
      </c>
      <c r="C26" s="116"/>
      <c r="D26" s="116"/>
      <c r="E26" s="116"/>
      <c r="F26" s="116"/>
      <c r="G26" s="116"/>
      <c r="H26" s="116"/>
      <c r="I26" s="117"/>
      <c r="J26" s="948">
        <f>Q17</f>
        <v>36</v>
      </c>
      <c r="K26" s="949"/>
      <c r="L26" s="949"/>
      <c r="M26" s="949"/>
      <c r="N26" s="118" t="s">
        <v>8</v>
      </c>
      <c r="O26" s="115" t="s">
        <v>41</v>
      </c>
      <c r="P26" s="402"/>
      <c r="Q26" s="402"/>
      <c r="R26" s="119"/>
      <c r="S26" s="408" t="s">
        <v>125</v>
      </c>
      <c r="T26" s="944">
        <f>ROUND(J26/12,3)</f>
        <v>3</v>
      </c>
      <c r="U26" s="944"/>
      <c r="V26" s="944"/>
      <c r="W26" s="944"/>
      <c r="X26" s="944"/>
      <c r="Y26" s="118" t="s">
        <v>8</v>
      </c>
    </row>
    <row r="27" spans="1:25" ht="15" customHeight="1">
      <c r="A27" s="19"/>
      <c r="B27" s="120"/>
      <c r="C27" s="120"/>
      <c r="D27" s="120"/>
      <c r="E27" s="120"/>
      <c r="F27" s="121"/>
      <c r="G27" s="121"/>
      <c r="H27" s="122"/>
      <c r="I27" s="120"/>
      <c r="J27" s="120"/>
      <c r="K27" s="120"/>
      <c r="L27" s="120"/>
      <c r="M27" s="115"/>
      <c r="N27" s="402"/>
      <c r="O27" s="402"/>
      <c r="P27" s="123" t="s">
        <v>20</v>
      </c>
      <c r="Q27" s="409"/>
      <c r="R27" s="112"/>
      <c r="S27" s="409"/>
      <c r="T27" s="124"/>
      <c r="U27" s="950">
        <f>SUM(T25:X26)</f>
        <v>6.9169999999999998</v>
      </c>
      <c r="V27" s="951"/>
      <c r="W27" s="951"/>
      <c r="X27" s="951"/>
      <c r="Y27" s="118" t="s">
        <v>8</v>
      </c>
    </row>
    <row r="28" spans="1:25" ht="15" customHeight="1">
      <c r="A28" s="19"/>
      <c r="B28" s="391"/>
      <c r="C28" s="391"/>
      <c r="D28" s="391"/>
      <c r="E28" s="391"/>
      <c r="F28" s="125"/>
      <c r="G28" s="125"/>
      <c r="H28" s="27"/>
      <c r="I28" s="391"/>
      <c r="J28" s="391"/>
      <c r="K28" s="391"/>
      <c r="L28" s="391"/>
      <c r="M28" s="115" t="s">
        <v>43</v>
      </c>
      <c r="N28" s="402"/>
      <c r="O28" s="402"/>
      <c r="P28" s="123"/>
      <c r="Q28" s="409"/>
      <c r="R28" s="112"/>
      <c r="S28" s="409"/>
      <c r="T28" s="408" t="s">
        <v>126</v>
      </c>
      <c r="U28" s="952">
        <f>ROUND(IF(T25=0,IF(J26=0,0,T26),IF(J26=0,T25,(T25+T26)/2)),0)</f>
        <v>3</v>
      </c>
      <c r="V28" s="943"/>
      <c r="W28" s="943"/>
      <c r="X28" s="943"/>
      <c r="Y28" s="118" t="s">
        <v>17</v>
      </c>
    </row>
    <row r="29" spans="1:25" ht="9" customHeight="1">
      <c r="A29" s="19"/>
      <c r="B29" s="126"/>
      <c r="C29" s="126"/>
      <c r="D29" s="126"/>
      <c r="E29" s="126"/>
      <c r="F29" s="126"/>
      <c r="G29" s="126"/>
      <c r="H29" s="126"/>
      <c r="I29" s="126"/>
      <c r="J29" s="126"/>
      <c r="K29" s="126"/>
      <c r="L29" s="126"/>
      <c r="M29" s="126"/>
      <c r="N29" s="126"/>
      <c r="O29" s="126"/>
      <c r="P29" s="126"/>
      <c r="Q29" s="126"/>
      <c r="R29" s="126"/>
      <c r="S29" s="126"/>
      <c r="T29" s="126"/>
      <c r="U29" s="126"/>
      <c r="V29" s="126"/>
      <c r="W29" s="126"/>
      <c r="X29" s="126"/>
      <c r="Y29" s="126"/>
    </row>
    <row r="30" spans="1:25" ht="15" customHeight="1">
      <c r="A30" s="19"/>
      <c r="B30" s="27" t="s">
        <v>44</v>
      </c>
      <c r="C30" s="27"/>
      <c r="D30" s="27"/>
      <c r="E30" s="27"/>
      <c r="F30" s="27"/>
      <c r="G30" s="27"/>
      <c r="H30" s="27"/>
      <c r="I30" s="27"/>
      <c r="J30" s="27"/>
      <c r="K30" s="27"/>
      <c r="L30" s="27"/>
      <c r="M30" s="27"/>
      <c r="N30" s="27"/>
      <c r="O30" s="27"/>
      <c r="P30" s="27"/>
      <c r="Q30" s="27"/>
      <c r="R30" s="27"/>
      <c r="S30" s="27"/>
      <c r="T30" s="391"/>
      <c r="U30" s="27"/>
      <c r="V30" s="27"/>
      <c r="W30" s="27"/>
      <c r="X30" s="27"/>
      <c r="Y30" s="27"/>
    </row>
    <row r="31" spans="1:25" ht="15" customHeight="1">
      <c r="A31" s="19"/>
      <c r="B31" s="115" t="s">
        <v>40</v>
      </c>
      <c r="C31" s="116"/>
      <c r="D31" s="116"/>
      <c r="E31" s="116"/>
      <c r="F31" s="116"/>
      <c r="G31" s="116"/>
      <c r="H31" s="116"/>
      <c r="I31" s="117"/>
      <c r="J31" s="942">
        <f>M15</f>
        <v>47</v>
      </c>
      <c r="K31" s="943"/>
      <c r="L31" s="943"/>
      <c r="M31" s="943"/>
      <c r="N31" s="118" t="s">
        <v>8</v>
      </c>
      <c r="O31" s="115" t="s">
        <v>41</v>
      </c>
      <c r="P31" s="402"/>
      <c r="Q31" s="402"/>
      <c r="R31" s="119"/>
      <c r="S31" s="408" t="s">
        <v>127</v>
      </c>
      <c r="T31" s="944">
        <f>ROUND(J31/12,3)</f>
        <v>3.9169999999999998</v>
      </c>
      <c r="U31" s="944"/>
      <c r="V31" s="944"/>
      <c r="W31" s="944"/>
      <c r="X31" s="944"/>
      <c r="Y31" s="118" t="s">
        <v>8</v>
      </c>
    </row>
    <row r="32" spans="1:25" ht="15" customHeight="1">
      <c r="A32" s="19"/>
      <c r="B32" s="115" t="s">
        <v>42</v>
      </c>
      <c r="C32" s="116"/>
      <c r="D32" s="116"/>
      <c r="E32" s="116"/>
      <c r="F32" s="116"/>
      <c r="G32" s="116"/>
      <c r="H32" s="116"/>
      <c r="I32" s="117"/>
      <c r="J32" s="942">
        <f>Q15</f>
        <v>30</v>
      </c>
      <c r="K32" s="943"/>
      <c r="L32" s="943"/>
      <c r="M32" s="943"/>
      <c r="N32" s="118" t="s">
        <v>8</v>
      </c>
      <c r="O32" s="115" t="s">
        <v>41</v>
      </c>
      <c r="P32" s="402"/>
      <c r="Q32" s="402"/>
      <c r="R32" s="119"/>
      <c r="S32" s="408" t="s">
        <v>160</v>
      </c>
      <c r="T32" s="944">
        <f>ROUND(J32/12,3)</f>
        <v>2.5</v>
      </c>
      <c r="U32" s="944"/>
      <c r="V32" s="944"/>
      <c r="W32" s="944"/>
      <c r="X32" s="944"/>
      <c r="Y32" s="118" t="s">
        <v>8</v>
      </c>
    </row>
    <row r="33" spans="1:25" ht="12" customHeight="1">
      <c r="A33" s="19"/>
      <c r="B33" s="945" t="s">
        <v>45</v>
      </c>
      <c r="C33" s="945"/>
      <c r="D33" s="945"/>
      <c r="E33" s="945"/>
      <c r="F33" s="945"/>
      <c r="G33" s="945"/>
      <c r="H33" s="945"/>
      <c r="I33" s="945"/>
      <c r="J33" s="945"/>
      <c r="K33" s="945"/>
      <c r="L33" s="945"/>
      <c r="M33" s="945"/>
      <c r="N33" s="945"/>
      <c r="O33" s="945"/>
      <c r="P33" s="945"/>
      <c r="Q33" s="945"/>
      <c r="R33" s="945"/>
      <c r="S33" s="945"/>
      <c r="T33" s="945"/>
      <c r="U33" s="945"/>
      <c r="V33" s="945"/>
      <c r="W33" s="945"/>
      <c r="X33" s="945"/>
      <c r="Y33" s="945"/>
    </row>
    <row r="34" spans="1:25" ht="12" customHeight="1">
      <c r="A34" s="19"/>
      <c r="B34" s="799"/>
      <c r="C34" s="799"/>
      <c r="D34" s="799"/>
      <c r="E34" s="799"/>
      <c r="F34" s="799"/>
      <c r="G34" s="799"/>
      <c r="H34" s="799"/>
      <c r="I34" s="799"/>
      <c r="J34" s="799"/>
      <c r="K34" s="799"/>
      <c r="L34" s="799"/>
      <c r="M34" s="799"/>
      <c r="N34" s="799"/>
      <c r="O34" s="799"/>
      <c r="P34" s="799"/>
      <c r="Q34" s="799"/>
      <c r="R34" s="799"/>
      <c r="S34" s="799"/>
      <c r="T34" s="799"/>
      <c r="U34" s="799"/>
      <c r="V34" s="799"/>
      <c r="W34" s="799"/>
      <c r="X34" s="799"/>
      <c r="Y34" s="799"/>
    </row>
    <row r="35" spans="1:25" ht="12" customHeight="1">
      <c r="A35" s="19"/>
      <c r="B35" s="946" t="s">
        <v>46</v>
      </c>
      <c r="C35" s="946"/>
      <c r="D35" s="946"/>
      <c r="E35" s="946"/>
      <c r="F35" s="946"/>
      <c r="G35" s="946"/>
      <c r="H35" s="946"/>
      <c r="I35" s="946"/>
      <c r="J35" s="946"/>
      <c r="K35" s="946"/>
      <c r="L35" s="946"/>
      <c r="M35" s="946"/>
      <c r="N35" s="946"/>
      <c r="O35" s="946"/>
      <c r="P35" s="946"/>
      <c r="Q35" s="946"/>
      <c r="R35" s="946"/>
      <c r="S35" s="946"/>
      <c r="T35" s="946"/>
      <c r="U35" s="946"/>
      <c r="V35" s="946"/>
      <c r="W35" s="946"/>
      <c r="X35" s="946"/>
      <c r="Y35" s="946"/>
    </row>
    <row r="36" spans="1:25" ht="12" customHeight="1">
      <c r="A36" s="19"/>
      <c r="B36" s="947"/>
      <c r="C36" s="947"/>
      <c r="D36" s="947"/>
      <c r="E36" s="947"/>
      <c r="F36" s="947"/>
      <c r="G36" s="947"/>
      <c r="H36" s="947"/>
      <c r="I36" s="947"/>
      <c r="J36" s="947"/>
      <c r="K36" s="947"/>
      <c r="L36" s="947"/>
      <c r="M36" s="947"/>
      <c r="N36" s="947"/>
      <c r="O36" s="947"/>
      <c r="P36" s="947"/>
      <c r="Q36" s="947"/>
      <c r="R36" s="947"/>
      <c r="S36" s="947"/>
      <c r="T36" s="947"/>
      <c r="U36" s="947"/>
      <c r="V36" s="947"/>
      <c r="W36" s="947"/>
      <c r="X36" s="947"/>
      <c r="Y36" s="947"/>
    </row>
    <row r="37" spans="1:25" ht="9" customHeight="1">
      <c r="A37" s="399"/>
      <c r="B37" s="19"/>
      <c r="C37" s="19"/>
      <c r="D37" s="19"/>
      <c r="E37" s="19"/>
      <c r="F37" s="19"/>
      <c r="G37" s="19"/>
      <c r="H37" s="19"/>
      <c r="I37" s="19"/>
      <c r="J37" s="19"/>
      <c r="K37" s="19"/>
      <c r="L37" s="19"/>
      <c r="M37" s="19"/>
      <c r="N37" s="19"/>
      <c r="O37" s="19"/>
      <c r="P37" s="19"/>
      <c r="Q37" s="19"/>
      <c r="R37" s="19"/>
      <c r="S37" s="19"/>
      <c r="T37" s="19"/>
      <c r="U37" s="19"/>
      <c r="V37" s="19"/>
      <c r="W37" s="19"/>
      <c r="X37" s="19"/>
      <c r="Y37" s="19"/>
    </row>
    <row r="38" spans="1:25" ht="15" customHeight="1">
      <c r="A38" s="1" t="s">
        <v>161</v>
      </c>
      <c r="B38" s="1"/>
      <c r="C38" s="1"/>
      <c r="D38" s="1"/>
      <c r="E38" s="1"/>
      <c r="F38" s="1"/>
      <c r="G38" s="1"/>
      <c r="H38" s="1"/>
      <c r="I38" s="1"/>
      <c r="J38" s="1"/>
      <c r="K38" s="1"/>
      <c r="L38" s="1"/>
      <c r="M38" s="1"/>
      <c r="N38" s="1"/>
      <c r="O38" s="1"/>
      <c r="P38" s="1"/>
      <c r="Q38" s="1"/>
      <c r="R38" s="1"/>
      <c r="S38" s="1"/>
      <c r="T38" s="1"/>
      <c r="U38" s="1"/>
      <c r="V38" s="1"/>
      <c r="W38" s="1"/>
      <c r="X38" s="1"/>
      <c r="Y38" s="1"/>
    </row>
    <row r="39" spans="1:25" ht="15" customHeight="1">
      <c r="A39" s="1"/>
      <c r="B39" s="52" t="s">
        <v>162</v>
      </c>
      <c r="C39" s="53"/>
      <c r="D39" s="53"/>
      <c r="E39" s="53"/>
      <c r="F39" s="53"/>
      <c r="G39" s="53"/>
      <c r="H39" s="53"/>
      <c r="I39" s="54"/>
      <c r="J39" s="930">
        <v>4</v>
      </c>
      <c r="K39" s="931"/>
      <c r="L39" s="931"/>
      <c r="M39" s="931"/>
      <c r="N39" s="55" t="s">
        <v>8</v>
      </c>
      <c r="O39" s="56" t="s">
        <v>163</v>
      </c>
      <c r="P39" s="46"/>
      <c r="Q39" s="46"/>
      <c r="R39" s="46"/>
      <c r="S39" s="405"/>
      <c r="T39" s="353"/>
      <c r="U39" s="932">
        <v>3</v>
      </c>
      <c r="V39" s="933"/>
      <c r="W39" s="933"/>
      <c r="X39" s="933"/>
      <c r="Y39" s="55" t="s">
        <v>8</v>
      </c>
    </row>
    <row r="40" spans="1:25" ht="15" customHeight="1">
      <c r="A40" s="1"/>
      <c r="B40" s="52" t="s">
        <v>164</v>
      </c>
      <c r="C40" s="53"/>
      <c r="D40" s="53"/>
      <c r="E40" s="53"/>
      <c r="F40" s="53"/>
      <c r="G40" s="53"/>
      <c r="H40" s="53"/>
      <c r="I40" s="54"/>
      <c r="J40" s="930">
        <v>4</v>
      </c>
      <c r="K40" s="931"/>
      <c r="L40" s="931"/>
      <c r="M40" s="931"/>
      <c r="N40" s="55" t="s">
        <v>8</v>
      </c>
      <c r="O40" s="56" t="s">
        <v>165</v>
      </c>
      <c r="P40" s="46"/>
      <c r="Q40" s="46"/>
      <c r="R40" s="46"/>
      <c r="S40" s="405"/>
      <c r="T40" s="353"/>
      <c r="U40" s="932">
        <v>4</v>
      </c>
      <c r="V40" s="933"/>
      <c r="W40" s="933"/>
      <c r="X40" s="933"/>
      <c r="Y40" s="55" t="s">
        <v>8</v>
      </c>
    </row>
    <row r="41" spans="1:25" ht="15" customHeight="1">
      <c r="A41" s="1"/>
      <c r="B41" s="57"/>
      <c r="C41" s="57"/>
      <c r="D41" s="57"/>
      <c r="E41" s="57"/>
      <c r="F41" s="58"/>
      <c r="G41" s="58"/>
      <c r="H41" s="59"/>
      <c r="I41" s="57"/>
      <c r="J41" s="57"/>
      <c r="K41" s="57"/>
      <c r="L41" s="57"/>
      <c r="M41" s="52"/>
      <c r="N41" s="46"/>
      <c r="O41" s="46"/>
      <c r="P41" s="60" t="s">
        <v>20</v>
      </c>
      <c r="Q41" s="404"/>
      <c r="R41" s="45"/>
      <c r="S41" s="404"/>
      <c r="T41" s="61"/>
      <c r="U41" s="934">
        <f>SUM(U39:X40)</f>
        <v>7</v>
      </c>
      <c r="V41" s="935"/>
      <c r="W41" s="935"/>
      <c r="X41" s="935"/>
      <c r="Y41" s="55" t="s">
        <v>8</v>
      </c>
    </row>
    <row r="42" spans="1:25" ht="15" customHeight="1">
      <c r="A42" s="1"/>
      <c r="B42" s="17"/>
      <c r="C42" s="17"/>
      <c r="D42" s="17"/>
      <c r="E42" s="17"/>
      <c r="F42" s="62"/>
      <c r="G42" s="62"/>
      <c r="H42" s="6"/>
      <c r="I42" s="17"/>
      <c r="J42" s="17"/>
      <c r="K42" s="17"/>
      <c r="L42" s="17"/>
      <c r="M42" s="63" t="s">
        <v>166</v>
      </c>
      <c r="N42" s="46"/>
      <c r="O42" s="46"/>
      <c r="P42" s="60"/>
      <c r="Q42" s="404"/>
      <c r="R42" s="45"/>
      <c r="S42" s="404"/>
      <c r="T42" s="405"/>
      <c r="U42" s="936">
        <f>ROUNDDOWN(U41/(J39+J40),3)</f>
        <v>0.875</v>
      </c>
      <c r="V42" s="937"/>
      <c r="W42" s="937"/>
      <c r="X42" s="937"/>
      <c r="Y42" s="55"/>
    </row>
    <row r="43" spans="1:25" ht="6" customHeight="1">
      <c r="A43" s="1"/>
      <c r="B43" s="17"/>
      <c r="C43" s="17"/>
      <c r="D43" s="17"/>
      <c r="E43" s="17"/>
      <c r="F43" s="62"/>
      <c r="G43" s="62"/>
      <c r="H43" s="6"/>
      <c r="I43" s="17"/>
      <c r="J43" s="17"/>
      <c r="K43" s="17"/>
      <c r="L43" s="17"/>
      <c r="M43" s="64"/>
      <c r="N43" s="418"/>
      <c r="O43" s="418"/>
      <c r="P43" s="6"/>
      <c r="Q43" s="17"/>
      <c r="R43" s="382"/>
      <c r="S43" s="17"/>
      <c r="T43" s="17"/>
      <c r="U43" s="354"/>
      <c r="V43" s="65"/>
      <c r="W43" s="65"/>
      <c r="X43" s="65"/>
      <c r="Y43" s="6"/>
    </row>
    <row r="44" spans="1:25" ht="12" customHeight="1">
      <c r="A44" s="1"/>
      <c r="B44" s="938" t="s">
        <v>167</v>
      </c>
      <c r="C44" s="938"/>
      <c r="D44" s="938"/>
      <c r="E44" s="938"/>
      <c r="F44" s="938"/>
      <c r="G44" s="938"/>
      <c r="H44" s="938"/>
      <c r="I44" s="938"/>
      <c r="J44" s="938"/>
      <c r="K44" s="938"/>
      <c r="L44" s="938"/>
      <c r="M44" s="938"/>
      <c r="N44" s="938"/>
      <c r="O44" s="938"/>
      <c r="P44" s="938"/>
      <c r="Q44" s="938"/>
      <c r="R44" s="938"/>
      <c r="S44" s="938"/>
      <c r="T44" s="938"/>
      <c r="U44" s="938"/>
      <c r="V44" s="938"/>
      <c r="W44" s="938"/>
      <c r="X44" s="938"/>
      <c r="Y44" s="938"/>
    </row>
    <row r="45" spans="1:25" ht="12" customHeight="1">
      <c r="A45" s="1"/>
      <c r="B45" s="403"/>
      <c r="C45" s="403"/>
      <c r="D45" s="403"/>
      <c r="E45" s="403"/>
      <c r="F45" s="403"/>
      <c r="G45" s="403"/>
      <c r="H45" s="403"/>
      <c r="I45" s="403"/>
      <c r="J45" s="403"/>
      <c r="K45" s="403"/>
      <c r="L45" s="403"/>
      <c r="M45" s="403"/>
      <c r="N45" s="403"/>
      <c r="O45" s="403"/>
      <c r="P45" s="403"/>
      <c r="Q45" s="403"/>
      <c r="R45" s="403"/>
      <c r="S45" s="403"/>
      <c r="T45" s="403"/>
      <c r="U45" s="403"/>
      <c r="V45" s="403"/>
      <c r="W45" s="403"/>
      <c r="X45" s="403"/>
      <c r="Y45" s="403"/>
    </row>
    <row r="46" spans="1:25" ht="15" customHeight="1">
      <c r="A46" s="1" t="s">
        <v>168</v>
      </c>
      <c r="B46" s="1"/>
      <c r="C46" s="1"/>
      <c r="D46" s="1"/>
      <c r="E46" s="1"/>
      <c r="F46" s="1"/>
      <c r="G46" s="1"/>
      <c r="H46" s="1"/>
      <c r="I46" s="1"/>
      <c r="J46" s="1"/>
      <c r="K46" s="1"/>
      <c r="L46" s="1"/>
      <c r="M46" s="1"/>
      <c r="N46" s="1"/>
      <c r="O46" s="1"/>
      <c r="P46" s="1"/>
      <c r="Q46" s="1"/>
      <c r="R46" s="1"/>
      <c r="S46" s="1"/>
      <c r="T46" s="1"/>
      <c r="U46" s="1"/>
      <c r="V46" s="1"/>
      <c r="W46" s="1"/>
      <c r="X46" s="1"/>
      <c r="Y46" s="1"/>
    </row>
    <row r="47" spans="1:25" ht="15" customHeight="1">
      <c r="A47" s="1"/>
      <c r="B47" s="939" t="s">
        <v>36</v>
      </c>
      <c r="C47" s="940"/>
      <c r="D47" s="940"/>
      <c r="E47" s="941"/>
      <c r="F47" s="939" t="s">
        <v>37</v>
      </c>
      <c r="G47" s="940"/>
      <c r="H47" s="940"/>
      <c r="I47" s="941"/>
      <c r="J47" s="939" t="s">
        <v>20</v>
      </c>
      <c r="K47" s="940"/>
      <c r="L47" s="940"/>
      <c r="M47" s="940"/>
      <c r="N47" s="941"/>
      <c r="O47" s="3"/>
      <c r="P47" s="1"/>
      <c r="Q47" s="1"/>
      <c r="R47" s="1"/>
      <c r="S47" s="1"/>
      <c r="T47" s="1"/>
      <c r="U47" s="1"/>
      <c r="V47" s="1"/>
      <c r="W47" s="1"/>
      <c r="X47" s="1"/>
      <c r="Y47" s="1"/>
    </row>
    <row r="48" spans="1:25" ht="15" customHeight="1">
      <c r="A48" s="1"/>
      <c r="B48" s="922">
        <v>36</v>
      </c>
      <c r="C48" s="923"/>
      <c r="D48" s="923"/>
      <c r="E48" s="355" t="s">
        <v>17</v>
      </c>
      <c r="F48" s="922">
        <v>45</v>
      </c>
      <c r="G48" s="923"/>
      <c r="H48" s="923"/>
      <c r="I48" s="66" t="s">
        <v>17</v>
      </c>
      <c r="J48" s="67" t="s">
        <v>169</v>
      </c>
      <c r="K48" s="924">
        <f>B48+F48</f>
        <v>81</v>
      </c>
      <c r="L48" s="924"/>
      <c r="M48" s="924"/>
      <c r="N48" s="66" t="s">
        <v>17</v>
      </c>
      <c r="O48" s="3"/>
      <c r="P48" s="1"/>
      <c r="Q48" s="1"/>
      <c r="R48" s="1"/>
      <c r="S48" s="1"/>
      <c r="T48" s="1"/>
      <c r="U48" s="1"/>
      <c r="V48" s="1"/>
      <c r="W48" s="1"/>
      <c r="X48" s="1"/>
      <c r="Y48" s="1"/>
    </row>
    <row r="49" spans="1:25" ht="12" customHeight="1">
      <c r="A49" s="1"/>
      <c r="B49" s="399" t="s">
        <v>556</v>
      </c>
      <c r="C49" s="113"/>
      <c r="D49" s="113"/>
      <c r="E49" s="113"/>
      <c r="F49" s="113"/>
      <c r="G49" s="113"/>
      <c r="H49" s="113"/>
      <c r="I49" s="113"/>
      <c r="J49" s="113"/>
      <c r="K49" s="113"/>
      <c r="L49" s="113"/>
      <c r="M49" s="113"/>
      <c r="N49" s="114"/>
      <c r="O49" s="398"/>
      <c r="P49" s="398"/>
      <c r="Q49" s="398"/>
      <c r="R49" s="398"/>
      <c r="S49" s="398"/>
      <c r="T49" s="398"/>
      <c r="U49" s="398"/>
      <c r="V49" s="398"/>
      <c r="W49" s="398"/>
      <c r="X49" s="398"/>
      <c r="Y49" s="398"/>
    </row>
    <row r="50" spans="1:25" ht="12" customHeight="1">
      <c r="A50" s="1"/>
      <c r="B50" s="399" t="s">
        <v>554</v>
      </c>
      <c r="C50" s="399"/>
      <c r="D50" s="399"/>
      <c r="E50" s="399"/>
      <c r="F50" s="399"/>
      <c r="G50" s="399"/>
      <c r="H50" s="399"/>
      <c r="I50" s="399"/>
      <c r="J50" s="399"/>
      <c r="K50" s="399"/>
      <c r="L50" s="399"/>
      <c r="M50" s="399"/>
      <c r="N50" s="398"/>
      <c r="O50" s="398"/>
      <c r="P50" s="398"/>
      <c r="Q50" s="398"/>
      <c r="R50" s="398"/>
      <c r="S50" s="398"/>
      <c r="T50" s="398"/>
      <c r="U50" s="398"/>
      <c r="V50" s="398"/>
      <c r="W50" s="398"/>
      <c r="X50" s="398"/>
      <c r="Y50" s="398"/>
    </row>
    <row r="51" spans="1:25" ht="12" customHeight="1">
      <c r="A51" s="1"/>
      <c r="B51" s="876" t="s">
        <v>555</v>
      </c>
      <c r="C51" s="925"/>
      <c r="D51" s="925"/>
      <c r="E51" s="925"/>
      <c r="F51" s="925"/>
      <c r="G51" s="925"/>
      <c r="H51" s="925"/>
      <c r="I51" s="925"/>
      <c r="J51" s="925"/>
      <c r="K51" s="925"/>
      <c r="L51" s="925"/>
      <c r="M51" s="925"/>
      <c r="N51" s="925"/>
      <c r="O51" s="925"/>
      <c r="P51" s="925"/>
      <c r="Q51" s="925"/>
      <c r="R51" s="925"/>
      <c r="S51" s="925"/>
      <c r="T51" s="925"/>
      <c r="U51" s="925"/>
      <c r="V51" s="925"/>
      <c r="W51" s="925"/>
      <c r="X51" s="925"/>
      <c r="Y51" s="925"/>
    </row>
    <row r="52" spans="1:25" ht="12" customHeight="1">
      <c r="A52" s="1"/>
      <c r="B52" s="19"/>
      <c r="C52" s="51" t="s">
        <v>158</v>
      </c>
      <c r="D52" s="19"/>
      <c r="E52" s="19"/>
      <c r="F52" s="19"/>
      <c r="G52" s="19"/>
      <c r="H52" s="19"/>
      <c r="I52" s="19"/>
      <c r="J52" s="19"/>
      <c r="K52" s="19"/>
      <c r="L52" s="19"/>
      <c r="M52" s="19"/>
      <c r="N52" s="19"/>
      <c r="O52" s="19"/>
      <c r="P52" s="19"/>
      <c r="Q52" s="19"/>
      <c r="R52" s="19"/>
      <c r="S52" s="19"/>
      <c r="T52" s="19"/>
      <c r="U52" s="19"/>
      <c r="V52" s="19"/>
      <c r="W52" s="19"/>
      <c r="X52" s="19"/>
      <c r="Y52" s="19"/>
    </row>
    <row r="53" spans="1:25" ht="12" customHeight="1">
      <c r="A53" s="1"/>
      <c r="B53" s="1"/>
      <c r="C53" s="68"/>
      <c r="D53" s="1"/>
      <c r="E53" s="1"/>
      <c r="F53" s="1"/>
      <c r="G53" s="1"/>
      <c r="H53" s="1"/>
      <c r="I53" s="1"/>
      <c r="J53" s="1"/>
      <c r="K53" s="1"/>
      <c r="L53" s="1"/>
      <c r="M53" s="1"/>
      <c r="N53" s="1"/>
      <c r="O53" s="1"/>
      <c r="P53" s="1"/>
      <c r="Q53" s="1"/>
      <c r="R53" s="1"/>
      <c r="S53" s="1"/>
      <c r="T53" s="1"/>
      <c r="U53" s="1"/>
      <c r="V53" s="1"/>
      <c r="W53" s="1"/>
      <c r="X53" s="1"/>
      <c r="Y53" s="1"/>
    </row>
    <row r="54" spans="1:25" ht="15" customHeight="1">
      <c r="A54" s="398" t="s">
        <v>402</v>
      </c>
      <c r="B54" s="19"/>
      <c r="C54" s="19"/>
      <c r="D54" s="19"/>
      <c r="E54" s="19"/>
      <c r="F54" s="19"/>
      <c r="G54" s="19"/>
      <c r="H54" s="19"/>
      <c r="I54" s="19"/>
      <c r="J54" s="19"/>
      <c r="K54" s="19"/>
      <c r="L54" s="19"/>
      <c r="M54" s="19"/>
      <c r="N54" s="19"/>
      <c r="O54" s="19"/>
      <c r="P54" s="19"/>
      <c r="Q54" s="19"/>
      <c r="R54" s="19"/>
      <c r="S54" s="19"/>
      <c r="T54" s="19"/>
      <c r="U54" s="19"/>
      <c r="V54" s="19"/>
      <c r="W54" s="19"/>
      <c r="X54" s="19"/>
      <c r="Y54" s="19"/>
    </row>
    <row r="55" spans="1:25" ht="15" customHeight="1">
      <c r="A55" s="19"/>
      <c r="B55" s="19"/>
      <c r="C55" s="19"/>
      <c r="D55" s="19"/>
      <c r="E55" s="19"/>
      <c r="F55" s="19"/>
      <c r="G55" s="19"/>
      <c r="H55" s="19"/>
      <c r="I55" s="19"/>
      <c r="J55" s="19"/>
      <c r="K55" s="19"/>
      <c r="L55" s="19"/>
      <c r="M55" s="19"/>
      <c r="N55" s="19"/>
      <c r="O55" s="19"/>
      <c r="P55" s="69"/>
      <c r="Q55" s="926" t="s">
        <v>170</v>
      </c>
      <c r="R55" s="927"/>
      <c r="S55" s="928"/>
      <c r="T55" s="407" t="s">
        <v>171</v>
      </c>
      <c r="U55" s="929">
        <v>24</v>
      </c>
      <c r="V55" s="929"/>
      <c r="W55" s="929"/>
      <c r="X55" s="929"/>
      <c r="Y55" s="70" t="s">
        <v>47</v>
      </c>
    </row>
    <row r="56" spans="1:25" ht="15" customHeight="1">
      <c r="A56" s="19"/>
      <c r="B56" s="19"/>
      <c r="C56" s="19"/>
      <c r="D56" s="19"/>
      <c r="E56" s="19"/>
      <c r="F56" s="19"/>
      <c r="G56" s="19"/>
      <c r="H56" s="19"/>
      <c r="I56" s="19"/>
      <c r="J56" s="19"/>
      <c r="K56" s="19"/>
      <c r="L56" s="19"/>
      <c r="M56" s="19"/>
      <c r="N56" s="19"/>
      <c r="O56" s="19"/>
      <c r="P56" s="19"/>
      <c r="Q56" s="20"/>
      <c r="R56" s="20"/>
      <c r="S56" s="20"/>
      <c r="T56" s="20"/>
      <c r="U56" s="398"/>
      <c r="V56" s="398"/>
      <c r="W56" s="398"/>
      <c r="X56" s="398"/>
      <c r="Y56" s="19"/>
    </row>
    <row r="57" spans="1:25" ht="15" customHeight="1">
      <c r="A57" s="19" t="s">
        <v>172</v>
      </c>
      <c r="B57" s="126"/>
      <c r="C57" s="126"/>
      <c r="D57" s="126"/>
      <c r="E57" s="126"/>
      <c r="F57" s="126"/>
      <c r="G57" s="126"/>
      <c r="H57" s="126"/>
      <c r="I57" s="126"/>
      <c r="J57" s="126"/>
      <c r="K57" s="126"/>
      <c r="L57" s="126"/>
      <c r="M57" s="126"/>
      <c r="N57" s="126"/>
      <c r="O57" s="126"/>
      <c r="P57" s="126"/>
      <c r="Q57" s="126"/>
      <c r="R57" s="126"/>
      <c r="S57" s="126"/>
      <c r="T57" s="126"/>
      <c r="U57" s="126"/>
      <c r="V57" s="920" t="s">
        <v>48</v>
      </c>
      <c r="W57" s="920"/>
      <c r="X57" s="920" t="s">
        <v>49</v>
      </c>
      <c r="Y57" s="920"/>
    </row>
    <row r="58" spans="1:25" ht="15" customHeight="1">
      <c r="A58" s="19"/>
      <c r="B58" s="19"/>
      <c r="C58" s="19"/>
      <c r="D58" s="19"/>
      <c r="E58" s="19"/>
      <c r="F58" s="19"/>
      <c r="G58" s="19"/>
      <c r="H58" s="19"/>
      <c r="I58" s="19"/>
      <c r="J58" s="19"/>
      <c r="K58" s="19"/>
      <c r="L58" s="19"/>
      <c r="M58" s="19"/>
      <c r="N58" s="19"/>
      <c r="O58" s="19"/>
      <c r="P58" s="19"/>
      <c r="Q58" s="19"/>
      <c r="R58" s="19"/>
      <c r="S58" s="19"/>
      <c r="T58" s="19"/>
      <c r="U58" s="19"/>
      <c r="V58" s="920"/>
      <c r="W58" s="920"/>
      <c r="X58" s="920"/>
      <c r="Y58" s="920"/>
    </row>
    <row r="59" spans="1:25" ht="12" customHeight="1">
      <c r="A59" s="126"/>
      <c r="B59" s="909" t="s">
        <v>130</v>
      </c>
      <c r="C59" s="921" t="s">
        <v>50</v>
      </c>
      <c r="D59" s="921"/>
      <c r="E59" s="921"/>
      <c r="F59" s="921"/>
      <c r="G59" s="921"/>
      <c r="H59" s="921"/>
      <c r="I59" s="921"/>
      <c r="J59" s="921"/>
      <c r="K59" s="921"/>
      <c r="L59" s="921"/>
      <c r="M59" s="921"/>
      <c r="N59" s="921"/>
      <c r="O59" s="921"/>
      <c r="P59" s="921"/>
      <c r="Q59" s="921"/>
      <c r="R59" s="921"/>
      <c r="S59" s="921"/>
      <c r="T59" s="921"/>
      <c r="U59" s="921"/>
      <c r="V59" s="912" t="s">
        <v>468</v>
      </c>
      <c r="W59" s="913"/>
      <c r="X59" s="912" t="s">
        <v>468</v>
      </c>
      <c r="Y59" s="913"/>
    </row>
    <row r="60" spans="1:25" ht="12" customHeight="1">
      <c r="A60" s="19"/>
      <c r="B60" s="909"/>
      <c r="C60" s="921"/>
      <c r="D60" s="921"/>
      <c r="E60" s="921"/>
      <c r="F60" s="921"/>
      <c r="G60" s="921"/>
      <c r="H60" s="921"/>
      <c r="I60" s="921"/>
      <c r="J60" s="921"/>
      <c r="K60" s="921"/>
      <c r="L60" s="921"/>
      <c r="M60" s="921"/>
      <c r="N60" s="921"/>
      <c r="O60" s="921"/>
      <c r="P60" s="921"/>
      <c r="Q60" s="921"/>
      <c r="R60" s="921"/>
      <c r="S60" s="921"/>
      <c r="T60" s="921"/>
      <c r="U60" s="921"/>
      <c r="V60" s="914"/>
      <c r="W60" s="915"/>
      <c r="X60" s="914"/>
      <c r="Y60" s="915"/>
    </row>
    <row r="61" spans="1:25" ht="12" customHeight="1">
      <c r="A61" s="19"/>
      <c r="B61" s="909" t="s">
        <v>131</v>
      </c>
      <c r="C61" s="910" t="s">
        <v>51</v>
      </c>
      <c r="D61" s="910"/>
      <c r="E61" s="910"/>
      <c r="F61" s="910"/>
      <c r="G61" s="910"/>
      <c r="H61" s="910"/>
      <c r="I61" s="910"/>
      <c r="J61" s="910"/>
      <c r="K61" s="910"/>
      <c r="L61" s="910"/>
      <c r="M61" s="910"/>
      <c r="N61" s="910"/>
      <c r="O61" s="910"/>
      <c r="P61" s="910"/>
      <c r="Q61" s="910"/>
      <c r="R61" s="910"/>
      <c r="S61" s="910"/>
      <c r="T61" s="910"/>
      <c r="U61" s="911"/>
      <c r="V61" s="912" t="s">
        <v>468</v>
      </c>
      <c r="W61" s="913"/>
      <c r="X61" s="912" t="s">
        <v>468</v>
      </c>
      <c r="Y61" s="913"/>
    </row>
    <row r="62" spans="1:25" ht="12" customHeight="1">
      <c r="A62" s="19"/>
      <c r="B62" s="909"/>
      <c r="C62" s="910"/>
      <c r="D62" s="910"/>
      <c r="E62" s="910"/>
      <c r="F62" s="910"/>
      <c r="G62" s="910"/>
      <c r="H62" s="910"/>
      <c r="I62" s="910"/>
      <c r="J62" s="910"/>
      <c r="K62" s="910"/>
      <c r="L62" s="910"/>
      <c r="M62" s="910"/>
      <c r="N62" s="910"/>
      <c r="O62" s="910"/>
      <c r="P62" s="910"/>
      <c r="Q62" s="910"/>
      <c r="R62" s="910"/>
      <c r="S62" s="910"/>
      <c r="T62" s="910"/>
      <c r="U62" s="911"/>
      <c r="V62" s="914"/>
      <c r="W62" s="915"/>
      <c r="X62" s="914"/>
      <c r="Y62" s="915"/>
    </row>
    <row r="63" spans="1:25" ht="24.95" customHeight="1">
      <c r="A63" s="815" t="s">
        <v>403</v>
      </c>
      <c r="B63" s="815"/>
      <c r="C63" s="815"/>
      <c r="D63" s="815"/>
      <c r="E63" s="815"/>
      <c r="F63" s="815"/>
      <c r="G63" s="815"/>
      <c r="H63" s="815"/>
      <c r="I63" s="815"/>
      <c r="J63" s="815"/>
      <c r="K63" s="815"/>
      <c r="L63" s="815"/>
      <c r="M63" s="815"/>
      <c r="N63" s="916" t="s">
        <v>53</v>
      </c>
      <c r="O63" s="917"/>
      <c r="P63" s="884" t="s">
        <v>305</v>
      </c>
      <c r="Q63" s="885"/>
      <c r="R63" s="885"/>
      <c r="S63" s="886"/>
      <c r="T63" s="406" t="s">
        <v>173</v>
      </c>
      <c r="U63" s="887">
        <v>2</v>
      </c>
      <c r="V63" s="888"/>
      <c r="W63" s="888"/>
      <c r="X63" s="889"/>
      <c r="Y63" s="118" t="s">
        <v>52</v>
      </c>
    </row>
    <row r="64" spans="1:25" ht="24.95" customHeight="1">
      <c r="A64" s="815"/>
      <c r="B64" s="815"/>
      <c r="C64" s="815"/>
      <c r="D64" s="815"/>
      <c r="E64" s="815"/>
      <c r="F64" s="815"/>
      <c r="G64" s="815"/>
      <c r="H64" s="815"/>
      <c r="I64" s="815"/>
      <c r="J64" s="815"/>
      <c r="K64" s="815"/>
      <c r="L64" s="815"/>
      <c r="M64" s="815"/>
      <c r="N64" s="918"/>
      <c r="O64" s="919"/>
      <c r="P64" s="884" t="s">
        <v>306</v>
      </c>
      <c r="Q64" s="885"/>
      <c r="R64" s="885"/>
      <c r="S64" s="886"/>
      <c r="T64" s="406" t="s">
        <v>174</v>
      </c>
      <c r="U64" s="887">
        <v>0</v>
      </c>
      <c r="V64" s="888"/>
      <c r="W64" s="888"/>
      <c r="X64" s="889"/>
      <c r="Y64" s="118" t="s">
        <v>47</v>
      </c>
    </row>
    <row r="65" spans="1:28" ht="24.95" customHeight="1">
      <c r="A65" s="815" t="s">
        <v>132</v>
      </c>
      <c r="B65" s="815"/>
      <c r="C65" s="815"/>
      <c r="D65" s="815"/>
      <c r="E65" s="815"/>
      <c r="F65" s="815"/>
      <c r="G65" s="815"/>
      <c r="H65" s="815"/>
      <c r="I65" s="815"/>
      <c r="J65" s="815"/>
      <c r="K65" s="815"/>
      <c r="L65" s="815"/>
      <c r="M65" s="815"/>
      <c r="N65" s="906" t="s">
        <v>54</v>
      </c>
      <c r="O65" s="881"/>
      <c r="P65" s="884" t="s">
        <v>305</v>
      </c>
      <c r="Q65" s="885"/>
      <c r="R65" s="885"/>
      <c r="S65" s="886"/>
      <c r="T65" s="406" t="s">
        <v>175</v>
      </c>
      <c r="U65" s="887">
        <v>2</v>
      </c>
      <c r="V65" s="888"/>
      <c r="W65" s="888"/>
      <c r="X65" s="889"/>
      <c r="Y65" s="118" t="s">
        <v>52</v>
      </c>
    </row>
    <row r="66" spans="1:28" ht="24.95" customHeight="1">
      <c r="A66" s="815"/>
      <c r="B66" s="815"/>
      <c r="C66" s="815"/>
      <c r="D66" s="815"/>
      <c r="E66" s="815"/>
      <c r="F66" s="815"/>
      <c r="G66" s="815"/>
      <c r="H66" s="815"/>
      <c r="I66" s="815"/>
      <c r="J66" s="815"/>
      <c r="K66" s="815"/>
      <c r="L66" s="815"/>
      <c r="M66" s="815"/>
      <c r="N66" s="907"/>
      <c r="O66" s="908"/>
      <c r="P66" s="884" t="s">
        <v>306</v>
      </c>
      <c r="Q66" s="885"/>
      <c r="R66" s="885"/>
      <c r="S66" s="886"/>
      <c r="T66" s="406" t="s">
        <v>176</v>
      </c>
      <c r="U66" s="887">
        <v>12</v>
      </c>
      <c r="V66" s="888"/>
      <c r="W66" s="888"/>
      <c r="X66" s="889"/>
      <c r="Y66" s="118" t="s">
        <v>47</v>
      </c>
    </row>
    <row r="67" spans="1:28" ht="13.5" customHeight="1">
      <c r="A67" s="385"/>
      <c r="B67" s="385"/>
      <c r="C67" s="385"/>
      <c r="D67" s="385"/>
      <c r="E67" s="385"/>
      <c r="F67" s="385"/>
      <c r="G67" s="385"/>
      <c r="H67" s="385"/>
      <c r="I67" s="385"/>
      <c r="J67" s="385"/>
      <c r="K67" s="385"/>
      <c r="L67" s="385"/>
      <c r="M67" s="385"/>
      <c r="N67" s="128"/>
      <c r="O67" s="128"/>
      <c r="P67" s="128"/>
      <c r="Q67" s="128"/>
      <c r="R67" s="128"/>
      <c r="S67" s="128"/>
      <c r="T67" s="390"/>
      <c r="U67" s="129"/>
      <c r="V67" s="129"/>
      <c r="W67" s="129"/>
      <c r="X67" s="129"/>
      <c r="Y67" s="27"/>
    </row>
    <row r="68" spans="1:28" ht="24.95" customHeight="1">
      <c r="A68" s="815" t="s">
        <v>404</v>
      </c>
      <c r="B68" s="815"/>
      <c r="C68" s="815"/>
      <c r="D68" s="815"/>
      <c r="E68" s="815"/>
      <c r="F68" s="815"/>
      <c r="G68" s="815"/>
      <c r="H68" s="815"/>
      <c r="I68" s="815"/>
      <c r="J68" s="815"/>
      <c r="K68" s="815"/>
      <c r="L68" s="815"/>
      <c r="M68" s="815"/>
      <c r="N68" s="896" t="s">
        <v>53</v>
      </c>
      <c r="O68" s="897"/>
      <c r="P68" s="900" t="s">
        <v>305</v>
      </c>
      <c r="Q68" s="901"/>
      <c r="R68" s="901"/>
      <c r="S68" s="902"/>
      <c r="T68" s="130" t="s">
        <v>177</v>
      </c>
      <c r="U68" s="903">
        <v>0</v>
      </c>
      <c r="V68" s="904"/>
      <c r="W68" s="904"/>
      <c r="X68" s="905"/>
      <c r="Y68" s="131" t="s">
        <v>52</v>
      </c>
    </row>
    <row r="69" spans="1:28" ht="24.95" customHeight="1">
      <c r="A69" s="815"/>
      <c r="B69" s="815"/>
      <c r="C69" s="815"/>
      <c r="D69" s="815"/>
      <c r="E69" s="815"/>
      <c r="F69" s="815"/>
      <c r="G69" s="815"/>
      <c r="H69" s="815"/>
      <c r="I69" s="815"/>
      <c r="J69" s="815"/>
      <c r="K69" s="815"/>
      <c r="L69" s="815"/>
      <c r="M69" s="815"/>
      <c r="N69" s="898"/>
      <c r="O69" s="899"/>
      <c r="P69" s="884" t="s">
        <v>306</v>
      </c>
      <c r="Q69" s="885"/>
      <c r="R69" s="885"/>
      <c r="S69" s="886"/>
      <c r="T69" s="406" t="s">
        <v>178</v>
      </c>
      <c r="U69" s="887">
        <v>10</v>
      </c>
      <c r="V69" s="888"/>
      <c r="W69" s="888"/>
      <c r="X69" s="889"/>
      <c r="Y69" s="132" t="s">
        <v>47</v>
      </c>
    </row>
    <row r="70" spans="1:28" ht="24.95" customHeight="1">
      <c r="A70" s="815" t="s">
        <v>133</v>
      </c>
      <c r="B70" s="815"/>
      <c r="C70" s="815"/>
      <c r="D70" s="815"/>
      <c r="E70" s="815"/>
      <c r="F70" s="815"/>
      <c r="G70" s="815"/>
      <c r="H70" s="815"/>
      <c r="I70" s="815"/>
      <c r="J70" s="815"/>
      <c r="K70" s="815"/>
      <c r="L70" s="815"/>
      <c r="M70" s="815"/>
      <c r="N70" s="880" t="s">
        <v>54</v>
      </c>
      <c r="O70" s="881"/>
      <c r="P70" s="884" t="s">
        <v>305</v>
      </c>
      <c r="Q70" s="885"/>
      <c r="R70" s="885"/>
      <c r="S70" s="886"/>
      <c r="T70" s="406" t="s">
        <v>179</v>
      </c>
      <c r="U70" s="887">
        <v>2</v>
      </c>
      <c r="V70" s="888"/>
      <c r="W70" s="888"/>
      <c r="X70" s="889"/>
      <c r="Y70" s="132" t="s">
        <v>52</v>
      </c>
    </row>
    <row r="71" spans="1:28" ht="24.95" customHeight="1">
      <c r="A71" s="815"/>
      <c r="B71" s="815"/>
      <c r="C71" s="815"/>
      <c r="D71" s="815"/>
      <c r="E71" s="815"/>
      <c r="F71" s="815"/>
      <c r="G71" s="815"/>
      <c r="H71" s="815"/>
      <c r="I71" s="815"/>
      <c r="J71" s="815"/>
      <c r="K71" s="815"/>
      <c r="L71" s="815"/>
      <c r="M71" s="815"/>
      <c r="N71" s="882"/>
      <c r="O71" s="883"/>
      <c r="P71" s="890" t="s">
        <v>306</v>
      </c>
      <c r="Q71" s="891"/>
      <c r="R71" s="891"/>
      <c r="S71" s="892"/>
      <c r="T71" s="133" t="s">
        <v>180</v>
      </c>
      <c r="U71" s="893">
        <v>16</v>
      </c>
      <c r="V71" s="894"/>
      <c r="W71" s="894"/>
      <c r="X71" s="895"/>
      <c r="Y71" s="134" t="s">
        <v>47</v>
      </c>
    </row>
    <row r="72" spans="1:28" s="47" customFormat="1" ht="15" customHeight="1">
      <c r="A72" s="19" t="s">
        <v>181</v>
      </c>
      <c r="B72" s="19"/>
      <c r="C72" s="19"/>
      <c r="D72" s="19"/>
      <c r="E72" s="19"/>
      <c r="F72" s="19"/>
      <c r="G72" s="19"/>
      <c r="H72" s="19"/>
      <c r="I72" s="19"/>
      <c r="J72" s="19"/>
      <c r="K72" s="19"/>
      <c r="L72" s="19"/>
      <c r="M72" s="19"/>
      <c r="N72" s="19"/>
      <c r="O72" s="19"/>
      <c r="P72" s="19"/>
      <c r="Q72" s="19"/>
      <c r="R72" s="19"/>
      <c r="S72" s="19"/>
      <c r="T72" s="19"/>
      <c r="U72" s="19"/>
      <c r="V72" s="19"/>
      <c r="W72" s="19"/>
      <c r="X72" s="19"/>
      <c r="Y72" s="19"/>
    </row>
    <row r="73" spans="1:28" s="47" customFormat="1" ht="9" customHeight="1">
      <c r="A73" s="126"/>
      <c r="B73" s="126"/>
      <c r="C73" s="126"/>
      <c r="D73" s="126"/>
      <c r="E73" s="126"/>
      <c r="F73" s="126"/>
      <c r="G73" s="126"/>
      <c r="H73" s="126"/>
      <c r="I73" s="126"/>
      <c r="J73" s="126"/>
      <c r="K73" s="126"/>
      <c r="L73" s="126"/>
      <c r="M73" s="126"/>
      <c r="N73" s="126"/>
      <c r="O73" s="126"/>
      <c r="P73" s="126"/>
      <c r="Q73" s="126"/>
      <c r="R73" s="126"/>
      <c r="S73" s="126"/>
      <c r="T73" s="126"/>
      <c r="U73" s="126"/>
      <c r="V73" s="126"/>
      <c r="W73" s="126"/>
      <c r="X73" s="126"/>
      <c r="Y73" s="126"/>
    </row>
    <row r="74" spans="1:28" s="47" customFormat="1" ht="8.25" customHeight="1">
      <c r="A74" s="126"/>
      <c r="B74" s="135"/>
      <c r="C74" s="136"/>
      <c r="D74" s="136"/>
      <c r="E74" s="136"/>
      <c r="F74" s="136"/>
      <c r="G74" s="136"/>
      <c r="H74" s="136"/>
      <c r="I74" s="136"/>
      <c r="J74" s="136"/>
      <c r="K74" s="136"/>
      <c r="L74" s="136"/>
      <c r="M74" s="136"/>
      <c r="N74" s="136"/>
      <c r="O74" s="136"/>
      <c r="P74" s="136"/>
      <c r="Q74" s="136"/>
      <c r="R74" s="136"/>
      <c r="S74" s="137"/>
      <c r="T74" s="135"/>
      <c r="U74" s="136"/>
      <c r="V74" s="136"/>
      <c r="W74" s="136"/>
      <c r="X74" s="136"/>
      <c r="Y74" s="137"/>
    </row>
    <row r="75" spans="1:28" s="47" customFormat="1" ht="15" customHeight="1">
      <c r="A75" s="126"/>
      <c r="B75" s="138"/>
      <c r="C75" s="19" t="s">
        <v>55</v>
      </c>
      <c r="D75" s="19"/>
      <c r="E75" s="19"/>
      <c r="F75" s="19"/>
      <c r="G75" s="19"/>
      <c r="H75" s="876" t="s">
        <v>56</v>
      </c>
      <c r="I75" s="876"/>
      <c r="J75" s="876"/>
      <c r="K75" s="876"/>
      <c r="L75" s="876"/>
      <c r="M75" s="876"/>
      <c r="N75" s="876"/>
      <c r="O75" s="876"/>
      <c r="P75" s="876"/>
      <c r="Q75" s="876"/>
      <c r="R75" s="876"/>
      <c r="S75" s="876"/>
      <c r="T75" s="876"/>
      <c r="U75" s="876"/>
      <c r="V75" s="876"/>
      <c r="W75" s="876"/>
      <c r="X75" s="876"/>
      <c r="Y75" s="877"/>
    </row>
    <row r="76" spans="1:28" s="47" customFormat="1" ht="15" customHeight="1">
      <c r="A76" s="126"/>
      <c r="B76" s="138"/>
      <c r="C76" s="19" t="s">
        <v>57</v>
      </c>
      <c r="D76" s="19"/>
      <c r="E76" s="19"/>
      <c r="F76" s="19"/>
      <c r="G76" s="19"/>
      <c r="H76" s="27"/>
      <c r="I76" s="878" t="s">
        <v>58</v>
      </c>
      <c r="J76" s="879"/>
      <c r="K76" s="139">
        <v>2</v>
      </c>
      <c r="L76" s="19" t="s">
        <v>59</v>
      </c>
      <c r="M76" s="19"/>
      <c r="N76" s="139">
        <v>2</v>
      </c>
      <c r="O76" s="19" t="s">
        <v>60</v>
      </c>
      <c r="P76" s="19"/>
      <c r="Q76" s="19"/>
      <c r="R76" s="19"/>
      <c r="S76" s="19"/>
      <c r="T76" s="140" t="s">
        <v>182</v>
      </c>
      <c r="U76" s="834">
        <f>U77+U101</f>
        <v>6044500</v>
      </c>
      <c r="V76" s="834"/>
      <c r="W76" s="834"/>
      <c r="X76" s="834"/>
      <c r="Y76" s="141" t="s">
        <v>61</v>
      </c>
      <c r="Z76" s="142" t="str">
        <f>IF(AB78="未入力","※先に158行目の当該年度４月１日現在の１年次研修医受入数を入力してください","")</f>
        <v/>
      </c>
    </row>
    <row r="77" spans="1:28" s="47" customFormat="1" ht="15" customHeight="1">
      <c r="A77" s="126"/>
      <c r="B77" s="138" t="s">
        <v>116</v>
      </c>
      <c r="C77" s="19"/>
      <c r="D77" s="19"/>
      <c r="E77" s="19"/>
      <c r="F77" s="19"/>
      <c r="G77" s="19"/>
      <c r="H77" s="19"/>
      <c r="I77" s="20"/>
      <c r="J77" s="20"/>
      <c r="K77" s="19"/>
      <c r="L77" s="19"/>
      <c r="M77" s="19"/>
      <c r="N77" s="19"/>
      <c r="O77" s="19"/>
      <c r="P77" s="19"/>
      <c r="Q77" s="19"/>
      <c r="R77" s="19"/>
      <c r="S77" s="19"/>
      <c r="T77" s="140" t="s">
        <v>183</v>
      </c>
      <c r="U77" s="834">
        <f>IF(OR(AB78="20人未満",$C$118=1),(E79*Q79)+(E81*Q81)+(E83*Q83)+(E85*Q85)+(E87*Q87),(E91*Q91)+(E93*Q93)+(E95*Q95)+(E97*Q97)+(E99*Q99))</f>
        <v>4889500</v>
      </c>
      <c r="V77" s="834"/>
      <c r="W77" s="834"/>
      <c r="X77" s="834"/>
      <c r="Y77" s="141" t="s">
        <v>62</v>
      </c>
    </row>
    <row r="78" spans="1:28" s="47" customFormat="1" ht="30" customHeight="1">
      <c r="A78" s="126"/>
      <c r="B78" s="872" t="s">
        <v>117</v>
      </c>
      <c r="C78" s="873"/>
      <c r="D78" s="873"/>
      <c r="E78" s="873"/>
      <c r="F78" s="873"/>
      <c r="G78" s="873"/>
      <c r="H78" s="873"/>
      <c r="I78" s="873"/>
      <c r="J78" s="873"/>
      <c r="K78" s="873"/>
      <c r="L78" s="873"/>
      <c r="M78" s="873"/>
      <c r="N78" s="873"/>
      <c r="O78" s="873"/>
      <c r="P78" s="873"/>
      <c r="Q78" s="873"/>
      <c r="R78" s="873"/>
      <c r="S78" s="874"/>
      <c r="T78" s="140"/>
      <c r="U78" s="356"/>
      <c r="V78" s="356"/>
      <c r="W78" s="356"/>
      <c r="X78" s="356"/>
      <c r="Y78" s="141"/>
      <c r="AB78" s="143" t="str">
        <f>IF(N158="","未入力",IF(N158&gt;=20,"20人以上","20人未満"))</f>
        <v>20人未満</v>
      </c>
    </row>
    <row r="79" spans="1:28" s="47" customFormat="1" ht="32.25" customHeight="1">
      <c r="A79" s="126"/>
      <c r="B79" s="875" t="s">
        <v>63</v>
      </c>
      <c r="C79" s="867"/>
      <c r="D79" s="18" t="s">
        <v>128</v>
      </c>
      <c r="E79" s="870">
        <v>63000</v>
      </c>
      <c r="F79" s="837"/>
      <c r="G79" s="837"/>
      <c r="H79" s="19" t="s">
        <v>9</v>
      </c>
      <c r="I79" s="19"/>
      <c r="J79" s="19"/>
      <c r="K79" s="20" t="s">
        <v>7</v>
      </c>
      <c r="L79" s="19"/>
      <c r="M79" s="868" t="s">
        <v>184</v>
      </c>
      <c r="N79" s="868"/>
      <c r="O79" s="868"/>
      <c r="P79" s="868"/>
      <c r="Q79" s="849">
        <f>IF(OR($AB$78="20人未満",$C$118=1),IF($K$76=1,$V$15,0)+IF($K$76=2,$V$15,0),"")</f>
        <v>77</v>
      </c>
      <c r="R79" s="849"/>
      <c r="S79" s="19" t="s">
        <v>8</v>
      </c>
      <c r="T79" s="140"/>
      <c r="U79" s="356"/>
      <c r="V79" s="356"/>
      <c r="W79" s="356"/>
      <c r="X79" s="356"/>
      <c r="Y79" s="141"/>
    </row>
    <row r="80" spans="1:28" s="47" customFormat="1" ht="9" customHeight="1">
      <c r="A80" s="126"/>
      <c r="B80" s="21"/>
      <c r="C80" s="22"/>
      <c r="D80" s="18"/>
      <c r="E80" s="412"/>
      <c r="F80" s="412"/>
      <c r="G80" s="412"/>
      <c r="H80" s="19"/>
      <c r="I80" s="19"/>
      <c r="J80" s="19"/>
      <c r="K80" s="20"/>
      <c r="L80" s="19"/>
      <c r="M80" s="389"/>
      <c r="N80" s="389"/>
      <c r="O80" s="389"/>
      <c r="P80" s="389"/>
      <c r="Q80" s="416"/>
      <c r="R80" s="416"/>
      <c r="S80" s="19"/>
      <c r="T80" s="140"/>
      <c r="U80" s="356"/>
      <c r="V80" s="356"/>
      <c r="W80" s="356"/>
      <c r="X80" s="356"/>
      <c r="Y80" s="141"/>
    </row>
    <row r="81" spans="1:25" s="47" customFormat="1" ht="27.75" customHeight="1">
      <c r="A81" s="126"/>
      <c r="B81" s="866" t="s">
        <v>64</v>
      </c>
      <c r="C81" s="867"/>
      <c r="D81" s="18" t="s">
        <v>128</v>
      </c>
      <c r="E81" s="870">
        <v>52000</v>
      </c>
      <c r="F81" s="837"/>
      <c r="G81" s="837"/>
      <c r="H81" s="19" t="s">
        <v>9</v>
      </c>
      <c r="I81" s="19"/>
      <c r="J81" s="19"/>
      <c r="K81" s="20" t="s">
        <v>7</v>
      </c>
      <c r="L81" s="19"/>
      <c r="M81" s="868" t="s">
        <v>184</v>
      </c>
      <c r="N81" s="868"/>
      <c r="O81" s="868"/>
      <c r="P81" s="868"/>
      <c r="Q81" s="849">
        <f>IF(OR($AB$78="20人未満",$C$118=1),IF($K$76=3,$V$15,0),"")</f>
        <v>0</v>
      </c>
      <c r="R81" s="849"/>
      <c r="S81" s="19" t="s">
        <v>8</v>
      </c>
      <c r="T81" s="140"/>
      <c r="U81" s="356"/>
      <c r="V81" s="356"/>
      <c r="W81" s="356"/>
      <c r="X81" s="356"/>
      <c r="Y81" s="141"/>
    </row>
    <row r="82" spans="1:25" s="47" customFormat="1" ht="18" customHeight="1">
      <c r="A82" s="126"/>
      <c r="B82" s="23"/>
      <c r="C82" s="24"/>
      <c r="D82" s="18"/>
      <c r="E82" s="411"/>
      <c r="F82" s="412"/>
      <c r="G82" s="412"/>
      <c r="H82" s="19"/>
      <c r="I82" s="19"/>
      <c r="J82" s="19"/>
      <c r="K82" s="20"/>
      <c r="L82" s="19"/>
      <c r="M82" s="398"/>
      <c r="N82" s="398"/>
      <c r="O82" s="398"/>
      <c r="P82" s="398"/>
      <c r="Q82" s="413"/>
      <c r="R82" s="413"/>
      <c r="S82" s="19"/>
      <c r="T82" s="140"/>
      <c r="U82" s="356"/>
      <c r="V82" s="356"/>
      <c r="W82" s="356"/>
      <c r="X82" s="356"/>
      <c r="Y82" s="141"/>
    </row>
    <row r="83" spans="1:25" s="47" customFormat="1" ht="18" customHeight="1">
      <c r="A83" s="126"/>
      <c r="B83" s="866" t="s">
        <v>65</v>
      </c>
      <c r="C83" s="867"/>
      <c r="D83" s="18" t="s">
        <v>128</v>
      </c>
      <c r="E83" s="837">
        <v>47000</v>
      </c>
      <c r="F83" s="837"/>
      <c r="G83" s="837"/>
      <c r="H83" s="19" t="s">
        <v>9</v>
      </c>
      <c r="I83" s="19"/>
      <c r="J83" s="19"/>
      <c r="K83" s="20" t="s">
        <v>7</v>
      </c>
      <c r="L83" s="19"/>
      <c r="M83" s="868" t="s">
        <v>184</v>
      </c>
      <c r="N83" s="868"/>
      <c r="O83" s="868"/>
      <c r="P83" s="868"/>
      <c r="Q83" s="849">
        <f>IF(OR($AB$78="20人未満",$C$118=1),IF($K$76=4,$V$15,0),"")</f>
        <v>0</v>
      </c>
      <c r="R83" s="849"/>
      <c r="S83" s="19" t="s">
        <v>8</v>
      </c>
      <c r="T83" s="140"/>
      <c r="U83" s="356"/>
      <c r="V83" s="356"/>
      <c r="W83" s="356"/>
      <c r="X83" s="356"/>
      <c r="Y83" s="141"/>
    </row>
    <row r="84" spans="1:25" s="47" customFormat="1" ht="18" customHeight="1">
      <c r="A84" s="126"/>
      <c r="B84" s="23"/>
      <c r="C84" s="24"/>
      <c r="D84" s="18"/>
      <c r="E84" s="837"/>
      <c r="F84" s="837"/>
      <c r="G84" s="837"/>
      <c r="H84" s="19"/>
      <c r="I84" s="19"/>
      <c r="J84" s="19"/>
      <c r="K84" s="20"/>
      <c r="L84" s="19"/>
      <c r="M84" s="398"/>
      <c r="N84" s="398"/>
      <c r="O84" s="398"/>
      <c r="P84" s="398"/>
      <c r="Q84" s="413"/>
      <c r="R84" s="413"/>
      <c r="S84" s="19"/>
      <c r="T84" s="140"/>
      <c r="U84" s="356"/>
      <c r="V84" s="356"/>
      <c r="W84" s="356"/>
      <c r="X84" s="356"/>
      <c r="Y84" s="141"/>
    </row>
    <row r="85" spans="1:25" s="47" customFormat="1" ht="18" customHeight="1">
      <c r="A85" s="126"/>
      <c r="B85" s="866" t="s">
        <v>66</v>
      </c>
      <c r="C85" s="867"/>
      <c r="D85" s="18" t="s">
        <v>128</v>
      </c>
      <c r="E85" s="837">
        <v>42000</v>
      </c>
      <c r="F85" s="837"/>
      <c r="G85" s="837"/>
      <c r="H85" s="19" t="s">
        <v>9</v>
      </c>
      <c r="I85" s="19"/>
      <c r="J85" s="19"/>
      <c r="K85" s="20" t="s">
        <v>7</v>
      </c>
      <c r="L85" s="19"/>
      <c r="M85" s="868" t="s">
        <v>184</v>
      </c>
      <c r="N85" s="868"/>
      <c r="O85" s="868"/>
      <c r="P85" s="868"/>
      <c r="Q85" s="849">
        <f>IF(OR($AB$78="20人未満",$C118=1),IF($K$76=5,$V$15,0),"")</f>
        <v>0</v>
      </c>
      <c r="R85" s="849"/>
      <c r="S85" s="19" t="s">
        <v>8</v>
      </c>
      <c r="T85" s="140"/>
      <c r="U85" s="356"/>
      <c r="V85" s="356"/>
      <c r="W85" s="356"/>
      <c r="X85" s="356"/>
      <c r="Y85" s="141"/>
    </row>
    <row r="86" spans="1:25" s="47" customFormat="1" ht="18" customHeight="1">
      <c r="A86" s="126"/>
      <c r="B86" s="23"/>
      <c r="C86" s="24"/>
      <c r="D86" s="18"/>
      <c r="E86" s="837"/>
      <c r="F86" s="837"/>
      <c r="G86" s="837"/>
      <c r="H86" s="19"/>
      <c r="I86" s="19"/>
      <c r="J86" s="19"/>
      <c r="K86" s="20"/>
      <c r="L86" s="19"/>
      <c r="M86" s="398"/>
      <c r="N86" s="398"/>
      <c r="O86" s="398"/>
      <c r="P86" s="398"/>
      <c r="Q86" s="413"/>
      <c r="R86" s="413"/>
      <c r="S86" s="19"/>
      <c r="T86" s="140"/>
      <c r="U86" s="356"/>
      <c r="V86" s="356"/>
      <c r="W86" s="356"/>
      <c r="X86" s="356"/>
      <c r="Y86" s="141"/>
    </row>
    <row r="87" spans="1:25" s="47" customFormat="1" ht="33.75" customHeight="1">
      <c r="A87" s="126"/>
      <c r="B87" s="861" t="s">
        <v>67</v>
      </c>
      <c r="C87" s="862"/>
      <c r="D87" s="400" t="s">
        <v>128</v>
      </c>
      <c r="E87" s="863">
        <v>500</v>
      </c>
      <c r="F87" s="863"/>
      <c r="G87" s="863"/>
      <c r="H87" s="392" t="s">
        <v>9</v>
      </c>
      <c r="I87" s="392"/>
      <c r="J87" s="392"/>
      <c r="K87" s="401" t="s">
        <v>7</v>
      </c>
      <c r="L87" s="392"/>
      <c r="M87" s="864" t="s">
        <v>184</v>
      </c>
      <c r="N87" s="864"/>
      <c r="O87" s="864"/>
      <c r="P87" s="864"/>
      <c r="Q87" s="871">
        <f>IF(OR($AB$78="20人未満",$C118=1),IF($N$76=2,$V$15,0)+IF($N$76=3,$V$15,0),"")</f>
        <v>77</v>
      </c>
      <c r="R87" s="871"/>
      <c r="S87" s="392" t="s">
        <v>8</v>
      </c>
      <c r="T87" s="140"/>
      <c r="U87" s="356"/>
      <c r="V87" s="356"/>
      <c r="W87" s="356"/>
      <c r="X87" s="356"/>
      <c r="Y87" s="141"/>
    </row>
    <row r="88" spans="1:25" s="47" customFormat="1" ht="9" customHeight="1">
      <c r="A88" s="126"/>
      <c r="B88" s="396"/>
      <c r="C88" s="397"/>
      <c r="D88" s="400"/>
      <c r="E88" s="414"/>
      <c r="F88" s="414"/>
      <c r="G88" s="414"/>
      <c r="H88" s="392"/>
      <c r="I88" s="392"/>
      <c r="J88" s="392"/>
      <c r="K88" s="401"/>
      <c r="L88" s="392"/>
      <c r="M88" s="392"/>
      <c r="N88" s="392"/>
      <c r="O88" s="392"/>
      <c r="P88" s="392"/>
      <c r="Q88" s="357"/>
      <c r="R88" s="357"/>
      <c r="S88" s="392"/>
      <c r="T88" s="140"/>
      <c r="U88" s="356"/>
      <c r="V88" s="356"/>
      <c r="W88" s="356"/>
      <c r="X88" s="356"/>
      <c r="Y88" s="141"/>
    </row>
    <row r="89" spans="1:25" s="47" customFormat="1" ht="9" customHeight="1">
      <c r="A89" s="2"/>
      <c r="B89" s="393"/>
      <c r="C89" s="394"/>
      <c r="D89" s="71"/>
      <c r="E89" s="369"/>
      <c r="F89" s="369"/>
      <c r="G89" s="369"/>
      <c r="H89" s="72"/>
      <c r="I89" s="50"/>
      <c r="J89" s="50"/>
      <c r="K89" s="48"/>
      <c r="L89" s="50"/>
      <c r="M89" s="395"/>
      <c r="N89" s="395"/>
      <c r="O89" s="395"/>
      <c r="P89" s="395"/>
      <c r="Q89" s="358"/>
      <c r="R89" s="358"/>
      <c r="S89" s="50"/>
      <c r="T89" s="4"/>
      <c r="U89" s="419"/>
      <c r="V89" s="419"/>
      <c r="W89" s="419"/>
      <c r="X89" s="419"/>
      <c r="Y89" s="5"/>
    </row>
    <row r="90" spans="1:25" s="47" customFormat="1" ht="30" customHeight="1">
      <c r="A90" s="126"/>
      <c r="B90" s="872" t="s">
        <v>118</v>
      </c>
      <c r="C90" s="873"/>
      <c r="D90" s="873"/>
      <c r="E90" s="873"/>
      <c r="F90" s="873"/>
      <c r="G90" s="873"/>
      <c r="H90" s="873"/>
      <c r="I90" s="873"/>
      <c r="J90" s="873"/>
      <c r="K90" s="873"/>
      <c r="L90" s="873"/>
      <c r="M90" s="873"/>
      <c r="N90" s="873"/>
      <c r="O90" s="873"/>
      <c r="P90" s="873"/>
      <c r="Q90" s="873"/>
      <c r="R90" s="873"/>
      <c r="S90" s="874"/>
      <c r="T90" s="140"/>
      <c r="U90" s="356"/>
      <c r="V90" s="356"/>
      <c r="W90" s="356"/>
      <c r="X90" s="356"/>
      <c r="Y90" s="141"/>
    </row>
    <row r="91" spans="1:25" s="47" customFormat="1" ht="32.25" customHeight="1">
      <c r="A91" s="126"/>
      <c r="B91" s="875" t="s">
        <v>63</v>
      </c>
      <c r="C91" s="867"/>
      <c r="D91" s="18" t="s">
        <v>128</v>
      </c>
      <c r="E91" s="870">
        <v>46000</v>
      </c>
      <c r="F91" s="837"/>
      <c r="G91" s="837"/>
      <c r="H91" s="19" t="s">
        <v>9</v>
      </c>
      <c r="I91" s="19"/>
      <c r="J91" s="19"/>
      <c r="K91" s="20" t="s">
        <v>7</v>
      </c>
      <c r="L91" s="19"/>
      <c r="M91" s="868" t="s">
        <v>184</v>
      </c>
      <c r="N91" s="868"/>
      <c r="O91" s="868"/>
      <c r="P91" s="868"/>
      <c r="Q91" s="869" t="str">
        <f>IF(AND($AB$78="20人以上",$C$118=""),IF($K$76=1,$V$15,0)+IF($K$76=2,$V$15,0),"")</f>
        <v/>
      </c>
      <c r="R91" s="869"/>
      <c r="S91" s="19" t="s">
        <v>8</v>
      </c>
      <c r="T91" s="140"/>
      <c r="U91" s="356"/>
      <c r="V91" s="356"/>
      <c r="W91" s="356"/>
      <c r="X91" s="356"/>
      <c r="Y91" s="141"/>
    </row>
    <row r="92" spans="1:25" s="47" customFormat="1" ht="9" customHeight="1">
      <c r="A92" s="126"/>
      <c r="B92" s="21"/>
      <c r="C92" s="22"/>
      <c r="D92" s="18"/>
      <c r="E92" s="412"/>
      <c r="F92" s="412"/>
      <c r="G92" s="412"/>
      <c r="H92" s="19"/>
      <c r="I92" s="19"/>
      <c r="J92" s="19"/>
      <c r="K92" s="20"/>
      <c r="L92" s="19"/>
      <c r="M92" s="389"/>
      <c r="N92" s="389"/>
      <c r="O92" s="389"/>
      <c r="P92" s="389"/>
      <c r="Q92" s="416"/>
      <c r="R92" s="416"/>
      <c r="S92" s="19"/>
      <c r="T92" s="140"/>
      <c r="U92" s="356"/>
      <c r="V92" s="356"/>
      <c r="W92" s="356"/>
      <c r="X92" s="356"/>
      <c r="Y92" s="141"/>
    </row>
    <row r="93" spans="1:25" s="47" customFormat="1" ht="27.75" customHeight="1">
      <c r="A93" s="126"/>
      <c r="B93" s="866" t="s">
        <v>64</v>
      </c>
      <c r="C93" s="867"/>
      <c r="D93" s="18" t="s">
        <v>128</v>
      </c>
      <c r="E93" s="870">
        <v>39000</v>
      </c>
      <c r="F93" s="837"/>
      <c r="G93" s="837"/>
      <c r="H93" s="19" t="s">
        <v>9</v>
      </c>
      <c r="I93" s="19"/>
      <c r="J93" s="19"/>
      <c r="K93" s="20" t="s">
        <v>7</v>
      </c>
      <c r="L93" s="19"/>
      <c r="M93" s="868" t="s">
        <v>184</v>
      </c>
      <c r="N93" s="868"/>
      <c r="O93" s="868"/>
      <c r="P93" s="868"/>
      <c r="Q93" s="869" t="str">
        <f>IF(AND($AB$78="20人以上",$C$118=""),IF($K$76=3,$V$15,0),"")</f>
        <v/>
      </c>
      <c r="R93" s="869"/>
      <c r="S93" s="19" t="s">
        <v>8</v>
      </c>
      <c r="T93" s="140"/>
      <c r="U93" s="356"/>
      <c r="V93" s="356"/>
      <c r="W93" s="356"/>
      <c r="X93" s="356"/>
      <c r="Y93" s="141"/>
    </row>
    <row r="94" spans="1:25" s="47" customFormat="1" ht="18" customHeight="1">
      <c r="A94" s="126"/>
      <c r="B94" s="23"/>
      <c r="C94" s="24"/>
      <c r="D94" s="18"/>
      <c r="E94" s="411"/>
      <c r="F94" s="412"/>
      <c r="G94" s="412"/>
      <c r="H94" s="19"/>
      <c r="I94" s="19"/>
      <c r="J94" s="19"/>
      <c r="K94" s="20"/>
      <c r="L94" s="19"/>
      <c r="M94" s="398"/>
      <c r="N94" s="398"/>
      <c r="O94" s="398"/>
      <c r="P94" s="398"/>
      <c r="Q94" s="413"/>
      <c r="R94" s="413"/>
      <c r="S94" s="19"/>
      <c r="T94" s="140"/>
      <c r="U94" s="356"/>
      <c r="V94" s="356"/>
      <c r="W94" s="356"/>
      <c r="X94" s="356"/>
      <c r="Y94" s="141"/>
    </row>
    <row r="95" spans="1:25" s="47" customFormat="1" ht="18" customHeight="1">
      <c r="A95" s="126"/>
      <c r="B95" s="866" t="s">
        <v>65</v>
      </c>
      <c r="C95" s="867"/>
      <c r="D95" s="18" t="s">
        <v>128</v>
      </c>
      <c r="E95" s="837">
        <v>35000</v>
      </c>
      <c r="F95" s="837"/>
      <c r="G95" s="837"/>
      <c r="H95" s="19" t="s">
        <v>9</v>
      </c>
      <c r="I95" s="19"/>
      <c r="J95" s="19"/>
      <c r="K95" s="20" t="s">
        <v>7</v>
      </c>
      <c r="L95" s="19"/>
      <c r="M95" s="868" t="s">
        <v>184</v>
      </c>
      <c r="N95" s="868"/>
      <c r="O95" s="868"/>
      <c r="P95" s="868"/>
      <c r="Q95" s="869" t="str">
        <f>IF(AND($AB$78="20人以上",$C$118=""),IF($K$76=4,$V$15,0),"")</f>
        <v/>
      </c>
      <c r="R95" s="869"/>
      <c r="S95" s="19" t="s">
        <v>8</v>
      </c>
      <c r="T95" s="140"/>
      <c r="U95" s="356"/>
      <c r="V95" s="356"/>
      <c r="W95" s="356"/>
      <c r="X95" s="356"/>
      <c r="Y95" s="141"/>
    </row>
    <row r="96" spans="1:25" s="47" customFormat="1" ht="18" customHeight="1">
      <c r="A96" s="126"/>
      <c r="B96" s="23"/>
      <c r="C96" s="24"/>
      <c r="D96" s="18"/>
      <c r="E96" s="837"/>
      <c r="F96" s="837"/>
      <c r="G96" s="837"/>
      <c r="H96" s="19"/>
      <c r="I96" s="19"/>
      <c r="J96" s="19"/>
      <c r="K96" s="20"/>
      <c r="L96" s="19"/>
      <c r="M96" s="398"/>
      <c r="N96" s="398"/>
      <c r="O96" s="398"/>
      <c r="P96" s="398"/>
      <c r="Q96" s="413"/>
      <c r="R96" s="413"/>
      <c r="S96" s="19"/>
      <c r="T96" s="140"/>
      <c r="U96" s="356"/>
      <c r="V96" s="356"/>
      <c r="W96" s="356"/>
      <c r="X96" s="356"/>
      <c r="Y96" s="141"/>
    </row>
    <row r="97" spans="1:33" s="47" customFormat="1" ht="18" customHeight="1">
      <c r="A97" s="126"/>
      <c r="B97" s="866" t="s">
        <v>66</v>
      </c>
      <c r="C97" s="867"/>
      <c r="D97" s="18" t="s">
        <v>128</v>
      </c>
      <c r="E97" s="837">
        <v>31000</v>
      </c>
      <c r="F97" s="837"/>
      <c r="G97" s="837"/>
      <c r="H97" s="19" t="s">
        <v>9</v>
      </c>
      <c r="I97" s="19"/>
      <c r="J97" s="19"/>
      <c r="K97" s="20" t="s">
        <v>7</v>
      </c>
      <c r="L97" s="19"/>
      <c r="M97" s="868" t="s">
        <v>184</v>
      </c>
      <c r="N97" s="868"/>
      <c r="O97" s="868"/>
      <c r="P97" s="868"/>
      <c r="Q97" s="869" t="str">
        <f>IF(AND($AB$78="20人以上",$C$118=""),IF($K$76=5,$V$15,0),"")</f>
        <v/>
      </c>
      <c r="R97" s="869"/>
      <c r="S97" s="19" t="s">
        <v>8</v>
      </c>
      <c r="T97" s="140"/>
      <c r="U97" s="356"/>
      <c r="V97" s="356"/>
      <c r="W97" s="356"/>
      <c r="X97" s="356"/>
      <c r="Y97" s="141"/>
    </row>
    <row r="98" spans="1:33" s="47" customFormat="1" ht="18" customHeight="1">
      <c r="A98" s="126"/>
      <c r="B98" s="23"/>
      <c r="C98" s="24"/>
      <c r="D98" s="18"/>
      <c r="E98" s="837"/>
      <c r="F98" s="837"/>
      <c r="G98" s="837"/>
      <c r="H98" s="19"/>
      <c r="I98" s="19"/>
      <c r="J98" s="19"/>
      <c r="K98" s="20"/>
      <c r="L98" s="19"/>
      <c r="M98" s="398"/>
      <c r="N98" s="398"/>
      <c r="O98" s="398"/>
      <c r="P98" s="398"/>
      <c r="Q98" s="413"/>
      <c r="R98" s="413"/>
      <c r="S98" s="19"/>
      <c r="T98" s="140"/>
      <c r="U98" s="356"/>
      <c r="V98" s="356"/>
      <c r="W98" s="356"/>
      <c r="X98" s="356"/>
      <c r="Y98" s="141"/>
    </row>
    <row r="99" spans="1:33" s="47" customFormat="1" ht="33.75" customHeight="1">
      <c r="A99" s="126"/>
      <c r="B99" s="861" t="s">
        <v>67</v>
      </c>
      <c r="C99" s="862"/>
      <c r="D99" s="400" t="s">
        <v>128</v>
      </c>
      <c r="E99" s="863">
        <v>300</v>
      </c>
      <c r="F99" s="863"/>
      <c r="G99" s="863"/>
      <c r="H99" s="392" t="s">
        <v>9</v>
      </c>
      <c r="I99" s="392"/>
      <c r="J99" s="392"/>
      <c r="K99" s="401" t="s">
        <v>7</v>
      </c>
      <c r="L99" s="392"/>
      <c r="M99" s="864" t="s">
        <v>184</v>
      </c>
      <c r="N99" s="864"/>
      <c r="O99" s="864"/>
      <c r="P99" s="864"/>
      <c r="Q99" s="865" t="str">
        <f>IF(AND($AB$78="20人以上",$C$118=""),IF($N$76=2,$V$15,0)+IF($N$76=3,$V$15,0),"")</f>
        <v/>
      </c>
      <c r="R99" s="865"/>
      <c r="S99" s="392" t="s">
        <v>8</v>
      </c>
      <c r="T99" s="140"/>
      <c r="U99" s="410"/>
      <c r="V99" s="410"/>
      <c r="W99" s="410"/>
      <c r="X99" s="410"/>
      <c r="Y99" s="141"/>
    </row>
    <row r="100" spans="1:33" s="47" customFormat="1" ht="9" customHeight="1">
      <c r="A100" s="2"/>
      <c r="B100" s="393"/>
      <c r="C100" s="394"/>
      <c r="D100" s="71"/>
      <c r="E100" s="369"/>
      <c r="F100" s="369"/>
      <c r="G100" s="369"/>
      <c r="H100" s="72"/>
      <c r="I100" s="50"/>
      <c r="J100" s="50"/>
      <c r="K100" s="48"/>
      <c r="L100" s="50"/>
      <c r="M100" s="395"/>
      <c r="N100" s="395"/>
      <c r="O100" s="395"/>
      <c r="P100" s="395"/>
      <c r="Q100" s="358"/>
      <c r="R100" s="358"/>
      <c r="S100" s="50"/>
      <c r="T100" s="4"/>
      <c r="U100" s="419"/>
      <c r="V100" s="419"/>
      <c r="W100" s="419"/>
      <c r="X100" s="419"/>
      <c r="Y100" s="5"/>
    </row>
    <row r="101" spans="1:33" s="147" customFormat="1" ht="19.5" customHeight="1">
      <c r="A101" s="144"/>
      <c r="B101" s="25" t="s">
        <v>68</v>
      </c>
      <c r="C101" s="26"/>
      <c r="D101" s="400" t="s">
        <v>183</v>
      </c>
      <c r="E101" s="863">
        <v>15000</v>
      </c>
      <c r="F101" s="863"/>
      <c r="G101" s="863"/>
      <c r="H101" s="392" t="s">
        <v>9</v>
      </c>
      <c r="I101" s="392"/>
      <c r="J101" s="392"/>
      <c r="K101" s="401" t="s">
        <v>7</v>
      </c>
      <c r="L101" s="392"/>
      <c r="M101" s="864" t="s">
        <v>184</v>
      </c>
      <c r="N101" s="864"/>
      <c r="O101" s="864"/>
      <c r="P101" s="864"/>
      <c r="Q101" s="849">
        <f>V15</f>
        <v>77</v>
      </c>
      <c r="R101" s="849"/>
      <c r="S101" s="392" t="s">
        <v>17</v>
      </c>
      <c r="T101" s="145" t="s">
        <v>183</v>
      </c>
      <c r="U101" s="833">
        <f>E101*Q101</f>
        <v>1155000</v>
      </c>
      <c r="V101" s="833"/>
      <c r="W101" s="833"/>
      <c r="X101" s="833"/>
      <c r="Y101" s="146" t="s">
        <v>62</v>
      </c>
    </row>
    <row r="102" spans="1:33" s="47" customFormat="1" ht="6" customHeight="1">
      <c r="A102" s="126"/>
      <c r="B102" s="148"/>
      <c r="C102" s="149"/>
      <c r="D102" s="18"/>
      <c r="E102" s="412"/>
      <c r="F102" s="412"/>
      <c r="G102" s="412"/>
      <c r="H102" s="19"/>
      <c r="I102" s="19"/>
      <c r="J102" s="19"/>
      <c r="K102" s="20"/>
      <c r="L102" s="19"/>
      <c r="M102" s="398"/>
      <c r="N102" s="398"/>
      <c r="O102" s="398"/>
      <c r="P102" s="398"/>
      <c r="Q102" s="357"/>
      <c r="R102" s="357"/>
      <c r="S102" s="19"/>
      <c r="T102" s="140"/>
      <c r="U102" s="410"/>
      <c r="V102" s="410"/>
      <c r="W102" s="410"/>
      <c r="X102" s="410"/>
      <c r="Y102" s="141"/>
    </row>
    <row r="103" spans="1:33" s="372" customFormat="1" ht="14.25" customHeight="1">
      <c r="A103" s="370"/>
      <c r="B103" s="371"/>
      <c r="C103" s="381" t="s">
        <v>440</v>
      </c>
      <c r="D103" s="535"/>
      <c r="E103" s="536"/>
      <c r="F103" s="536"/>
      <c r="G103" s="536"/>
      <c r="H103" s="537"/>
      <c r="I103" s="537"/>
      <c r="J103" s="537"/>
      <c r="K103" s="538"/>
      <c r="L103" s="537"/>
      <c r="M103" s="539"/>
      <c r="N103" s="539"/>
      <c r="O103" s="539"/>
      <c r="P103" s="539"/>
      <c r="Q103" s="540"/>
      <c r="R103" s="540"/>
      <c r="S103" s="537"/>
      <c r="T103" s="541"/>
      <c r="U103" s="542"/>
      <c r="V103" s="542"/>
      <c r="W103" s="542"/>
      <c r="X103" s="542"/>
      <c r="Y103" s="543"/>
      <c r="Z103" s="427"/>
      <c r="AA103" s="427" t="s">
        <v>441</v>
      </c>
      <c r="AB103" s="427"/>
      <c r="AC103" s="427"/>
      <c r="AD103" s="427"/>
      <c r="AE103" s="427"/>
      <c r="AF103" s="427"/>
      <c r="AG103" s="427"/>
    </row>
    <row r="104" spans="1:33" s="372" customFormat="1" ht="14.25" customHeight="1">
      <c r="A104" s="370"/>
      <c r="B104" s="371"/>
      <c r="C104" s="858" t="s">
        <v>557</v>
      </c>
      <c r="D104" s="858"/>
      <c r="E104" s="858"/>
      <c r="F104" s="858"/>
      <c r="G104" s="858"/>
      <c r="H104" s="858"/>
      <c r="I104" s="858"/>
      <c r="J104" s="858"/>
      <c r="K104" s="858"/>
      <c r="L104" s="858"/>
      <c r="M104" s="858"/>
      <c r="N104" s="858"/>
      <c r="O104" s="858"/>
      <c r="P104" s="858"/>
      <c r="Q104" s="858"/>
      <c r="R104" s="858"/>
      <c r="S104" s="859"/>
      <c r="T104" s="541"/>
      <c r="U104" s="542"/>
      <c r="V104" s="542"/>
      <c r="W104" s="542"/>
      <c r="X104" s="542"/>
      <c r="Y104" s="543"/>
      <c r="Z104" s="427"/>
      <c r="AA104" s="427"/>
      <c r="AB104" s="427"/>
      <c r="AC104" s="427"/>
      <c r="AD104" s="427"/>
      <c r="AE104" s="427"/>
      <c r="AF104" s="427"/>
      <c r="AG104" s="427"/>
    </row>
    <row r="105" spans="1:33" s="372" customFormat="1" ht="14.25" customHeight="1">
      <c r="A105" s="370"/>
      <c r="B105" s="371"/>
      <c r="C105" s="544"/>
      <c r="D105" s="545" t="s">
        <v>183</v>
      </c>
      <c r="E105" s="854">
        <v>15000</v>
      </c>
      <c r="F105" s="854"/>
      <c r="G105" s="854"/>
      <c r="H105" s="546" t="s">
        <v>9</v>
      </c>
      <c r="I105" s="546"/>
      <c r="J105" s="546"/>
      <c r="K105" s="547" t="s">
        <v>7</v>
      </c>
      <c r="L105" s="546"/>
      <c r="M105" s="860" t="s">
        <v>558</v>
      </c>
      <c r="N105" s="860"/>
      <c r="O105" s="860"/>
      <c r="P105" s="860"/>
      <c r="Q105" s="856">
        <f>IF($U$42&gt;0.4999,K48,"0")</f>
        <v>81</v>
      </c>
      <c r="R105" s="856"/>
      <c r="S105" s="546" t="s">
        <v>17</v>
      </c>
      <c r="T105" s="548" t="s">
        <v>183</v>
      </c>
      <c r="U105" s="857">
        <f>IF(Q105&gt;0,E105*Q105,"")</f>
        <v>1215000</v>
      </c>
      <c r="V105" s="857"/>
      <c r="W105" s="857"/>
      <c r="X105" s="857"/>
      <c r="Y105" s="549" t="s">
        <v>62</v>
      </c>
      <c r="Z105" s="427"/>
      <c r="AA105" s="427"/>
      <c r="AB105" s="427" t="str">
        <f>IF($U$42&gt;=0.5,"50％以上","50％未満")</f>
        <v>50％以上</v>
      </c>
      <c r="AC105" s="427"/>
      <c r="AD105" s="427"/>
      <c r="AE105" s="427"/>
      <c r="AF105" s="427"/>
      <c r="AG105" s="427"/>
    </row>
    <row r="106" spans="1:33" s="47" customFormat="1" ht="14.25" customHeight="1">
      <c r="A106" s="126"/>
      <c r="B106" s="148"/>
      <c r="C106" s="544"/>
      <c r="D106" s="545"/>
      <c r="E106" s="854"/>
      <c r="F106" s="854"/>
      <c r="G106" s="854"/>
      <c r="H106" s="546"/>
      <c r="I106" s="546"/>
      <c r="J106" s="546"/>
      <c r="K106" s="547"/>
      <c r="L106" s="546"/>
      <c r="M106" s="855"/>
      <c r="N106" s="855"/>
      <c r="O106" s="855"/>
      <c r="P106" s="855"/>
      <c r="Q106" s="856"/>
      <c r="R106" s="856"/>
      <c r="S106" s="546"/>
      <c r="T106" s="548"/>
      <c r="U106" s="857"/>
      <c r="V106" s="857"/>
      <c r="W106" s="857"/>
      <c r="X106" s="857"/>
      <c r="Y106" s="549"/>
      <c r="Z106" s="427"/>
      <c r="AA106" s="427"/>
      <c r="AB106" s="427"/>
      <c r="AC106" s="427"/>
      <c r="AD106" s="427"/>
      <c r="AE106" s="427"/>
      <c r="AF106" s="427"/>
      <c r="AG106" s="427"/>
    </row>
    <row r="107" spans="1:33" s="372" customFormat="1" ht="14.25" customHeight="1">
      <c r="A107" s="370"/>
      <c r="B107" s="371"/>
      <c r="C107" s="381" t="s">
        <v>559</v>
      </c>
      <c r="D107" s="535"/>
      <c r="E107" s="536"/>
      <c r="F107" s="536"/>
      <c r="G107" s="536"/>
      <c r="H107" s="537"/>
      <c r="I107" s="537"/>
      <c r="J107" s="537"/>
      <c r="K107" s="538"/>
      <c r="L107" s="537"/>
      <c r="M107" s="539"/>
      <c r="N107" s="539"/>
      <c r="O107" s="539"/>
      <c r="P107" s="539"/>
      <c r="Q107" s="540"/>
      <c r="R107" s="540"/>
      <c r="S107" s="537"/>
      <c r="T107" s="541"/>
      <c r="U107" s="542"/>
      <c r="V107" s="542"/>
      <c r="W107" s="542"/>
      <c r="X107" s="542"/>
      <c r="Y107" s="543"/>
      <c r="Z107" s="427"/>
      <c r="AA107" s="427" t="s">
        <v>441</v>
      </c>
      <c r="AB107" s="427"/>
      <c r="AC107" s="427"/>
      <c r="AD107" s="427"/>
      <c r="AE107" s="427"/>
      <c r="AF107" s="427"/>
      <c r="AG107" s="427"/>
    </row>
    <row r="108" spans="1:33" s="372" customFormat="1" ht="14.25" customHeight="1">
      <c r="A108" s="370"/>
      <c r="B108" s="371"/>
      <c r="C108" s="858" t="s">
        <v>560</v>
      </c>
      <c r="D108" s="858"/>
      <c r="E108" s="858"/>
      <c r="F108" s="858"/>
      <c r="G108" s="858"/>
      <c r="H108" s="858"/>
      <c r="I108" s="858"/>
      <c r="J108" s="858"/>
      <c r="K108" s="858"/>
      <c r="L108" s="858"/>
      <c r="M108" s="858"/>
      <c r="N108" s="858"/>
      <c r="O108" s="858"/>
      <c r="P108" s="858"/>
      <c r="Q108" s="858"/>
      <c r="R108" s="858"/>
      <c r="S108" s="859"/>
      <c r="T108" s="541"/>
      <c r="U108" s="542"/>
      <c r="V108" s="542"/>
      <c r="W108" s="542"/>
      <c r="X108" s="542"/>
      <c r="Y108" s="543"/>
      <c r="Z108" s="427"/>
      <c r="AA108" s="427"/>
      <c r="AB108" s="427"/>
      <c r="AC108" s="427"/>
      <c r="AD108" s="427"/>
      <c r="AE108" s="427"/>
      <c r="AF108" s="427"/>
      <c r="AG108" s="427"/>
    </row>
    <row r="109" spans="1:33" s="372" customFormat="1" ht="14.25" customHeight="1">
      <c r="A109" s="370"/>
      <c r="B109" s="371"/>
      <c r="C109" s="544"/>
      <c r="D109" s="545" t="s">
        <v>183</v>
      </c>
      <c r="E109" s="854">
        <v>15000</v>
      </c>
      <c r="F109" s="854"/>
      <c r="G109" s="854"/>
      <c r="H109" s="550" t="s">
        <v>185</v>
      </c>
      <c r="I109" s="546"/>
      <c r="J109" s="546"/>
      <c r="K109" s="547" t="s">
        <v>7</v>
      </c>
      <c r="L109" s="546"/>
      <c r="M109" s="860" t="s">
        <v>561</v>
      </c>
      <c r="N109" s="860"/>
      <c r="O109" s="860"/>
      <c r="P109" s="860"/>
      <c r="Q109" s="856" t="str">
        <f>IF($U$42&lt;0.5,K48,"0")</f>
        <v>0</v>
      </c>
      <c r="R109" s="856"/>
      <c r="S109" s="546" t="s">
        <v>17</v>
      </c>
      <c r="T109" s="548" t="s">
        <v>183</v>
      </c>
      <c r="U109" s="857">
        <f>IF(Q109&gt;0,E109*Q109*0.5,"")</f>
        <v>0</v>
      </c>
      <c r="V109" s="857"/>
      <c r="W109" s="857"/>
      <c r="X109" s="857"/>
      <c r="Y109" s="549" t="s">
        <v>62</v>
      </c>
      <c r="Z109" s="427"/>
      <c r="AA109" s="427"/>
      <c r="AB109" s="427" t="str">
        <f>IF($U$42&gt;=0.5,"50％以上","50％未満")</f>
        <v>50％以上</v>
      </c>
      <c r="AC109" s="427"/>
      <c r="AD109" s="427"/>
      <c r="AE109" s="427"/>
      <c r="AF109" s="427"/>
      <c r="AG109" s="427"/>
    </row>
    <row r="110" spans="1:33" s="47" customFormat="1" ht="14.25" customHeight="1">
      <c r="A110" s="126"/>
      <c r="B110" s="148"/>
      <c r="C110" s="149"/>
      <c r="D110" s="400"/>
      <c r="E110" s="414"/>
      <c r="F110" s="414"/>
      <c r="G110" s="414"/>
      <c r="H110" s="392"/>
      <c r="I110" s="392"/>
      <c r="J110" s="392"/>
      <c r="K110" s="401"/>
      <c r="L110" s="392"/>
      <c r="M110" s="392"/>
      <c r="N110" s="392"/>
      <c r="O110" s="392"/>
      <c r="P110" s="392"/>
      <c r="Q110" s="413"/>
      <c r="R110" s="413"/>
      <c r="S110" s="392"/>
      <c r="T110" s="145"/>
      <c r="U110" s="415"/>
      <c r="V110" s="415"/>
      <c r="W110" s="415"/>
      <c r="X110" s="415"/>
      <c r="Y110" s="146"/>
    </row>
    <row r="111" spans="1:33" s="47" customFormat="1" ht="15" customHeight="1" thickBot="1">
      <c r="A111" s="126"/>
      <c r="B111" s="138"/>
      <c r="C111" s="381" t="s">
        <v>562</v>
      </c>
      <c r="D111" s="27"/>
      <c r="E111" s="27"/>
      <c r="F111" s="27"/>
      <c r="G111" s="27"/>
      <c r="H111" s="73" t="s">
        <v>69</v>
      </c>
      <c r="I111" s="27"/>
      <c r="J111" s="27"/>
      <c r="K111" s="27"/>
      <c r="L111" s="27"/>
      <c r="M111" s="27"/>
      <c r="N111" s="27"/>
      <c r="O111" s="27"/>
      <c r="P111" s="27"/>
      <c r="Q111" s="27"/>
      <c r="R111" s="19"/>
      <c r="S111" s="19"/>
      <c r="T111" s="145"/>
      <c r="U111" s="832"/>
      <c r="V111" s="832"/>
      <c r="W111" s="832"/>
      <c r="X111" s="832"/>
      <c r="Y111" s="146"/>
    </row>
    <row r="112" spans="1:33" s="47" customFormat="1" ht="15" customHeight="1" thickBot="1">
      <c r="A112" s="126"/>
      <c r="B112" s="138"/>
      <c r="C112" s="150"/>
      <c r="D112" s="19" t="s">
        <v>70</v>
      </c>
      <c r="E112" s="19"/>
      <c r="F112" s="19"/>
      <c r="G112" s="19"/>
      <c r="H112" s="19"/>
      <c r="I112" s="19"/>
      <c r="J112" s="19"/>
      <c r="K112" s="20" t="s">
        <v>186</v>
      </c>
      <c r="L112" s="399" t="s">
        <v>72</v>
      </c>
      <c r="M112" s="19"/>
      <c r="N112" s="19"/>
      <c r="O112" s="19"/>
      <c r="P112" s="19"/>
      <c r="Q112" s="845">
        <f>U28</f>
        <v>3</v>
      </c>
      <c r="R112" s="846"/>
      <c r="S112" s="19" t="s">
        <v>17</v>
      </c>
      <c r="T112" s="140"/>
      <c r="U112" s="850"/>
      <c r="V112" s="850"/>
      <c r="W112" s="850"/>
      <c r="X112" s="850"/>
      <c r="Y112" s="141"/>
      <c r="AB112" s="151"/>
      <c r="AC112" s="151"/>
      <c r="AF112" s="151"/>
    </row>
    <row r="113" spans="1:36" s="47" customFormat="1" ht="15" customHeight="1" thickBot="1">
      <c r="A113" s="126"/>
      <c r="B113" s="138"/>
      <c r="C113" s="19"/>
      <c r="D113" s="18" t="s">
        <v>128</v>
      </c>
      <c r="E113" s="837">
        <v>40000</v>
      </c>
      <c r="F113" s="837"/>
      <c r="G113" s="837"/>
      <c r="H113" s="19" t="s">
        <v>11</v>
      </c>
      <c r="I113" s="19"/>
      <c r="J113" s="19"/>
      <c r="K113" s="851"/>
      <c r="L113" s="851"/>
      <c r="M113" s="851"/>
      <c r="N113" s="851"/>
      <c r="O113" s="851"/>
      <c r="P113" s="851"/>
      <c r="Q113" s="851"/>
      <c r="R113" s="851"/>
      <c r="S113" s="852"/>
      <c r="T113" s="138"/>
      <c r="U113" s="152"/>
      <c r="V113" s="152"/>
      <c r="W113" s="152"/>
      <c r="X113" s="152"/>
      <c r="Y113" s="141"/>
      <c r="AB113" s="6"/>
      <c r="AC113" s="6"/>
      <c r="AD113" s="6"/>
      <c r="AE113" s="151"/>
      <c r="AF113" s="151"/>
    </row>
    <row r="114" spans="1:36" s="47" customFormat="1" ht="15" customHeight="1" thickBot="1">
      <c r="A114" s="126"/>
      <c r="B114" s="138"/>
      <c r="C114" s="153" t="s">
        <v>123</v>
      </c>
      <c r="D114" s="19" t="s">
        <v>71</v>
      </c>
      <c r="E114" s="19"/>
      <c r="F114" s="19"/>
      <c r="G114" s="19"/>
      <c r="H114" s="19"/>
      <c r="I114" s="19"/>
      <c r="J114" s="19"/>
      <c r="K114" s="20" t="s">
        <v>7</v>
      </c>
      <c r="L114" s="399" t="s">
        <v>72</v>
      </c>
      <c r="M114" s="154"/>
      <c r="N114" s="154"/>
      <c r="O114" s="154"/>
      <c r="P114" s="154"/>
      <c r="Q114" s="849">
        <f>U28</f>
        <v>3</v>
      </c>
      <c r="R114" s="849"/>
      <c r="S114" s="19" t="s">
        <v>8</v>
      </c>
      <c r="T114" s="140" t="s">
        <v>129</v>
      </c>
      <c r="U114" s="853">
        <f>IF(C114="○",AA115,IF(C112="○",AA114,0))</f>
        <v>269963</v>
      </c>
      <c r="V114" s="853"/>
      <c r="W114" s="853"/>
      <c r="X114" s="853"/>
      <c r="Y114" s="141" t="s">
        <v>10</v>
      </c>
      <c r="AA114" s="844">
        <f>IF(Q114=0,0,ROUNDDOWN((40000*M115/Q115*Q114),0))</f>
        <v>111325</v>
      </c>
      <c r="AB114" s="844"/>
      <c r="AC114" s="844"/>
      <c r="AD114" s="844"/>
      <c r="AE114" s="844"/>
    </row>
    <row r="115" spans="1:36" s="47" customFormat="1" ht="15" customHeight="1">
      <c r="A115" s="126"/>
      <c r="B115" s="138"/>
      <c r="C115" s="19"/>
      <c r="D115" s="18" t="s">
        <v>128</v>
      </c>
      <c r="E115" s="837">
        <v>97000</v>
      </c>
      <c r="F115" s="837"/>
      <c r="G115" s="837"/>
      <c r="H115" s="19" t="s">
        <v>11</v>
      </c>
      <c r="I115" s="19"/>
      <c r="J115" s="19"/>
      <c r="K115" s="18" t="s">
        <v>128</v>
      </c>
      <c r="L115" s="20" t="s">
        <v>187</v>
      </c>
      <c r="M115" s="845">
        <f>+V15</f>
        <v>77</v>
      </c>
      <c r="N115" s="846"/>
      <c r="O115" s="20" t="s">
        <v>6</v>
      </c>
      <c r="P115" s="20" t="s">
        <v>188</v>
      </c>
      <c r="Q115" s="845">
        <f>+V17</f>
        <v>83</v>
      </c>
      <c r="R115" s="846"/>
      <c r="S115" s="19" t="s">
        <v>189</v>
      </c>
      <c r="T115" s="140"/>
      <c r="U115" s="410"/>
      <c r="V115" s="410"/>
      <c r="W115" s="410"/>
      <c r="X115" s="410"/>
      <c r="Y115" s="141"/>
      <c r="AA115" s="844">
        <f>IF(C112="○","",ROUNDDOWN((97000*M115/Q115*Q114),0))</f>
        <v>269963</v>
      </c>
      <c r="AB115" s="844"/>
      <c r="AC115" s="844"/>
      <c r="AD115" s="844"/>
      <c r="AE115" s="844"/>
    </row>
    <row r="116" spans="1:36" s="47" customFormat="1" ht="8.25" customHeight="1">
      <c r="A116" s="126"/>
      <c r="B116" s="138"/>
      <c r="C116" s="19"/>
      <c r="D116" s="19"/>
      <c r="E116" s="19"/>
      <c r="F116" s="19"/>
      <c r="G116" s="19"/>
      <c r="H116" s="19"/>
      <c r="I116" s="19"/>
      <c r="J116" s="19"/>
      <c r="K116" s="19"/>
      <c r="L116" s="19"/>
      <c r="M116" s="18"/>
      <c r="N116" s="19"/>
      <c r="O116" s="19"/>
      <c r="P116" s="20"/>
      <c r="Q116" s="398"/>
      <c r="R116" s="398"/>
      <c r="S116" s="19"/>
      <c r="T116" s="138"/>
      <c r="U116" s="152"/>
      <c r="V116" s="152"/>
      <c r="W116" s="152"/>
      <c r="X116" s="152"/>
      <c r="Y116" s="141"/>
    </row>
    <row r="117" spans="1:36" s="47" customFormat="1" ht="13.5" customHeight="1" thickBot="1">
      <c r="A117" s="126"/>
      <c r="B117" s="138"/>
      <c r="C117" s="51"/>
      <c r="D117" s="551" t="s">
        <v>465</v>
      </c>
      <c r="E117" s="19"/>
      <c r="F117" s="19"/>
      <c r="G117" s="19"/>
      <c r="H117" s="19"/>
      <c r="I117" s="19"/>
      <c r="J117" s="19"/>
      <c r="K117" s="19"/>
      <c r="L117" s="19"/>
      <c r="M117" s="18"/>
      <c r="N117" s="19"/>
      <c r="O117" s="19"/>
      <c r="P117" s="20"/>
      <c r="Q117" s="398"/>
      <c r="R117" s="398"/>
      <c r="S117" s="19"/>
      <c r="T117" s="138"/>
      <c r="U117" s="152"/>
      <c r="V117" s="152"/>
      <c r="W117" s="152"/>
      <c r="X117" s="152"/>
      <c r="Y117" s="141"/>
    </row>
    <row r="118" spans="1:36" s="47" customFormat="1" ht="15" customHeight="1" thickBot="1">
      <c r="A118" s="126"/>
      <c r="B118" s="138"/>
      <c r="C118" s="28"/>
      <c r="D118" s="51" t="s">
        <v>73</v>
      </c>
      <c r="E118" s="19"/>
      <c r="F118" s="19"/>
      <c r="G118" s="19"/>
      <c r="H118" s="19"/>
      <c r="I118" s="19"/>
      <c r="J118" s="19"/>
      <c r="K118" s="19"/>
      <c r="L118" s="19"/>
      <c r="M118" s="18"/>
      <c r="N118" s="19"/>
      <c r="O118" s="19"/>
      <c r="P118" s="20"/>
      <c r="Q118" s="398"/>
      <c r="R118" s="398"/>
      <c r="S118" s="19"/>
      <c r="T118" s="138"/>
      <c r="U118" s="152"/>
      <c r="V118" s="152"/>
      <c r="W118" s="152"/>
      <c r="X118" s="152"/>
      <c r="Y118" s="141"/>
    </row>
    <row r="119" spans="1:36" s="47" customFormat="1" ht="15" customHeight="1">
      <c r="A119" s="126"/>
      <c r="B119" s="138"/>
      <c r="C119" s="539" t="s">
        <v>564</v>
      </c>
      <c r="D119" s="19"/>
      <c r="E119" s="19"/>
      <c r="F119" s="19"/>
      <c r="G119" s="19"/>
      <c r="H119" s="19"/>
      <c r="I119" s="19"/>
      <c r="J119" s="19"/>
      <c r="K119" s="19"/>
      <c r="L119" s="155"/>
      <c r="M119" s="155"/>
      <c r="N119" s="155"/>
      <c r="O119" s="155"/>
      <c r="P119" s="155"/>
      <c r="Q119" s="19"/>
      <c r="R119" s="19"/>
      <c r="S119" s="19"/>
      <c r="T119" s="138"/>
      <c r="U119" s="152"/>
      <c r="V119" s="152"/>
      <c r="W119" s="152"/>
      <c r="X119" s="152"/>
      <c r="Y119" s="141"/>
    </row>
    <row r="120" spans="1:36" s="47" customFormat="1" ht="15" customHeight="1" thickBot="1">
      <c r="A120" s="126"/>
      <c r="B120" s="138"/>
      <c r="C120" s="19"/>
      <c r="D120" s="156"/>
      <c r="E120" s="847"/>
      <c r="F120" s="847"/>
      <c r="G120" s="847"/>
      <c r="H120" s="847"/>
      <c r="I120" s="19"/>
      <c r="J120" s="19"/>
      <c r="K120" s="848" t="s">
        <v>74</v>
      </c>
      <c r="L120" s="848"/>
      <c r="M120" s="848"/>
      <c r="N120" s="848"/>
      <c r="O120" s="848"/>
      <c r="P120" s="848"/>
      <c r="Q120" s="849">
        <f>U28</f>
        <v>3</v>
      </c>
      <c r="R120" s="849"/>
      <c r="S120" s="19" t="s">
        <v>8</v>
      </c>
      <c r="T120" s="140" t="s">
        <v>129</v>
      </c>
      <c r="U120" s="834">
        <f>IF($C118=1,0,IF(C121="○",0,IF($U28&gt;19,538000,IF($U28&gt;1,269000,IF($U28=0,0,179000)))))</f>
        <v>269000</v>
      </c>
      <c r="V120" s="834"/>
      <c r="W120" s="834"/>
      <c r="X120" s="834"/>
      <c r="Y120" s="141" t="s">
        <v>10</v>
      </c>
    </row>
    <row r="121" spans="1:36" s="47" customFormat="1" ht="15" customHeight="1" thickBot="1">
      <c r="A121" s="126"/>
      <c r="B121" s="138"/>
      <c r="C121" s="157"/>
      <c r="D121" s="840" t="s">
        <v>75</v>
      </c>
      <c r="E121" s="840"/>
      <c r="F121" s="840"/>
      <c r="G121" s="840"/>
      <c r="H121" s="840"/>
      <c r="I121" s="840"/>
      <c r="J121" s="840"/>
      <c r="K121" s="840"/>
      <c r="L121" s="840"/>
      <c r="M121" s="840"/>
      <c r="N121" s="840"/>
      <c r="O121" s="840"/>
      <c r="P121" s="840"/>
      <c r="Q121" s="840"/>
      <c r="R121" s="840"/>
      <c r="S121" s="841"/>
      <c r="T121" s="140" t="s">
        <v>129</v>
      </c>
      <c r="U121" s="834">
        <f>IF(C118=1,0,IF(C121="○",1076000,0))</f>
        <v>0</v>
      </c>
      <c r="V121" s="834"/>
      <c r="W121" s="834"/>
      <c r="X121" s="834"/>
      <c r="Y121" s="141" t="s">
        <v>10</v>
      </c>
    </row>
    <row r="122" spans="1:36" s="47" customFormat="1" ht="7.5" customHeight="1">
      <c r="A122" s="126"/>
      <c r="B122" s="138"/>
      <c r="C122" s="19"/>
      <c r="D122" s="840"/>
      <c r="E122" s="840"/>
      <c r="F122" s="840"/>
      <c r="G122" s="840"/>
      <c r="H122" s="840"/>
      <c r="I122" s="840"/>
      <c r="J122" s="840"/>
      <c r="K122" s="840"/>
      <c r="L122" s="840"/>
      <c r="M122" s="840"/>
      <c r="N122" s="840"/>
      <c r="O122" s="840"/>
      <c r="P122" s="840"/>
      <c r="Q122" s="840"/>
      <c r="R122" s="840"/>
      <c r="S122" s="841"/>
      <c r="T122" s="140"/>
      <c r="U122" s="410"/>
      <c r="V122" s="410"/>
      <c r="W122" s="410"/>
      <c r="X122" s="410"/>
      <c r="Y122" s="141"/>
    </row>
    <row r="123" spans="1:36" s="47" customFormat="1" ht="15" customHeight="1">
      <c r="A123" s="126"/>
      <c r="B123" s="138"/>
      <c r="C123" s="19"/>
      <c r="D123" s="156"/>
      <c r="E123" s="155"/>
      <c r="F123" s="398"/>
      <c r="G123" s="398"/>
      <c r="H123" s="398"/>
      <c r="I123" s="19"/>
      <c r="J123" s="19"/>
      <c r="K123" s="19"/>
      <c r="L123" s="19"/>
      <c r="M123" s="19"/>
      <c r="N123" s="19"/>
      <c r="O123" s="19"/>
      <c r="P123" s="19"/>
      <c r="Q123" s="19"/>
      <c r="R123" s="19"/>
      <c r="S123" s="19"/>
      <c r="T123" s="138"/>
      <c r="U123" s="152"/>
      <c r="V123" s="152"/>
      <c r="W123" s="152"/>
      <c r="X123" s="152"/>
      <c r="Y123" s="141"/>
    </row>
    <row r="124" spans="1:36" s="47" customFormat="1" ht="15" customHeight="1">
      <c r="A124" s="126"/>
      <c r="B124" s="138"/>
      <c r="C124" s="539" t="s">
        <v>565</v>
      </c>
      <c r="D124" s="19"/>
      <c r="E124" s="19"/>
      <c r="F124" s="19"/>
      <c r="G124" s="19"/>
      <c r="H124" s="19"/>
      <c r="I124" s="19"/>
      <c r="J124" s="19"/>
      <c r="K124" s="19"/>
      <c r="L124" s="19"/>
      <c r="M124" s="19"/>
      <c r="N124" s="19"/>
      <c r="O124" s="19"/>
      <c r="P124" s="19"/>
      <c r="Q124" s="19"/>
      <c r="R124" s="19"/>
      <c r="S124" s="19"/>
      <c r="T124" s="140" t="s">
        <v>129</v>
      </c>
      <c r="U124" s="834">
        <f>U125+U127</f>
        <v>321000</v>
      </c>
      <c r="V124" s="834"/>
      <c r="W124" s="834"/>
      <c r="X124" s="834"/>
      <c r="Y124" s="141" t="s">
        <v>10</v>
      </c>
    </row>
    <row r="125" spans="1:36" s="47" customFormat="1" ht="15" customHeight="1">
      <c r="A125" s="126"/>
      <c r="B125" s="138"/>
      <c r="C125" s="398"/>
      <c r="D125" s="19" t="s">
        <v>76</v>
      </c>
      <c r="E125" s="19"/>
      <c r="F125" s="19"/>
      <c r="G125" s="19"/>
      <c r="H125" s="19"/>
      <c r="I125" s="19"/>
      <c r="J125" s="19"/>
      <c r="K125" s="19"/>
      <c r="L125" s="19"/>
      <c r="M125" s="19"/>
      <c r="N125" s="19"/>
      <c r="O125" s="19"/>
      <c r="P125" s="19"/>
      <c r="Q125" s="19"/>
      <c r="R125" s="19"/>
      <c r="S125" s="19"/>
      <c r="T125" s="140" t="s">
        <v>183</v>
      </c>
      <c r="U125" s="834">
        <f>IF($I$7="",0,IF(C118=1,0,240000))</f>
        <v>240000</v>
      </c>
      <c r="V125" s="834"/>
      <c r="W125" s="834"/>
      <c r="X125" s="834"/>
      <c r="Y125" s="141" t="s">
        <v>62</v>
      </c>
      <c r="AJ125" s="47">
        <v>0</v>
      </c>
    </row>
    <row r="126" spans="1:36" s="47" customFormat="1" ht="15" customHeight="1">
      <c r="A126" s="126"/>
      <c r="B126" s="138"/>
      <c r="C126" s="398"/>
      <c r="D126" s="19" t="s">
        <v>77</v>
      </c>
      <c r="E126" s="19"/>
      <c r="F126" s="19"/>
      <c r="G126" s="19"/>
      <c r="H126" s="19"/>
      <c r="I126" s="19"/>
      <c r="J126" s="19"/>
      <c r="K126" s="19"/>
      <c r="L126" s="19"/>
      <c r="M126" s="19"/>
      <c r="N126" s="19"/>
      <c r="O126" s="19"/>
      <c r="P126" s="19"/>
      <c r="Q126" s="19"/>
      <c r="R126" s="19"/>
      <c r="S126" s="19"/>
      <c r="T126" s="140"/>
      <c r="U126" s="410"/>
      <c r="V126" s="410"/>
      <c r="W126" s="410"/>
      <c r="X126" s="410"/>
      <c r="Y126" s="141"/>
    </row>
    <row r="127" spans="1:36" s="47" customFormat="1" ht="15" customHeight="1">
      <c r="A127" s="126"/>
      <c r="B127" s="138"/>
      <c r="C127" s="398"/>
      <c r="D127" s="19"/>
      <c r="E127" s="359"/>
      <c r="F127" s="359"/>
      <c r="G127" s="837">
        <v>81000</v>
      </c>
      <c r="H127" s="837"/>
      <c r="I127" s="837"/>
      <c r="J127" s="19" t="s">
        <v>18</v>
      </c>
      <c r="K127" s="19" t="s">
        <v>186</v>
      </c>
      <c r="L127" s="842" t="s">
        <v>134</v>
      </c>
      <c r="M127" s="842"/>
      <c r="N127" s="842"/>
      <c r="O127" s="843">
        <v>1</v>
      </c>
      <c r="P127" s="843"/>
      <c r="Q127" s="19" t="s">
        <v>78</v>
      </c>
      <c r="R127" s="19"/>
      <c r="S127" s="19"/>
      <c r="T127" s="140" t="s">
        <v>183</v>
      </c>
      <c r="U127" s="834">
        <f>IF(C118=1,0,G127*O127)</f>
        <v>81000</v>
      </c>
      <c r="V127" s="834"/>
      <c r="W127" s="834"/>
      <c r="X127" s="834"/>
      <c r="Y127" s="141" t="s">
        <v>62</v>
      </c>
    </row>
    <row r="128" spans="1:36" s="47" customFormat="1" ht="15" customHeight="1">
      <c r="A128" s="126"/>
      <c r="B128" s="138"/>
      <c r="C128" s="398"/>
      <c r="D128" s="19"/>
      <c r="E128" s="19"/>
      <c r="F128" s="19"/>
      <c r="G128" s="19"/>
      <c r="H128" s="19"/>
      <c r="I128" s="19"/>
      <c r="J128" s="19"/>
      <c r="K128" s="19"/>
      <c r="L128" s="19"/>
      <c r="M128" s="19"/>
      <c r="N128" s="158" t="s">
        <v>79</v>
      </c>
      <c r="O128" s="19"/>
      <c r="P128" s="19"/>
      <c r="Q128" s="19"/>
      <c r="R128" s="19"/>
      <c r="S128" s="19"/>
      <c r="T128" s="140"/>
      <c r="U128" s="410"/>
      <c r="V128" s="410"/>
      <c r="W128" s="410"/>
      <c r="X128" s="410"/>
      <c r="Y128" s="141"/>
    </row>
    <row r="129" spans="1:40" ht="15" customHeight="1">
      <c r="A129" s="126"/>
      <c r="B129" s="138"/>
      <c r="C129" s="539" t="s">
        <v>566</v>
      </c>
      <c r="D129" s="19"/>
      <c r="E129" s="19"/>
      <c r="F129" s="19"/>
      <c r="G129" s="19"/>
      <c r="H129" s="19"/>
      <c r="I129" s="19"/>
      <c r="J129" s="19"/>
      <c r="K129" s="19"/>
      <c r="L129" s="19"/>
      <c r="M129" s="19"/>
      <c r="N129" s="19"/>
      <c r="O129" s="19"/>
      <c r="P129" s="19"/>
      <c r="Q129" s="19"/>
      <c r="R129" s="19"/>
      <c r="S129" s="19"/>
      <c r="T129" s="138"/>
      <c r="U129" s="152"/>
      <c r="V129" s="152"/>
      <c r="W129" s="152"/>
      <c r="X129" s="152"/>
      <c r="Y129" s="141"/>
    </row>
    <row r="130" spans="1:40" ht="15.75" customHeight="1">
      <c r="A130" s="126"/>
      <c r="B130" s="138"/>
      <c r="C130" s="19"/>
      <c r="D130" s="18" t="s">
        <v>128</v>
      </c>
      <c r="E130" s="837">
        <v>10000</v>
      </c>
      <c r="F130" s="837"/>
      <c r="G130" s="837"/>
      <c r="H130" s="19" t="s">
        <v>80</v>
      </c>
      <c r="I130" s="19"/>
      <c r="J130" s="19"/>
      <c r="K130" s="20" t="s">
        <v>7</v>
      </c>
      <c r="L130" s="19"/>
      <c r="M130" s="838" t="s">
        <v>81</v>
      </c>
      <c r="N130" s="838"/>
      <c r="O130" s="838"/>
      <c r="P130" s="129" t="s">
        <v>190</v>
      </c>
      <c r="Q130" s="839">
        <f>U55</f>
        <v>24</v>
      </c>
      <c r="R130" s="839"/>
      <c r="S130" s="19" t="s">
        <v>47</v>
      </c>
      <c r="T130" s="140" t="s">
        <v>129</v>
      </c>
      <c r="U130" s="834">
        <f>+IF(C118=1,0,E130*Q130)</f>
        <v>240000</v>
      </c>
      <c r="V130" s="834"/>
      <c r="W130" s="834"/>
      <c r="X130" s="834"/>
      <c r="Y130" s="141" t="s">
        <v>10</v>
      </c>
    </row>
    <row r="131" spans="1:40" ht="15.75" customHeight="1">
      <c r="A131" s="126"/>
      <c r="B131" s="138"/>
      <c r="C131" s="19"/>
      <c r="D131" s="18"/>
      <c r="E131" s="412"/>
      <c r="F131" s="412"/>
      <c r="G131" s="412"/>
      <c r="H131" s="19"/>
      <c r="I131" s="19"/>
      <c r="J131" s="19"/>
      <c r="K131" s="20"/>
      <c r="L131" s="19"/>
      <c r="M131" s="389"/>
      <c r="N131" s="389"/>
      <c r="O131" s="389"/>
      <c r="P131" s="129"/>
      <c r="Q131" s="412"/>
      <c r="R131" s="412"/>
      <c r="S131" s="19"/>
      <c r="T131" s="140"/>
      <c r="U131" s="410"/>
      <c r="V131" s="410"/>
      <c r="W131" s="410"/>
      <c r="X131" s="410"/>
      <c r="Y131" s="141"/>
    </row>
    <row r="132" spans="1:40">
      <c r="A132" s="159"/>
      <c r="B132" s="160"/>
      <c r="C132" s="835" t="s">
        <v>567</v>
      </c>
      <c r="D132" s="835"/>
      <c r="E132" s="835"/>
      <c r="F132" s="835"/>
      <c r="G132" s="835"/>
      <c r="H132" s="835"/>
      <c r="I132" s="835"/>
      <c r="J132" s="835"/>
      <c r="K132" s="835"/>
      <c r="L132" s="835"/>
      <c r="M132" s="835"/>
      <c r="N132" s="835"/>
      <c r="O132" s="835"/>
      <c r="P132" s="387"/>
      <c r="Q132" s="127"/>
      <c r="R132" s="127"/>
      <c r="S132" s="161"/>
      <c r="T132" s="33"/>
      <c r="U132" s="834"/>
      <c r="V132" s="834"/>
      <c r="W132" s="834"/>
      <c r="X132" s="834"/>
      <c r="Y132" s="30"/>
    </row>
    <row r="133" spans="1:40" ht="16.5" customHeight="1">
      <c r="A133" s="159"/>
      <c r="B133" s="160"/>
      <c r="C133" s="385"/>
      <c r="D133" s="126" t="s">
        <v>83</v>
      </c>
      <c r="E133" s="126"/>
      <c r="F133" s="385"/>
      <c r="G133" s="385"/>
      <c r="H133" s="385"/>
      <c r="I133" s="385"/>
      <c r="J133" s="385"/>
      <c r="K133" s="385"/>
      <c r="L133" s="385"/>
      <c r="M133" s="385"/>
      <c r="N133" s="385"/>
      <c r="O133" s="385"/>
      <c r="P133" s="387"/>
      <c r="Q133" s="127"/>
      <c r="R133" s="127"/>
      <c r="S133" s="161"/>
      <c r="T133" s="33" t="s">
        <v>129</v>
      </c>
      <c r="U133" s="834">
        <f>U134+U135</f>
        <v>240000</v>
      </c>
      <c r="V133" s="834"/>
      <c r="W133" s="834"/>
      <c r="X133" s="834"/>
      <c r="Y133" s="30" t="s">
        <v>10</v>
      </c>
    </row>
    <row r="134" spans="1:40" ht="25.5" customHeight="1">
      <c r="A134" s="159"/>
      <c r="B134" s="160"/>
      <c r="C134" s="27"/>
      <c r="D134" s="27"/>
      <c r="E134" s="829"/>
      <c r="F134" s="829"/>
      <c r="G134" s="390" t="s">
        <v>128</v>
      </c>
      <c r="H134" s="836">
        <v>120000</v>
      </c>
      <c r="I134" s="836"/>
      <c r="J134" s="27" t="s">
        <v>82</v>
      </c>
      <c r="K134" s="27"/>
      <c r="L134" s="27"/>
      <c r="M134" s="127" t="s">
        <v>191</v>
      </c>
      <c r="N134" s="799" t="s">
        <v>307</v>
      </c>
      <c r="O134" s="831"/>
      <c r="P134" s="831"/>
      <c r="Q134" s="832">
        <f>U63</f>
        <v>2</v>
      </c>
      <c r="R134" s="832"/>
      <c r="S134" s="161" t="s">
        <v>52</v>
      </c>
      <c r="T134" s="162" t="s">
        <v>183</v>
      </c>
      <c r="U134" s="833">
        <f>H134*Q134</f>
        <v>240000</v>
      </c>
      <c r="V134" s="833"/>
      <c r="W134" s="833"/>
      <c r="X134" s="833"/>
      <c r="Y134" s="161" t="s">
        <v>62</v>
      </c>
      <c r="AN134" s="2" t="s">
        <v>122</v>
      </c>
    </row>
    <row r="135" spans="1:40" ht="25.5" customHeight="1">
      <c r="A135" s="159"/>
      <c r="B135" s="160"/>
      <c r="C135" s="27"/>
      <c r="D135" s="27"/>
      <c r="E135" s="829"/>
      <c r="F135" s="829"/>
      <c r="G135" s="390" t="s">
        <v>128</v>
      </c>
      <c r="H135" s="830">
        <v>30000</v>
      </c>
      <c r="I135" s="830"/>
      <c r="J135" s="27" t="s">
        <v>80</v>
      </c>
      <c r="K135" s="27"/>
      <c r="L135" s="27"/>
      <c r="M135" s="127" t="s">
        <v>191</v>
      </c>
      <c r="N135" s="799" t="s">
        <v>308</v>
      </c>
      <c r="O135" s="831"/>
      <c r="P135" s="831"/>
      <c r="Q135" s="832">
        <f>U64</f>
        <v>0</v>
      </c>
      <c r="R135" s="832"/>
      <c r="S135" s="161" t="s">
        <v>47</v>
      </c>
      <c r="T135" s="162" t="s">
        <v>183</v>
      </c>
      <c r="U135" s="833">
        <f>H135*Q135</f>
        <v>0</v>
      </c>
      <c r="V135" s="833"/>
      <c r="W135" s="833"/>
      <c r="X135" s="833"/>
      <c r="Y135" s="161" t="s">
        <v>62</v>
      </c>
    </row>
    <row r="136" spans="1:40" ht="12.75" customHeight="1">
      <c r="A136" s="159"/>
      <c r="B136" s="160"/>
      <c r="C136" s="27"/>
      <c r="D136" s="27"/>
      <c r="E136" s="386"/>
      <c r="F136" s="386"/>
      <c r="G136" s="390"/>
      <c r="H136" s="417"/>
      <c r="I136" s="417"/>
      <c r="J136" s="27"/>
      <c r="K136" s="27"/>
      <c r="L136" s="27"/>
      <c r="M136" s="127"/>
      <c r="N136" s="384"/>
      <c r="O136" s="387"/>
      <c r="P136" s="387"/>
      <c r="Q136" s="388"/>
      <c r="R136" s="388"/>
      <c r="S136" s="161"/>
      <c r="T136" s="162"/>
      <c r="U136" s="415"/>
      <c r="V136" s="415"/>
      <c r="W136" s="415"/>
      <c r="X136" s="415"/>
      <c r="Y136" s="161"/>
    </row>
    <row r="137" spans="1:40" ht="15" customHeight="1">
      <c r="A137" s="159"/>
      <c r="B137" s="160"/>
      <c r="C137" s="27"/>
      <c r="D137" s="126" t="s">
        <v>84</v>
      </c>
      <c r="E137" s="126"/>
      <c r="F137" s="385"/>
      <c r="G137" s="385"/>
      <c r="H137" s="385"/>
      <c r="I137" s="385"/>
      <c r="J137" s="385"/>
      <c r="K137" s="385"/>
      <c r="L137" s="385"/>
      <c r="M137" s="385"/>
      <c r="N137" s="385"/>
      <c r="O137" s="385"/>
      <c r="P137" s="387"/>
      <c r="Q137" s="388"/>
      <c r="R137" s="388"/>
      <c r="S137" s="161"/>
      <c r="T137" s="33" t="s">
        <v>129</v>
      </c>
      <c r="U137" s="834">
        <f>U138+U139</f>
        <v>100000</v>
      </c>
      <c r="V137" s="834"/>
      <c r="W137" s="834"/>
      <c r="X137" s="834"/>
      <c r="Y137" s="30" t="s">
        <v>10</v>
      </c>
    </row>
    <row r="138" spans="1:40" ht="27.75" customHeight="1">
      <c r="A138" s="159"/>
      <c r="B138" s="160"/>
      <c r="C138" s="27"/>
      <c r="D138" s="27"/>
      <c r="E138" s="829"/>
      <c r="F138" s="829"/>
      <c r="G138" s="390" t="s">
        <v>128</v>
      </c>
      <c r="H138" s="830">
        <v>20000</v>
      </c>
      <c r="I138" s="830"/>
      <c r="J138" s="27" t="s">
        <v>82</v>
      </c>
      <c r="K138" s="27"/>
      <c r="L138" s="27"/>
      <c r="M138" s="127" t="s">
        <v>191</v>
      </c>
      <c r="N138" s="799" t="s">
        <v>309</v>
      </c>
      <c r="O138" s="831"/>
      <c r="P138" s="831"/>
      <c r="Q138" s="832">
        <f>U65</f>
        <v>2</v>
      </c>
      <c r="R138" s="832"/>
      <c r="S138" s="161" t="s">
        <v>52</v>
      </c>
      <c r="T138" s="162" t="s">
        <v>183</v>
      </c>
      <c r="U138" s="833">
        <f>H138*Q138</f>
        <v>40000</v>
      </c>
      <c r="V138" s="833"/>
      <c r="W138" s="833"/>
      <c r="X138" s="833"/>
      <c r="Y138" s="161" t="s">
        <v>62</v>
      </c>
    </row>
    <row r="139" spans="1:40" ht="27.75" customHeight="1">
      <c r="A139" s="159"/>
      <c r="B139" s="160"/>
      <c r="C139" s="27"/>
      <c r="D139" s="27"/>
      <c r="E139" s="829"/>
      <c r="F139" s="829"/>
      <c r="G139" s="390" t="s">
        <v>128</v>
      </c>
      <c r="H139" s="830">
        <v>5000</v>
      </c>
      <c r="I139" s="830"/>
      <c r="J139" s="27" t="s">
        <v>80</v>
      </c>
      <c r="K139" s="27"/>
      <c r="L139" s="27"/>
      <c r="M139" s="127" t="s">
        <v>191</v>
      </c>
      <c r="N139" s="799" t="s">
        <v>310</v>
      </c>
      <c r="O139" s="831"/>
      <c r="P139" s="831"/>
      <c r="Q139" s="832">
        <f>U66</f>
        <v>12</v>
      </c>
      <c r="R139" s="832"/>
      <c r="S139" s="161" t="s">
        <v>47</v>
      </c>
      <c r="T139" s="162" t="s">
        <v>183</v>
      </c>
      <c r="U139" s="833">
        <f>H139*Q139</f>
        <v>60000</v>
      </c>
      <c r="V139" s="833"/>
      <c r="W139" s="833"/>
      <c r="X139" s="833"/>
      <c r="Y139" s="161" t="s">
        <v>62</v>
      </c>
    </row>
    <row r="140" spans="1:40" ht="13.5" customHeight="1">
      <c r="A140" s="159"/>
      <c r="B140" s="160"/>
      <c r="C140" s="27"/>
      <c r="D140" s="27"/>
      <c r="E140" s="386"/>
      <c r="F140" s="386"/>
      <c r="G140" s="390"/>
      <c r="H140" s="417"/>
      <c r="I140" s="417"/>
      <c r="J140" s="27"/>
      <c r="K140" s="27"/>
      <c r="L140" s="27"/>
      <c r="M140" s="127"/>
      <c r="N140" s="384"/>
      <c r="O140" s="387"/>
      <c r="P140" s="387"/>
      <c r="Q140" s="388"/>
      <c r="R140" s="388"/>
      <c r="S140" s="161"/>
      <c r="T140" s="162"/>
      <c r="U140" s="415"/>
      <c r="V140" s="415"/>
      <c r="W140" s="415"/>
      <c r="X140" s="415"/>
      <c r="Y140" s="161"/>
    </row>
    <row r="141" spans="1:40">
      <c r="A141" s="159"/>
      <c r="B141" s="160"/>
      <c r="C141" s="835" t="s">
        <v>568</v>
      </c>
      <c r="D141" s="835"/>
      <c r="E141" s="835"/>
      <c r="F141" s="835"/>
      <c r="G141" s="835"/>
      <c r="H141" s="835"/>
      <c r="I141" s="835"/>
      <c r="J141" s="835"/>
      <c r="K141" s="835"/>
      <c r="L141" s="835"/>
      <c r="M141" s="835"/>
      <c r="N141" s="835"/>
      <c r="O141" s="835"/>
      <c r="P141" s="387"/>
      <c r="Q141" s="388"/>
      <c r="R141" s="388"/>
      <c r="S141" s="161"/>
      <c r="T141" s="33"/>
      <c r="U141" s="834"/>
      <c r="V141" s="834"/>
      <c r="W141" s="834"/>
      <c r="X141" s="834"/>
      <c r="Y141" s="30"/>
    </row>
    <row r="142" spans="1:40" ht="14.25" customHeight="1">
      <c r="A142" s="159"/>
      <c r="B142" s="160"/>
      <c r="C142" s="385"/>
      <c r="D142" s="126" t="s">
        <v>83</v>
      </c>
      <c r="E142" s="126"/>
      <c r="F142" s="385"/>
      <c r="G142" s="385"/>
      <c r="H142" s="385"/>
      <c r="I142" s="385"/>
      <c r="J142" s="385"/>
      <c r="K142" s="385"/>
      <c r="L142" s="385"/>
      <c r="M142" s="385"/>
      <c r="N142" s="385"/>
      <c r="O142" s="385"/>
      <c r="P142" s="387"/>
      <c r="Q142" s="388"/>
      <c r="R142" s="388"/>
      <c r="S142" s="161"/>
      <c r="T142" s="33" t="s">
        <v>129</v>
      </c>
      <c r="U142" s="834">
        <f>U143+U144</f>
        <v>300000</v>
      </c>
      <c r="V142" s="834"/>
      <c r="W142" s="834"/>
      <c r="X142" s="834"/>
      <c r="Y142" s="30" t="s">
        <v>10</v>
      </c>
    </row>
    <row r="143" spans="1:40" ht="25.5" customHeight="1">
      <c r="A143" s="159"/>
      <c r="B143" s="160"/>
      <c r="C143" s="27"/>
      <c r="D143" s="27"/>
      <c r="E143" s="829"/>
      <c r="F143" s="829"/>
      <c r="G143" s="390" t="s">
        <v>128</v>
      </c>
      <c r="H143" s="836">
        <v>120000</v>
      </c>
      <c r="I143" s="836"/>
      <c r="J143" s="27" t="s">
        <v>82</v>
      </c>
      <c r="K143" s="27"/>
      <c r="L143" s="27"/>
      <c r="M143" s="127" t="s">
        <v>191</v>
      </c>
      <c r="N143" s="799" t="s">
        <v>311</v>
      </c>
      <c r="O143" s="831"/>
      <c r="P143" s="831"/>
      <c r="Q143" s="832">
        <f>U68</f>
        <v>0</v>
      </c>
      <c r="R143" s="832"/>
      <c r="S143" s="161" t="s">
        <v>52</v>
      </c>
      <c r="T143" s="162" t="s">
        <v>183</v>
      </c>
      <c r="U143" s="833">
        <f>H143*Q143</f>
        <v>0</v>
      </c>
      <c r="V143" s="833"/>
      <c r="W143" s="833"/>
      <c r="X143" s="833"/>
      <c r="Y143" s="161" t="s">
        <v>62</v>
      </c>
    </row>
    <row r="144" spans="1:40" ht="25.5" customHeight="1">
      <c r="A144" s="159"/>
      <c r="B144" s="160"/>
      <c r="C144" s="27"/>
      <c r="D144" s="27"/>
      <c r="E144" s="829"/>
      <c r="F144" s="829"/>
      <c r="G144" s="390" t="s">
        <v>128</v>
      </c>
      <c r="H144" s="830">
        <v>30000</v>
      </c>
      <c r="I144" s="830"/>
      <c r="J144" s="27" t="s">
        <v>80</v>
      </c>
      <c r="K144" s="27"/>
      <c r="L144" s="27"/>
      <c r="M144" s="127" t="s">
        <v>191</v>
      </c>
      <c r="N144" s="799" t="s">
        <v>312</v>
      </c>
      <c r="O144" s="831"/>
      <c r="P144" s="831"/>
      <c r="Q144" s="832">
        <f>U69</f>
        <v>10</v>
      </c>
      <c r="R144" s="832"/>
      <c r="S144" s="161" t="s">
        <v>47</v>
      </c>
      <c r="T144" s="162" t="s">
        <v>183</v>
      </c>
      <c r="U144" s="833">
        <f>H144*Q144</f>
        <v>300000</v>
      </c>
      <c r="V144" s="833"/>
      <c r="W144" s="833"/>
      <c r="X144" s="833"/>
      <c r="Y144" s="161" t="s">
        <v>62</v>
      </c>
    </row>
    <row r="145" spans="1:28" ht="14.25" customHeight="1">
      <c r="A145" s="159"/>
      <c r="B145" s="160"/>
      <c r="C145" s="27"/>
      <c r="D145" s="27"/>
      <c r="E145" s="386"/>
      <c r="F145" s="386"/>
      <c r="G145" s="390"/>
      <c r="H145" s="417"/>
      <c r="I145" s="417"/>
      <c r="J145" s="27"/>
      <c r="K145" s="27"/>
      <c r="L145" s="27"/>
      <c r="M145" s="127"/>
      <c r="N145" s="384"/>
      <c r="O145" s="387"/>
      <c r="P145" s="387"/>
      <c r="Q145" s="388"/>
      <c r="R145" s="388"/>
      <c r="S145" s="161"/>
      <c r="T145" s="162"/>
      <c r="U145" s="415"/>
      <c r="V145" s="415"/>
      <c r="W145" s="415"/>
      <c r="X145" s="415"/>
      <c r="Y145" s="161"/>
    </row>
    <row r="146" spans="1:28" ht="15" customHeight="1">
      <c r="A146" s="159"/>
      <c r="B146" s="160"/>
      <c r="C146" s="27"/>
      <c r="D146" s="126" t="s">
        <v>84</v>
      </c>
      <c r="E146" s="126"/>
      <c r="F146" s="385"/>
      <c r="G146" s="385"/>
      <c r="H146" s="385"/>
      <c r="I146" s="385"/>
      <c r="J146" s="385"/>
      <c r="K146" s="385"/>
      <c r="L146" s="385"/>
      <c r="M146" s="385"/>
      <c r="N146" s="385"/>
      <c r="O146" s="385"/>
      <c r="P146" s="387"/>
      <c r="Q146" s="388"/>
      <c r="R146" s="388"/>
      <c r="S146" s="161"/>
      <c r="T146" s="33" t="s">
        <v>129</v>
      </c>
      <c r="U146" s="834">
        <f>U147+U148</f>
        <v>120000</v>
      </c>
      <c r="V146" s="834"/>
      <c r="W146" s="834"/>
      <c r="X146" s="834"/>
      <c r="Y146" s="30" t="s">
        <v>10</v>
      </c>
    </row>
    <row r="147" spans="1:28" ht="27.75" customHeight="1">
      <c r="A147" s="159"/>
      <c r="B147" s="160"/>
      <c r="C147" s="27"/>
      <c r="D147" s="27"/>
      <c r="E147" s="829"/>
      <c r="F147" s="829"/>
      <c r="G147" s="390" t="s">
        <v>128</v>
      </c>
      <c r="H147" s="830">
        <v>20000</v>
      </c>
      <c r="I147" s="830"/>
      <c r="J147" s="27" t="s">
        <v>82</v>
      </c>
      <c r="K147" s="27"/>
      <c r="L147" s="27"/>
      <c r="M147" s="127" t="s">
        <v>191</v>
      </c>
      <c r="N147" s="799" t="s">
        <v>313</v>
      </c>
      <c r="O147" s="831"/>
      <c r="P147" s="831"/>
      <c r="Q147" s="832">
        <f>U70</f>
        <v>2</v>
      </c>
      <c r="R147" s="832"/>
      <c r="S147" s="161" t="s">
        <v>52</v>
      </c>
      <c r="T147" s="162" t="s">
        <v>183</v>
      </c>
      <c r="U147" s="833">
        <f>H147*Q147</f>
        <v>40000</v>
      </c>
      <c r="V147" s="833"/>
      <c r="W147" s="833"/>
      <c r="X147" s="833"/>
      <c r="Y147" s="161" t="s">
        <v>62</v>
      </c>
    </row>
    <row r="148" spans="1:28" ht="27.75" customHeight="1">
      <c r="A148" s="159"/>
      <c r="B148" s="160"/>
      <c r="C148" s="27"/>
      <c r="D148" s="27"/>
      <c r="E148" s="829"/>
      <c r="F148" s="829"/>
      <c r="G148" s="390" t="s">
        <v>128</v>
      </c>
      <c r="H148" s="830">
        <v>5000</v>
      </c>
      <c r="I148" s="830"/>
      <c r="J148" s="27" t="s">
        <v>80</v>
      </c>
      <c r="K148" s="27"/>
      <c r="L148" s="27"/>
      <c r="M148" s="127" t="s">
        <v>191</v>
      </c>
      <c r="N148" s="799" t="s">
        <v>314</v>
      </c>
      <c r="O148" s="831"/>
      <c r="P148" s="831"/>
      <c r="Q148" s="832">
        <f>U71</f>
        <v>16</v>
      </c>
      <c r="R148" s="832"/>
      <c r="S148" s="161" t="s">
        <v>47</v>
      </c>
      <c r="T148" s="162" t="s">
        <v>183</v>
      </c>
      <c r="U148" s="833">
        <f>H148*Q148</f>
        <v>80000</v>
      </c>
      <c r="V148" s="833"/>
      <c r="W148" s="833"/>
      <c r="X148" s="833"/>
      <c r="Y148" s="161" t="s">
        <v>62</v>
      </c>
    </row>
    <row r="149" spans="1:28" ht="8.25" customHeight="1">
      <c r="A149" s="126"/>
      <c r="B149" s="138"/>
      <c r="C149" s="815"/>
      <c r="D149" s="815"/>
      <c r="E149" s="815"/>
      <c r="F149" s="815"/>
      <c r="G149" s="815"/>
      <c r="H149" s="815"/>
      <c r="I149" s="815"/>
      <c r="J149" s="815"/>
      <c r="K149" s="815"/>
      <c r="L149" s="815"/>
      <c r="M149" s="815"/>
      <c r="N149" s="815"/>
      <c r="O149" s="815"/>
      <c r="P149" s="412"/>
      <c r="Q149" s="412"/>
      <c r="R149" s="412"/>
      <c r="S149" s="163"/>
      <c r="T149" s="140"/>
      <c r="U149" s="410"/>
      <c r="V149" s="410"/>
      <c r="W149" s="410"/>
      <c r="X149" s="410"/>
      <c r="Y149" s="163"/>
    </row>
    <row r="150" spans="1:28" ht="9" customHeight="1">
      <c r="A150" s="126"/>
      <c r="B150" s="138"/>
      <c r="C150" s="19"/>
      <c r="D150" s="20"/>
      <c r="E150" s="389"/>
      <c r="F150" s="389"/>
      <c r="G150" s="390"/>
      <c r="H150" s="417"/>
      <c r="I150" s="417"/>
      <c r="J150" s="27"/>
      <c r="K150" s="27"/>
      <c r="L150" s="27"/>
      <c r="M150" s="164"/>
      <c r="N150" s="165"/>
      <c r="O150" s="166"/>
      <c r="P150" s="166"/>
      <c r="Q150" s="127"/>
      <c r="R150" s="127"/>
      <c r="S150" s="19"/>
      <c r="T150" s="162"/>
      <c r="U150" s="415"/>
      <c r="V150" s="415"/>
      <c r="W150" s="415"/>
      <c r="X150" s="415"/>
      <c r="Y150" s="161"/>
    </row>
    <row r="151" spans="1:28" ht="15" customHeight="1">
      <c r="A151" s="126"/>
      <c r="B151" s="138"/>
      <c r="C151" s="19"/>
      <c r="D151" s="19"/>
      <c r="E151" s="19"/>
      <c r="F151" s="19"/>
      <c r="G151" s="19"/>
      <c r="H151" s="19"/>
      <c r="I151" s="19"/>
      <c r="J151" s="19"/>
      <c r="K151" s="19" t="s">
        <v>85</v>
      </c>
      <c r="L151" s="19"/>
      <c r="M151" s="19"/>
      <c r="N151" s="19"/>
      <c r="O151" s="19"/>
      <c r="P151" s="167"/>
      <c r="Q151" s="20"/>
      <c r="R151" s="20"/>
      <c r="S151" s="69"/>
      <c r="T151" s="140" t="s">
        <v>129</v>
      </c>
      <c r="U151" s="816">
        <f>U76+U105+U109+U114+U120+U121+U124+U130+U133+U137+U142+U146</f>
        <v>9119463</v>
      </c>
      <c r="V151" s="816"/>
      <c r="W151" s="816"/>
      <c r="X151" s="816"/>
      <c r="Y151" s="141" t="s">
        <v>10</v>
      </c>
      <c r="AB151" s="168"/>
    </row>
    <row r="152" spans="1:28" ht="6" customHeight="1" thickBot="1">
      <c r="A152" s="126"/>
      <c r="B152" s="169"/>
      <c r="C152" s="170"/>
      <c r="D152" s="170"/>
      <c r="E152" s="170"/>
      <c r="F152" s="170"/>
      <c r="G152" s="170"/>
      <c r="H152" s="170"/>
      <c r="I152" s="170"/>
      <c r="J152" s="170"/>
      <c r="K152" s="170"/>
      <c r="L152" s="170"/>
      <c r="M152" s="170"/>
      <c r="N152" s="170"/>
      <c r="O152" s="170"/>
      <c r="P152" s="170"/>
      <c r="Q152" s="170"/>
      <c r="R152" s="170"/>
      <c r="S152" s="171"/>
      <c r="T152" s="169"/>
      <c r="U152" s="170"/>
      <c r="V152" s="170"/>
      <c r="W152" s="170"/>
      <c r="X152" s="170"/>
      <c r="Y152" s="171"/>
    </row>
    <row r="153" spans="1:28" ht="30" customHeight="1" thickTop="1">
      <c r="A153" s="126"/>
      <c r="B153" s="817" t="s">
        <v>86</v>
      </c>
      <c r="C153" s="818"/>
      <c r="D153" s="818"/>
      <c r="E153" s="818"/>
      <c r="F153" s="818"/>
      <c r="G153" s="818"/>
      <c r="H153" s="818"/>
      <c r="I153" s="821"/>
      <c r="J153" s="821"/>
      <c r="K153" s="821"/>
      <c r="L153" s="821"/>
      <c r="M153" s="821"/>
      <c r="N153" s="822"/>
      <c r="O153" s="822"/>
      <c r="P153" s="822"/>
      <c r="Q153" s="822"/>
      <c r="R153" s="822"/>
      <c r="S153" s="29"/>
      <c r="T153" s="823" t="s">
        <v>192</v>
      </c>
      <c r="U153" s="824"/>
      <c r="V153" s="824"/>
      <c r="W153" s="824"/>
      <c r="X153" s="824"/>
      <c r="Y153" s="825"/>
    </row>
    <row r="154" spans="1:28" ht="30" customHeight="1" thickBot="1">
      <c r="A154" s="126"/>
      <c r="B154" s="819"/>
      <c r="C154" s="820"/>
      <c r="D154" s="820"/>
      <c r="E154" s="820"/>
      <c r="F154" s="820"/>
      <c r="G154" s="820"/>
      <c r="H154" s="826" t="s">
        <v>87</v>
      </c>
      <c r="I154" s="827"/>
      <c r="J154" s="827"/>
      <c r="K154" s="827"/>
      <c r="L154" s="827"/>
      <c r="M154" s="827"/>
      <c r="N154" s="828">
        <v>7500000</v>
      </c>
      <c r="O154" s="828"/>
      <c r="P154" s="828"/>
      <c r="Q154" s="828"/>
      <c r="R154" s="828"/>
      <c r="S154" s="30" t="s">
        <v>18</v>
      </c>
      <c r="T154" s="804"/>
      <c r="U154" s="805"/>
      <c r="V154" s="805"/>
      <c r="W154" s="805"/>
      <c r="X154" s="805"/>
      <c r="Y154" s="806"/>
      <c r="AB154" s="172">
        <f>U151</f>
        <v>9119463</v>
      </c>
    </row>
    <row r="155" spans="1:28" ht="17.25" customHeight="1">
      <c r="A155" s="126"/>
      <c r="B155" s="31"/>
      <c r="C155" s="32"/>
      <c r="D155" s="32"/>
      <c r="E155" s="32"/>
      <c r="F155" s="32"/>
      <c r="G155" s="32"/>
      <c r="H155" s="32"/>
      <c r="I155" s="32"/>
      <c r="J155" s="74" t="s">
        <v>405</v>
      </c>
      <c r="K155" s="27"/>
      <c r="L155" s="27"/>
      <c r="M155" s="27"/>
      <c r="N155" s="27"/>
      <c r="O155" s="27"/>
      <c r="P155" s="27"/>
      <c r="Q155" s="27"/>
      <c r="R155" s="27"/>
      <c r="S155" s="30"/>
      <c r="T155" s="33" t="s">
        <v>129</v>
      </c>
      <c r="U155" s="801">
        <f>ROUNDDOWN(IF(N154&gt;7200000,U151*0.8,0),0)</f>
        <v>7295570</v>
      </c>
      <c r="V155" s="801"/>
      <c r="W155" s="801"/>
      <c r="X155" s="801"/>
      <c r="Y155" s="30" t="s">
        <v>10</v>
      </c>
      <c r="AB155" s="172">
        <f>U155</f>
        <v>7295570</v>
      </c>
    </row>
    <row r="156" spans="1:28" ht="28.5" customHeight="1">
      <c r="A156" s="126"/>
      <c r="B156" s="34"/>
      <c r="C156" s="35"/>
      <c r="D156" s="35"/>
      <c r="E156" s="35"/>
      <c r="F156" s="35"/>
      <c r="G156" s="35"/>
      <c r="H156" s="802" t="s">
        <v>406</v>
      </c>
      <c r="I156" s="802"/>
      <c r="J156" s="802"/>
      <c r="K156" s="802"/>
      <c r="L156" s="802"/>
      <c r="M156" s="802"/>
      <c r="N156" s="802"/>
      <c r="O156" s="802"/>
      <c r="P156" s="802"/>
      <c r="Q156" s="802"/>
      <c r="R156" s="802"/>
      <c r="S156" s="803"/>
      <c r="T156" s="804" t="s">
        <v>119</v>
      </c>
      <c r="U156" s="805"/>
      <c r="V156" s="805"/>
      <c r="W156" s="805"/>
      <c r="X156" s="805"/>
      <c r="Y156" s="806"/>
      <c r="AB156" s="168">
        <f>U158</f>
        <v>0</v>
      </c>
    </row>
    <row r="157" spans="1:28" ht="30" customHeight="1">
      <c r="A157" s="126"/>
      <c r="B157" s="807" t="s">
        <v>120</v>
      </c>
      <c r="C157" s="808"/>
      <c r="D157" s="808"/>
      <c r="E157" s="808"/>
      <c r="F157" s="808"/>
      <c r="G157" s="808"/>
      <c r="H157" s="811"/>
      <c r="I157" s="811"/>
      <c r="J157" s="811"/>
      <c r="K157" s="36"/>
      <c r="L157" s="36"/>
      <c r="M157" s="36"/>
      <c r="N157" s="37"/>
      <c r="O157" s="37"/>
      <c r="P157" s="37"/>
      <c r="Q157" s="37"/>
      <c r="R157" s="37"/>
      <c r="S157" s="38"/>
      <c r="T157" s="804"/>
      <c r="U157" s="805"/>
      <c r="V157" s="805"/>
      <c r="W157" s="805"/>
      <c r="X157" s="805"/>
      <c r="Y157" s="806"/>
    </row>
    <row r="158" spans="1:28" ht="30" customHeight="1" thickBot="1">
      <c r="A158" s="126"/>
      <c r="B158" s="809"/>
      <c r="C158" s="810"/>
      <c r="D158" s="810"/>
      <c r="E158" s="810"/>
      <c r="F158" s="810"/>
      <c r="G158" s="810"/>
      <c r="H158" s="812"/>
      <c r="I158" s="813"/>
      <c r="J158" s="813"/>
      <c r="K158" s="813"/>
      <c r="L158" s="813"/>
      <c r="M158" s="813"/>
      <c r="N158" s="814">
        <v>4</v>
      </c>
      <c r="O158" s="814"/>
      <c r="P158" s="814"/>
      <c r="Q158" s="814"/>
      <c r="R158" s="814"/>
      <c r="S158" s="30" t="s">
        <v>17</v>
      </c>
      <c r="T158" s="33" t="s">
        <v>129</v>
      </c>
      <c r="U158" s="801">
        <f>ROUNDDOWN(IF(AND(N154&gt;6300000,N154&lt;=7200000),U151*0.9,0),0)</f>
        <v>0</v>
      </c>
      <c r="V158" s="801"/>
      <c r="W158" s="801"/>
      <c r="X158" s="801"/>
      <c r="Y158" s="30" t="s">
        <v>10</v>
      </c>
    </row>
    <row r="159" spans="1:28" ht="43.5" customHeight="1">
      <c r="A159" s="126"/>
      <c r="B159" s="798" t="s">
        <v>193</v>
      </c>
      <c r="C159" s="799"/>
      <c r="D159" s="799"/>
      <c r="E159" s="799"/>
      <c r="F159" s="799"/>
      <c r="G159" s="799"/>
      <c r="H159" s="799"/>
      <c r="I159" s="799"/>
      <c r="J159" s="799"/>
      <c r="K159" s="799"/>
      <c r="L159" s="799"/>
      <c r="M159" s="799"/>
      <c r="N159" s="799"/>
      <c r="O159" s="799"/>
      <c r="P159" s="799"/>
      <c r="Q159" s="799"/>
      <c r="R159" s="799"/>
      <c r="S159" s="800"/>
      <c r="T159" s="33"/>
      <c r="U159" s="360"/>
      <c r="V159" s="360"/>
      <c r="W159" s="360"/>
      <c r="X159" s="360"/>
      <c r="Y159" s="30"/>
    </row>
    <row r="160" spans="1:28" ht="6" customHeight="1">
      <c r="A160" s="126"/>
      <c r="B160" s="39"/>
      <c r="C160" s="40"/>
      <c r="D160" s="40"/>
      <c r="E160" s="40"/>
      <c r="F160" s="40"/>
      <c r="G160" s="40"/>
      <c r="H160" s="40"/>
      <c r="I160" s="40"/>
      <c r="J160" s="40"/>
      <c r="K160" s="40"/>
      <c r="L160" s="40"/>
      <c r="M160" s="40"/>
      <c r="N160" s="40"/>
      <c r="O160" s="40"/>
      <c r="P160" s="40"/>
      <c r="Q160" s="40"/>
      <c r="R160" s="40"/>
      <c r="S160" s="41"/>
      <c r="T160" s="34"/>
      <c r="U160" s="35"/>
      <c r="V160" s="35"/>
      <c r="W160" s="35"/>
      <c r="X160" s="35"/>
      <c r="Y160" s="42"/>
    </row>
    <row r="161" spans="1:25" ht="15.75" customHeight="1">
      <c r="A161" s="159"/>
      <c r="B161" s="173" t="s">
        <v>88</v>
      </c>
      <c r="C161" s="174"/>
      <c r="D161" s="174"/>
      <c r="E161" s="174"/>
      <c r="F161" s="174"/>
      <c r="G161" s="174"/>
      <c r="H161" s="174"/>
      <c r="I161" s="174"/>
      <c r="J161" s="174"/>
      <c r="K161" s="174"/>
      <c r="L161" s="174"/>
      <c r="M161" s="174"/>
      <c r="N161" s="174"/>
      <c r="O161" s="174"/>
      <c r="P161" s="174"/>
      <c r="Q161" s="174"/>
      <c r="R161" s="174"/>
      <c r="S161" s="174"/>
      <c r="T161" s="174"/>
      <c r="U161" s="174"/>
      <c r="V161" s="174"/>
      <c r="W161" s="174"/>
      <c r="X161" s="174"/>
      <c r="Y161" s="174"/>
    </row>
    <row r="162" spans="1:25" ht="11.1" customHeight="1">
      <c r="A162" s="126"/>
      <c r="B162" s="175"/>
      <c r="C162" s="175"/>
      <c r="D162" s="175"/>
      <c r="E162" s="175"/>
      <c r="F162" s="175"/>
      <c r="G162" s="175"/>
      <c r="H162" s="175"/>
      <c r="I162" s="175"/>
      <c r="J162" s="175"/>
      <c r="K162" s="175"/>
      <c r="L162" s="175"/>
      <c r="M162" s="175"/>
      <c r="N162" s="175"/>
      <c r="O162" s="175"/>
      <c r="P162" s="175"/>
      <c r="Q162" s="175"/>
      <c r="R162" s="175"/>
      <c r="S162" s="175"/>
      <c r="T162" s="175"/>
      <c r="U162" s="175"/>
      <c r="V162" s="175"/>
      <c r="W162" s="175"/>
      <c r="X162" s="175"/>
      <c r="Y162" s="175"/>
    </row>
    <row r="163" spans="1:25" ht="11.25" customHeight="1">
      <c r="B163" s="176"/>
      <c r="C163" s="176"/>
      <c r="D163" s="176"/>
      <c r="E163" s="176"/>
      <c r="F163" s="176"/>
      <c r="G163" s="176"/>
      <c r="H163" s="176"/>
      <c r="I163" s="176"/>
      <c r="J163" s="176"/>
      <c r="K163" s="176"/>
      <c r="L163" s="176"/>
      <c r="M163" s="176"/>
      <c r="N163" s="176"/>
      <c r="O163" s="176"/>
      <c r="P163" s="176"/>
      <c r="Q163" s="176"/>
      <c r="R163" s="176"/>
      <c r="S163" s="176"/>
      <c r="T163" s="176"/>
      <c r="U163" s="176"/>
      <c r="V163" s="176"/>
      <c r="W163" s="176"/>
      <c r="X163" s="176"/>
      <c r="Y163" s="176"/>
    </row>
  </sheetData>
  <mergeCells count="241">
    <mergeCell ref="M15:O15"/>
    <mergeCell ref="Q15:S15"/>
    <mergeCell ref="V15:X15"/>
    <mergeCell ref="M16:O16"/>
    <mergeCell ref="Q16:S16"/>
    <mergeCell ref="V16:X16"/>
    <mergeCell ref="A3:Y3"/>
    <mergeCell ref="N6:Y6"/>
    <mergeCell ref="B8:Y9"/>
    <mergeCell ref="B13:L14"/>
    <mergeCell ref="M13:Y13"/>
    <mergeCell ref="M14:P14"/>
    <mergeCell ref="Q14:T14"/>
    <mergeCell ref="U14:Y14"/>
    <mergeCell ref="J26:M26"/>
    <mergeCell ref="T26:X26"/>
    <mergeCell ref="U27:X27"/>
    <mergeCell ref="U28:X28"/>
    <mergeCell ref="J31:M31"/>
    <mergeCell ref="T31:X31"/>
    <mergeCell ref="M17:O17"/>
    <mergeCell ref="Q17:S17"/>
    <mergeCell ref="V17:X17"/>
    <mergeCell ref="B20:Y20"/>
    <mergeCell ref="J25:M25"/>
    <mergeCell ref="T25:X25"/>
    <mergeCell ref="J40:M40"/>
    <mergeCell ref="U40:X40"/>
    <mergeCell ref="U41:X41"/>
    <mergeCell ref="U42:X42"/>
    <mergeCell ref="B44:Y44"/>
    <mergeCell ref="B47:E47"/>
    <mergeCell ref="F47:I47"/>
    <mergeCell ref="J47:N47"/>
    <mergeCell ref="J32:M32"/>
    <mergeCell ref="T32:X32"/>
    <mergeCell ref="B33:Y34"/>
    <mergeCell ref="B35:Y36"/>
    <mergeCell ref="J39:M39"/>
    <mergeCell ref="U39:X39"/>
    <mergeCell ref="V57:W58"/>
    <mergeCell ref="X57:Y58"/>
    <mergeCell ref="B59:B60"/>
    <mergeCell ref="C59:U60"/>
    <mergeCell ref="V59:W60"/>
    <mergeCell ref="X59:Y60"/>
    <mergeCell ref="B48:D48"/>
    <mergeCell ref="F48:H48"/>
    <mergeCell ref="K48:M48"/>
    <mergeCell ref="B51:Y51"/>
    <mergeCell ref="Q55:S55"/>
    <mergeCell ref="U55:X55"/>
    <mergeCell ref="A65:M66"/>
    <mergeCell ref="N65:O66"/>
    <mergeCell ref="P65:S65"/>
    <mergeCell ref="U65:X65"/>
    <mergeCell ref="P66:S66"/>
    <mergeCell ref="U66:X66"/>
    <mergeCell ref="B61:B62"/>
    <mergeCell ref="C61:U62"/>
    <mergeCell ref="V61:W62"/>
    <mergeCell ref="X61:Y62"/>
    <mergeCell ref="A63:M64"/>
    <mergeCell ref="N63:O64"/>
    <mergeCell ref="P63:S63"/>
    <mergeCell ref="U63:X63"/>
    <mergeCell ref="P64:S64"/>
    <mergeCell ref="U64:X64"/>
    <mergeCell ref="A70:M71"/>
    <mergeCell ref="N70:O71"/>
    <mergeCell ref="P70:S70"/>
    <mergeCell ref="U70:X70"/>
    <mergeCell ref="P71:S71"/>
    <mergeCell ref="U71:X71"/>
    <mergeCell ref="A68:M69"/>
    <mergeCell ref="N68:O69"/>
    <mergeCell ref="P68:S68"/>
    <mergeCell ref="U68:X68"/>
    <mergeCell ref="P69:S69"/>
    <mergeCell ref="U69:X69"/>
    <mergeCell ref="H75:Y75"/>
    <mergeCell ref="I76:J76"/>
    <mergeCell ref="U76:X76"/>
    <mergeCell ref="U77:X77"/>
    <mergeCell ref="B78:S78"/>
    <mergeCell ref="B79:C79"/>
    <mergeCell ref="E79:G79"/>
    <mergeCell ref="M79:P79"/>
    <mergeCell ref="Q79:R79"/>
    <mergeCell ref="E84:G84"/>
    <mergeCell ref="B85:C85"/>
    <mergeCell ref="E85:G85"/>
    <mergeCell ref="M85:P85"/>
    <mergeCell ref="Q85:R85"/>
    <mergeCell ref="E86:G86"/>
    <mergeCell ref="B81:C81"/>
    <mergeCell ref="E81:G81"/>
    <mergeCell ref="M81:P81"/>
    <mergeCell ref="Q81:R81"/>
    <mergeCell ref="B83:C83"/>
    <mergeCell ref="E83:G83"/>
    <mergeCell ref="M83:P83"/>
    <mergeCell ref="Q83:R83"/>
    <mergeCell ref="B87:C87"/>
    <mergeCell ref="E87:G87"/>
    <mergeCell ref="M87:P87"/>
    <mergeCell ref="Q87:R87"/>
    <mergeCell ref="B90:S90"/>
    <mergeCell ref="B91:C91"/>
    <mergeCell ref="E91:G91"/>
    <mergeCell ref="M91:P91"/>
    <mergeCell ref="Q91:R91"/>
    <mergeCell ref="E96:G96"/>
    <mergeCell ref="B97:C97"/>
    <mergeCell ref="E97:G97"/>
    <mergeCell ref="M97:P97"/>
    <mergeCell ref="Q97:R97"/>
    <mergeCell ref="E98:G98"/>
    <mergeCell ref="B93:C93"/>
    <mergeCell ref="E93:G93"/>
    <mergeCell ref="M93:P93"/>
    <mergeCell ref="Q93:R93"/>
    <mergeCell ref="B95:C95"/>
    <mergeCell ref="E95:G95"/>
    <mergeCell ref="M95:P95"/>
    <mergeCell ref="Q95:R95"/>
    <mergeCell ref="U101:X101"/>
    <mergeCell ref="C104:S104"/>
    <mergeCell ref="E105:G105"/>
    <mergeCell ref="M105:P105"/>
    <mergeCell ref="Q105:R105"/>
    <mergeCell ref="U105:X105"/>
    <mergeCell ref="B99:C99"/>
    <mergeCell ref="E99:G99"/>
    <mergeCell ref="M99:P99"/>
    <mergeCell ref="Q99:R99"/>
    <mergeCell ref="E101:G101"/>
    <mergeCell ref="M101:P101"/>
    <mergeCell ref="Q101:R101"/>
    <mergeCell ref="U111:X111"/>
    <mergeCell ref="Q112:R112"/>
    <mergeCell ref="U112:X112"/>
    <mergeCell ref="E113:G113"/>
    <mergeCell ref="K113:S113"/>
    <mergeCell ref="Q114:R114"/>
    <mergeCell ref="U114:X114"/>
    <mergeCell ref="E106:G106"/>
    <mergeCell ref="M106:P106"/>
    <mergeCell ref="Q106:R106"/>
    <mergeCell ref="U106:X106"/>
    <mergeCell ref="C108:S108"/>
    <mergeCell ref="E109:G109"/>
    <mergeCell ref="M109:P109"/>
    <mergeCell ref="Q109:R109"/>
    <mergeCell ref="U109:X109"/>
    <mergeCell ref="AA114:AE114"/>
    <mergeCell ref="E115:G115"/>
    <mergeCell ref="M115:N115"/>
    <mergeCell ref="Q115:R115"/>
    <mergeCell ref="AA115:AE115"/>
    <mergeCell ref="E120:H120"/>
    <mergeCell ref="K120:P120"/>
    <mergeCell ref="Q120:R120"/>
    <mergeCell ref="U120:X120"/>
    <mergeCell ref="E130:G130"/>
    <mergeCell ref="M130:O130"/>
    <mergeCell ref="Q130:R130"/>
    <mergeCell ref="U130:X130"/>
    <mergeCell ref="C132:O132"/>
    <mergeCell ref="U132:X132"/>
    <mergeCell ref="D121:S122"/>
    <mergeCell ref="U121:X121"/>
    <mergeCell ref="U124:X124"/>
    <mergeCell ref="U125:X125"/>
    <mergeCell ref="G127:I127"/>
    <mergeCell ref="L127:N127"/>
    <mergeCell ref="O127:P127"/>
    <mergeCell ref="U127:X127"/>
    <mergeCell ref="E135:F135"/>
    <mergeCell ref="H135:I135"/>
    <mergeCell ref="N135:P135"/>
    <mergeCell ref="Q135:R135"/>
    <mergeCell ref="U135:X135"/>
    <mergeCell ref="U137:X137"/>
    <mergeCell ref="U133:X133"/>
    <mergeCell ref="E134:F134"/>
    <mergeCell ref="H134:I134"/>
    <mergeCell ref="N134:P134"/>
    <mergeCell ref="Q134:R134"/>
    <mergeCell ref="U134:X134"/>
    <mergeCell ref="E138:F138"/>
    <mergeCell ref="H138:I138"/>
    <mergeCell ref="N138:P138"/>
    <mergeCell ref="Q138:R138"/>
    <mergeCell ref="U138:X138"/>
    <mergeCell ref="E139:F139"/>
    <mergeCell ref="H139:I139"/>
    <mergeCell ref="N139:P139"/>
    <mergeCell ref="Q139:R139"/>
    <mergeCell ref="U139:X139"/>
    <mergeCell ref="E144:F144"/>
    <mergeCell ref="H144:I144"/>
    <mergeCell ref="N144:P144"/>
    <mergeCell ref="Q144:R144"/>
    <mergeCell ref="U144:X144"/>
    <mergeCell ref="U146:X146"/>
    <mergeCell ref="C141:O141"/>
    <mergeCell ref="U141:X141"/>
    <mergeCell ref="U142:X142"/>
    <mergeCell ref="E143:F143"/>
    <mergeCell ref="H143:I143"/>
    <mergeCell ref="N143:P143"/>
    <mergeCell ref="Q143:R143"/>
    <mergeCell ref="U143:X143"/>
    <mergeCell ref="C149:O149"/>
    <mergeCell ref="U151:X151"/>
    <mergeCell ref="B153:G154"/>
    <mergeCell ref="H153:M153"/>
    <mergeCell ref="N153:R153"/>
    <mergeCell ref="T153:Y154"/>
    <mergeCell ref="H154:M154"/>
    <mergeCell ref="N154:R154"/>
    <mergeCell ref="E147:F147"/>
    <mergeCell ref="H147:I147"/>
    <mergeCell ref="N147:P147"/>
    <mergeCell ref="Q147:R147"/>
    <mergeCell ref="U147:X147"/>
    <mergeCell ref="E148:F148"/>
    <mergeCell ref="H148:I148"/>
    <mergeCell ref="N148:P148"/>
    <mergeCell ref="Q148:R148"/>
    <mergeCell ref="U148:X148"/>
    <mergeCell ref="B159:S159"/>
    <mergeCell ref="U155:X155"/>
    <mergeCell ref="H156:S156"/>
    <mergeCell ref="T156:Y157"/>
    <mergeCell ref="B157:G158"/>
    <mergeCell ref="H157:J157"/>
    <mergeCell ref="H158:M158"/>
    <mergeCell ref="N158:R158"/>
    <mergeCell ref="U158:X158"/>
  </mergeCells>
  <phoneticPr fontId="4"/>
  <conditionalFormatting sqref="B48 F48">
    <cfRule type="containsBlanks" dxfId="25" priority="1">
      <formula>LEN(TRIM(B48))=0</formula>
    </cfRule>
  </conditionalFormatting>
  <conditionalFormatting sqref="N6:Y6">
    <cfRule type="containsBlanks" dxfId="24" priority="11" stopIfTrue="1">
      <formula>LEN(TRIM(N6))=0</formula>
    </cfRule>
    <cfRule type="containsBlanks" dxfId="23" priority="12" stopIfTrue="1">
      <formula>LEN(TRIM(N6))=0</formula>
    </cfRule>
  </conditionalFormatting>
  <conditionalFormatting sqref="I7">
    <cfRule type="containsBlanks" dxfId="22" priority="10" stopIfTrue="1">
      <formula>LEN(TRIM(I7))=0</formula>
    </cfRule>
  </conditionalFormatting>
  <conditionalFormatting sqref="V59:Y62">
    <cfRule type="containsBlanks" dxfId="21" priority="9" stopIfTrue="1">
      <formula>LEN(TRIM(V59))=0</formula>
    </cfRule>
  </conditionalFormatting>
  <conditionalFormatting sqref="K76 N76">
    <cfRule type="containsBlanks" dxfId="20" priority="8" stopIfTrue="1">
      <formula>LEN(TRIM(K76))=0</formula>
    </cfRule>
  </conditionalFormatting>
  <conditionalFormatting sqref="C112">
    <cfRule type="containsBlanks" dxfId="19" priority="7">
      <formula>LEN(TRIM(C112))=0</formula>
    </cfRule>
  </conditionalFormatting>
  <conditionalFormatting sqref="C114">
    <cfRule type="containsBlanks" dxfId="18" priority="6">
      <formula>LEN(TRIM(C114))=0</formula>
    </cfRule>
  </conditionalFormatting>
  <conditionalFormatting sqref="C118">
    <cfRule type="containsBlanks" dxfId="17" priority="5">
      <formula>LEN(TRIM(C118))=0</formula>
    </cfRule>
  </conditionalFormatting>
  <conditionalFormatting sqref="C121">
    <cfRule type="containsBlanks" dxfId="16" priority="4">
      <formula>LEN(TRIM(C121))=0</formula>
    </cfRule>
  </conditionalFormatting>
  <conditionalFormatting sqref="O127:P127">
    <cfRule type="containsBlanks" dxfId="15" priority="3">
      <formula>LEN(TRIM(O127))=0</formula>
    </cfRule>
  </conditionalFormatting>
  <conditionalFormatting sqref="N158:R158">
    <cfRule type="containsBlanks" dxfId="14" priority="2">
      <formula>LEN(TRIM(N158))=0</formula>
    </cfRule>
  </conditionalFormatting>
  <conditionalFormatting sqref="J39:M40 U39:X40">
    <cfRule type="containsBlanks" dxfId="13" priority="13">
      <formula>LEN(TRIM(J39))=0</formula>
    </cfRule>
  </conditionalFormatting>
  <dataValidations disablePrompts="1" count="5">
    <dataValidation type="list" allowBlank="1" showInputMessage="1" showErrorMessage="1" sqref="I7 JC7 SY7 ACU7 AMQ7 AWM7 BGI7 BQE7 CAA7 CJW7 CTS7 DDO7 DNK7 DXG7 EHC7 EQY7 FAU7 FKQ7 FUM7 GEI7 GOE7 GYA7 HHW7 HRS7 IBO7 ILK7 IVG7 JFC7 JOY7 JYU7 KIQ7 KSM7 LCI7 LME7 LWA7 MFW7 MPS7 MZO7 NJK7 NTG7 ODC7 OMY7 OWU7 PGQ7 PQM7 QAI7 QKE7 QUA7 RDW7 RNS7 RXO7 SHK7 SRG7 TBC7 TKY7 TUU7 UEQ7 UOM7 UYI7 VIE7 VSA7 WBW7 WLS7 WVO7 I65538 JE65538 TA65538 ACW65538 AMS65538 AWO65538 BGK65538 BQG65538 CAC65538 CJY65538 CTU65538 DDQ65538 DNM65538 DXI65538 EHE65538 ERA65538 FAW65538 FKS65538 FUO65538 GEK65538 GOG65538 GYC65538 HHY65538 HRU65538 IBQ65538 ILM65538 IVI65538 JFE65538 JPA65538 JYW65538 KIS65538 KSO65538 LCK65538 LMG65538 LWC65538 MFY65538 MPU65538 MZQ65538 NJM65538 NTI65538 ODE65538 ONA65538 OWW65538 PGS65538 PQO65538 QAK65538 QKG65538 QUC65538 RDY65538 RNU65538 RXQ65538 SHM65538 SRI65538 TBE65538 TLA65538 TUW65538 UES65538 UOO65538 UYK65538 VIG65538 VSC65538 WBY65538 WLU65538 WVQ65538 I131074 JE131074 TA131074 ACW131074 AMS131074 AWO131074 BGK131074 BQG131074 CAC131074 CJY131074 CTU131074 DDQ131074 DNM131074 DXI131074 EHE131074 ERA131074 FAW131074 FKS131074 FUO131074 GEK131074 GOG131074 GYC131074 HHY131074 HRU131074 IBQ131074 ILM131074 IVI131074 JFE131074 JPA131074 JYW131074 KIS131074 KSO131074 LCK131074 LMG131074 LWC131074 MFY131074 MPU131074 MZQ131074 NJM131074 NTI131074 ODE131074 ONA131074 OWW131074 PGS131074 PQO131074 QAK131074 QKG131074 QUC131074 RDY131074 RNU131074 RXQ131074 SHM131074 SRI131074 TBE131074 TLA131074 TUW131074 UES131074 UOO131074 UYK131074 VIG131074 VSC131074 WBY131074 WLU131074 WVQ131074 I196610 JE196610 TA196610 ACW196610 AMS196610 AWO196610 BGK196610 BQG196610 CAC196610 CJY196610 CTU196610 DDQ196610 DNM196610 DXI196610 EHE196610 ERA196610 FAW196610 FKS196610 FUO196610 GEK196610 GOG196610 GYC196610 HHY196610 HRU196610 IBQ196610 ILM196610 IVI196610 JFE196610 JPA196610 JYW196610 KIS196610 KSO196610 LCK196610 LMG196610 LWC196610 MFY196610 MPU196610 MZQ196610 NJM196610 NTI196610 ODE196610 ONA196610 OWW196610 PGS196610 PQO196610 QAK196610 QKG196610 QUC196610 RDY196610 RNU196610 RXQ196610 SHM196610 SRI196610 TBE196610 TLA196610 TUW196610 UES196610 UOO196610 UYK196610 VIG196610 VSC196610 WBY196610 WLU196610 WVQ196610 I262146 JE262146 TA262146 ACW262146 AMS262146 AWO262146 BGK262146 BQG262146 CAC262146 CJY262146 CTU262146 DDQ262146 DNM262146 DXI262146 EHE262146 ERA262146 FAW262146 FKS262146 FUO262146 GEK262146 GOG262146 GYC262146 HHY262146 HRU262146 IBQ262146 ILM262146 IVI262146 JFE262146 JPA262146 JYW262146 KIS262146 KSO262146 LCK262146 LMG262146 LWC262146 MFY262146 MPU262146 MZQ262146 NJM262146 NTI262146 ODE262146 ONA262146 OWW262146 PGS262146 PQO262146 QAK262146 QKG262146 QUC262146 RDY262146 RNU262146 RXQ262146 SHM262146 SRI262146 TBE262146 TLA262146 TUW262146 UES262146 UOO262146 UYK262146 VIG262146 VSC262146 WBY262146 WLU262146 WVQ262146 I327682 JE327682 TA327682 ACW327682 AMS327682 AWO327682 BGK327682 BQG327682 CAC327682 CJY327682 CTU327682 DDQ327682 DNM327682 DXI327682 EHE327682 ERA327682 FAW327682 FKS327682 FUO327682 GEK327682 GOG327682 GYC327682 HHY327682 HRU327682 IBQ327682 ILM327682 IVI327682 JFE327682 JPA327682 JYW327682 KIS327682 KSO327682 LCK327682 LMG327682 LWC327682 MFY327682 MPU327682 MZQ327682 NJM327682 NTI327682 ODE327682 ONA327682 OWW327682 PGS327682 PQO327682 QAK327682 QKG327682 QUC327682 RDY327682 RNU327682 RXQ327682 SHM327682 SRI327682 TBE327682 TLA327682 TUW327682 UES327682 UOO327682 UYK327682 VIG327682 VSC327682 WBY327682 WLU327682 WVQ327682 I393218 JE393218 TA393218 ACW393218 AMS393218 AWO393218 BGK393218 BQG393218 CAC393218 CJY393218 CTU393218 DDQ393218 DNM393218 DXI393218 EHE393218 ERA393218 FAW393218 FKS393218 FUO393218 GEK393218 GOG393218 GYC393218 HHY393218 HRU393218 IBQ393218 ILM393218 IVI393218 JFE393218 JPA393218 JYW393218 KIS393218 KSO393218 LCK393218 LMG393218 LWC393218 MFY393218 MPU393218 MZQ393218 NJM393218 NTI393218 ODE393218 ONA393218 OWW393218 PGS393218 PQO393218 QAK393218 QKG393218 QUC393218 RDY393218 RNU393218 RXQ393218 SHM393218 SRI393218 TBE393218 TLA393218 TUW393218 UES393218 UOO393218 UYK393218 VIG393218 VSC393218 WBY393218 WLU393218 WVQ393218 I458754 JE458754 TA458754 ACW458754 AMS458754 AWO458754 BGK458754 BQG458754 CAC458754 CJY458754 CTU458754 DDQ458754 DNM458754 DXI458754 EHE458754 ERA458754 FAW458754 FKS458754 FUO458754 GEK458754 GOG458754 GYC458754 HHY458754 HRU458754 IBQ458754 ILM458754 IVI458754 JFE458754 JPA458754 JYW458754 KIS458754 KSO458754 LCK458754 LMG458754 LWC458754 MFY458754 MPU458754 MZQ458754 NJM458754 NTI458754 ODE458754 ONA458754 OWW458754 PGS458754 PQO458754 QAK458754 QKG458754 QUC458754 RDY458754 RNU458754 RXQ458754 SHM458754 SRI458754 TBE458754 TLA458754 TUW458754 UES458754 UOO458754 UYK458754 VIG458754 VSC458754 WBY458754 WLU458754 WVQ458754 I524290 JE524290 TA524290 ACW524290 AMS524290 AWO524290 BGK524290 BQG524290 CAC524290 CJY524290 CTU524290 DDQ524290 DNM524290 DXI524290 EHE524290 ERA524290 FAW524290 FKS524290 FUO524290 GEK524290 GOG524290 GYC524290 HHY524290 HRU524290 IBQ524290 ILM524290 IVI524290 JFE524290 JPA524290 JYW524290 KIS524290 KSO524290 LCK524290 LMG524290 LWC524290 MFY524290 MPU524290 MZQ524290 NJM524290 NTI524290 ODE524290 ONA524290 OWW524290 PGS524290 PQO524290 QAK524290 QKG524290 QUC524290 RDY524290 RNU524290 RXQ524290 SHM524290 SRI524290 TBE524290 TLA524290 TUW524290 UES524290 UOO524290 UYK524290 VIG524290 VSC524290 WBY524290 WLU524290 WVQ524290 I589826 JE589826 TA589826 ACW589826 AMS589826 AWO589826 BGK589826 BQG589826 CAC589826 CJY589826 CTU589826 DDQ589826 DNM589826 DXI589826 EHE589826 ERA589826 FAW589826 FKS589826 FUO589826 GEK589826 GOG589826 GYC589826 HHY589826 HRU589826 IBQ589826 ILM589826 IVI589826 JFE589826 JPA589826 JYW589826 KIS589826 KSO589826 LCK589826 LMG589826 LWC589826 MFY589826 MPU589826 MZQ589826 NJM589826 NTI589826 ODE589826 ONA589826 OWW589826 PGS589826 PQO589826 QAK589826 QKG589826 QUC589826 RDY589826 RNU589826 RXQ589826 SHM589826 SRI589826 TBE589826 TLA589826 TUW589826 UES589826 UOO589826 UYK589826 VIG589826 VSC589826 WBY589826 WLU589826 WVQ589826 I655362 JE655362 TA655362 ACW655362 AMS655362 AWO655362 BGK655362 BQG655362 CAC655362 CJY655362 CTU655362 DDQ655362 DNM655362 DXI655362 EHE655362 ERA655362 FAW655362 FKS655362 FUO655362 GEK655362 GOG655362 GYC655362 HHY655362 HRU655362 IBQ655362 ILM655362 IVI655362 JFE655362 JPA655362 JYW655362 KIS655362 KSO655362 LCK655362 LMG655362 LWC655362 MFY655362 MPU655362 MZQ655362 NJM655362 NTI655362 ODE655362 ONA655362 OWW655362 PGS655362 PQO655362 QAK655362 QKG655362 QUC655362 RDY655362 RNU655362 RXQ655362 SHM655362 SRI655362 TBE655362 TLA655362 TUW655362 UES655362 UOO655362 UYK655362 VIG655362 VSC655362 WBY655362 WLU655362 WVQ655362 I720898 JE720898 TA720898 ACW720898 AMS720898 AWO720898 BGK720898 BQG720898 CAC720898 CJY720898 CTU720898 DDQ720898 DNM720898 DXI720898 EHE720898 ERA720898 FAW720898 FKS720898 FUO720898 GEK720898 GOG720898 GYC720898 HHY720898 HRU720898 IBQ720898 ILM720898 IVI720898 JFE720898 JPA720898 JYW720898 KIS720898 KSO720898 LCK720898 LMG720898 LWC720898 MFY720898 MPU720898 MZQ720898 NJM720898 NTI720898 ODE720898 ONA720898 OWW720898 PGS720898 PQO720898 QAK720898 QKG720898 QUC720898 RDY720898 RNU720898 RXQ720898 SHM720898 SRI720898 TBE720898 TLA720898 TUW720898 UES720898 UOO720898 UYK720898 VIG720898 VSC720898 WBY720898 WLU720898 WVQ720898 I786434 JE786434 TA786434 ACW786434 AMS786434 AWO786434 BGK786434 BQG786434 CAC786434 CJY786434 CTU786434 DDQ786434 DNM786434 DXI786434 EHE786434 ERA786434 FAW786434 FKS786434 FUO786434 GEK786434 GOG786434 GYC786434 HHY786434 HRU786434 IBQ786434 ILM786434 IVI786434 JFE786434 JPA786434 JYW786434 KIS786434 KSO786434 LCK786434 LMG786434 LWC786434 MFY786434 MPU786434 MZQ786434 NJM786434 NTI786434 ODE786434 ONA786434 OWW786434 PGS786434 PQO786434 QAK786434 QKG786434 QUC786434 RDY786434 RNU786434 RXQ786434 SHM786434 SRI786434 TBE786434 TLA786434 TUW786434 UES786434 UOO786434 UYK786434 VIG786434 VSC786434 WBY786434 WLU786434 WVQ786434 I851970 JE851970 TA851970 ACW851970 AMS851970 AWO851970 BGK851970 BQG851970 CAC851970 CJY851970 CTU851970 DDQ851970 DNM851970 DXI851970 EHE851970 ERA851970 FAW851970 FKS851970 FUO851970 GEK851970 GOG851970 GYC851970 HHY851970 HRU851970 IBQ851970 ILM851970 IVI851970 JFE851970 JPA851970 JYW851970 KIS851970 KSO851970 LCK851970 LMG851970 LWC851970 MFY851970 MPU851970 MZQ851970 NJM851970 NTI851970 ODE851970 ONA851970 OWW851970 PGS851970 PQO851970 QAK851970 QKG851970 QUC851970 RDY851970 RNU851970 RXQ851970 SHM851970 SRI851970 TBE851970 TLA851970 TUW851970 UES851970 UOO851970 UYK851970 VIG851970 VSC851970 WBY851970 WLU851970 WVQ851970 I917506 JE917506 TA917506 ACW917506 AMS917506 AWO917506 BGK917506 BQG917506 CAC917506 CJY917506 CTU917506 DDQ917506 DNM917506 DXI917506 EHE917506 ERA917506 FAW917506 FKS917506 FUO917506 GEK917506 GOG917506 GYC917506 HHY917506 HRU917506 IBQ917506 ILM917506 IVI917506 JFE917506 JPA917506 JYW917506 KIS917506 KSO917506 LCK917506 LMG917506 LWC917506 MFY917506 MPU917506 MZQ917506 NJM917506 NTI917506 ODE917506 ONA917506 OWW917506 PGS917506 PQO917506 QAK917506 QKG917506 QUC917506 RDY917506 RNU917506 RXQ917506 SHM917506 SRI917506 TBE917506 TLA917506 TUW917506 UES917506 UOO917506 UYK917506 VIG917506 VSC917506 WBY917506 WLU917506 WVQ917506 I983042 JE983042 TA983042 ACW983042 AMS983042 AWO983042 BGK983042 BQG983042 CAC983042 CJY983042 CTU983042 DDQ983042 DNM983042 DXI983042 EHE983042 ERA983042 FAW983042 FKS983042 FUO983042 GEK983042 GOG983042 GYC983042 HHY983042 HRU983042 IBQ983042 ILM983042 IVI983042 JFE983042 JPA983042 JYW983042 KIS983042 KSO983042 LCK983042 LMG983042 LWC983042 MFY983042 MPU983042 MZQ983042 NJM983042 NTI983042 ODE983042 ONA983042 OWW983042 PGS983042 PQO983042 QAK983042 QKG983042 QUC983042 RDY983042 RNU983042 RXQ983042 SHM983042 SRI983042 TBE983042 TLA983042 TUW983042 UES983042 UOO983042 UYK983042 VIG983042 VSC983042 WBY983042 WLU983042 WVQ983042 V59:Y62 JP59:JS62 TL59:TO62 ADH59:ADK62 AND59:ANG62 AWZ59:AXC62 BGV59:BGY62 BQR59:BQU62 CAN59:CAQ62 CKJ59:CKM62 CUF59:CUI62 DEB59:DEE62 DNX59:DOA62 DXT59:DXW62 EHP59:EHS62 ERL59:ERO62 FBH59:FBK62 FLD59:FLG62 FUZ59:FVC62 GEV59:GEY62 GOR59:GOU62 GYN59:GYQ62 HIJ59:HIM62 HSF59:HSI62 ICB59:ICE62 ILX59:IMA62 IVT59:IVW62 JFP59:JFS62 JPL59:JPO62 JZH59:JZK62 KJD59:KJG62 KSZ59:KTC62 LCV59:LCY62 LMR59:LMU62 LWN59:LWQ62 MGJ59:MGM62 MQF59:MQI62 NAB59:NAE62 NJX59:NKA62 NTT59:NTW62 ODP59:ODS62 ONL59:ONO62 OXH59:OXK62 PHD59:PHG62 PQZ59:PRC62 QAV59:QAY62 QKR59:QKU62 QUN59:QUQ62 REJ59:REM62 ROF59:ROI62 RYB59:RYE62 SHX59:SIA62 SRT59:SRW62 TBP59:TBS62 TLL59:TLO62 TVH59:TVK62 UFD59:UFG62 UOZ59:UPC62 UYV59:UYY62 VIR59:VIU62 VSN59:VSQ62 WCJ59:WCM62 WMF59:WMI62 WWB59:WWE62 V65590:Y65593 JR65590:JU65593 TN65590:TQ65593 ADJ65590:ADM65593 ANF65590:ANI65593 AXB65590:AXE65593 BGX65590:BHA65593 BQT65590:BQW65593 CAP65590:CAS65593 CKL65590:CKO65593 CUH65590:CUK65593 DED65590:DEG65593 DNZ65590:DOC65593 DXV65590:DXY65593 EHR65590:EHU65593 ERN65590:ERQ65593 FBJ65590:FBM65593 FLF65590:FLI65593 FVB65590:FVE65593 GEX65590:GFA65593 GOT65590:GOW65593 GYP65590:GYS65593 HIL65590:HIO65593 HSH65590:HSK65593 ICD65590:ICG65593 ILZ65590:IMC65593 IVV65590:IVY65593 JFR65590:JFU65593 JPN65590:JPQ65593 JZJ65590:JZM65593 KJF65590:KJI65593 KTB65590:KTE65593 LCX65590:LDA65593 LMT65590:LMW65593 LWP65590:LWS65593 MGL65590:MGO65593 MQH65590:MQK65593 NAD65590:NAG65593 NJZ65590:NKC65593 NTV65590:NTY65593 ODR65590:ODU65593 ONN65590:ONQ65593 OXJ65590:OXM65593 PHF65590:PHI65593 PRB65590:PRE65593 QAX65590:QBA65593 QKT65590:QKW65593 QUP65590:QUS65593 REL65590:REO65593 ROH65590:ROK65593 RYD65590:RYG65593 SHZ65590:SIC65593 SRV65590:SRY65593 TBR65590:TBU65593 TLN65590:TLQ65593 TVJ65590:TVM65593 UFF65590:UFI65593 UPB65590:UPE65593 UYX65590:UZA65593 VIT65590:VIW65593 VSP65590:VSS65593 WCL65590:WCO65593 WMH65590:WMK65593 WWD65590:WWG65593 V131126:Y131129 JR131126:JU131129 TN131126:TQ131129 ADJ131126:ADM131129 ANF131126:ANI131129 AXB131126:AXE131129 BGX131126:BHA131129 BQT131126:BQW131129 CAP131126:CAS131129 CKL131126:CKO131129 CUH131126:CUK131129 DED131126:DEG131129 DNZ131126:DOC131129 DXV131126:DXY131129 EHR131126:EHU131129 ERN131126:ERQ131129 FBJ131126:FBM131129 FLF131126:FLI131129 FVB131126:FVE131129 GEX131126:GFA131129 GOT131126:GOW131129 GYP131126:GYS131129 HIL131126:HIO131129 HSH131126:HSK131129 ICD131126:ICG131129 ILZ131126:IMC131129 IVV131126:IVY131129 JFR131126:JFU131129 JPN131126:JPQ131129 JZJ131126:JZM131129 KJF131126:KJI131129 KTB131126:KTE131129 LCX131126:LDA131129 LMT131126:LMW131129 LWP131126:LWS131129 MGL131126:MGO131129 MQH131126:MQK131129 NAD131126:NAG131129 NJZ131126:NKC131129 NTV131126:NTY131129 ODR131126:ODU131129 ONN131126:ONQ131129 OXJ131126:OXM131129 PHF131126:PHI131129 PRB131126:PRE131129 QAX131126:QBA131129 QKT131126:QKW131129 QUP131126:QUS131129 REL131126:REO131129 ROH131126:ROK131129 RYD131126:RYG131129 SHZ131126:SIC131129 SRV131126:SRY131129 TBR131126:TBU131129 TLN131126:TLQ131129 TVJ131126:TVM131129 UFF131126:UFI131129 UPB131126:UPE131129 UYX131126:UZA131129 VIT131126:VIW131129 VSP131126:VSS131129 WCL131126:WCO131129 WMH131126:WMK131129 WWD131126:WWG131129 V196662:Y196665 JR196662:JU196665 TN196662:TQ196665 ADJ196662:ADM196665 ANF196662:ANI196665 AXB196662:AXE196665 BGX196662:BHA196665 BQT196662:BQW196665 CAP196662:CAS196665 CKL196662:CKO196665 CUH196662:CUK196665 DED196662:DEG196665 DNZ196662:DOC196665 DXV196662:DXY196665 EHR196662:EHU196665 ERN196662:ERQ196665 FBJ196662:FBM196665 FLF196662:FLI196665 FVB196662:FVE196665 GEX196662:GFA196665 GOT196662:GOW196665 GYP196662:GYS196665 HIL196662:HIO196665 HSH196662:HSK196665 ICD196662:ICG196665 ILZ196662:IMC196665 IVV196662:IVY196665 JFR196662:JFU196665 JPN196662:JPQ196665 JZJ196662:JZM196665 KJF196662:KJI196665 KTB196662:KTE196665 LCX196662:LDA196665 LMT196662:LMW196665 LWP196662:LWS196665 MGL196662:MGO196665 MQH196662:MQK196665 NAD196662:NAG196665 NJZ196662:NKC196665 NTV196662:NTY196665 ODR196662:ODU196665 ONN196662:ONQ196665 OXJ196662:OXM196665 PHF196662:PHI196665 PRB196662:PRE196665 QAX196662:QBA196665 QKT196662:QKW196665 QUP196662:QUS196665 REL196662:REO196665 ROH196662:ROK196665 RYD196662:RYG196665 SHZ196662:SIC196665 SRV196662:SRY196665 TBR196662:TBU196665 TLN196662:TLQ196665 TVJ196662:TVM196665 UFF196662:UFI196665 UPB196662:UPE196665 UYX196662:UZA196665 VIT196662:VIW196665 VSP196662:VSS196665 WCL196662:WCO196665 WMH196662:WMK196665 WWD196662:WWG196665 V262198:Y262201 JR262198:JU262201 TN262198:TQ262201 ADJ262198:ADM262201 ANF262198:ANI262201 AXB262198:AXE262201 BGX262198:BHA262201 BQT262198:BQW262201 CAP262198:CAS262201 CKL262198:CKO262201 CUH262198:CUK262201 DED262198:DEG262201 DNZ262198:DOC262201 DXV262198:DXY262201 EHR262198:EHU262201 ERN262198:ERQ262201 FBJ262198:FBM262201 FLF262198:FLI262201 FVB262198:FVE262201 GEX262198:GFA262201 GOT262198:GOW262201 GYP262198:GYS262201 HIL262198:HIO262201 HSH262198:HSK262201 ICD262198:ICG262201 ILZ262198:IMC262201 IVV262198:IVY262201 JFR262198:JFU262201 JPN262198:JPQ262201 JZJ262198:JZM262201 KJF262198:KJI262201 KTB262198:KTE262201 LCX262198:LDA262201 LMT262198:LMW262201 LWP262198:LWS262201 MGL262198:MGO262201 MQH262198:MQK262201 NAD262198:NAG262201 NJZ262198:NKC262201 NTV262198:NTY262201 ODR262198:ODU262201 ONN262198:ONQ262201 OXJ262198:OXM262201 PHF262198:PHI262201 PRB262198:PRE262201 QAX262198:QBA262201 QKT262198:QKW262201 QUP262198:QUS262201 REL262198:REO262201 ROH262198:ROK262201 RYD262198:RYG262201 SHZ262198:SIC262201 SRV262198:SRY262201 TBR262198:TBU262201 TLN262198:TLQ262201 TVJ262198:TVM262201 UFF262198:UFI262201 UPB262198:UPE262201 UYX262198:UZA262201 VIT262198:VIW262201 VSP262198:VSS262201 WCL262198:WCO262201 WMH262198:WMK262201 WWD262198:WWG262201 V327734:Y327737 JR327734:JU327737 TN327734:TQ327737 ADJ327734:ADM327737 ANF327734:ANI327737 AXB327734:AXE327737 BGX327734:BHA327737 BQT327734:BQW327737 CAP327734:CAS327737 CKL327734:CKO327737 CUH327734:CUK327737 DED327734:DEG327737 DNZ327734:DOC327737 DXV327734:DXY327737 EHR327734:EHU327737 ERN327734:ERQ327737 FBJ327734:FBM327737 FLF327734:FLI327737 FVB327734:FVE327737 GEX327734:GFA327737 GOT327734:GOW327737 GYP327734:GYS327737 HIL327734:HIO327737 HSH327734:HSK327737 ICD327734:ICG327737 ILZ327734:IMC327737 IVV327734:IVY327737 JFR327734:JFU327737 JPN327734:JPQ327737 JZJ327734:JZM327737 KJF327734:KJI327737 KTB327734:KTE327737 LCX327734:LDA327737 LMT327734:LMW327737 LWP327734:LWS327737 MGL327734:MGO327737 MQH327734:MQK327737 NAD327734:NAG327737 NJZ327734:NKC327737 NTV327734:NTY327737 ODR327734:ODU327737 ONN327734:ONQ327737 OXJ327734:OXM327737 PHF327734:PHI327737 PRB327734:PRE327737 QAX327734:QBA327737 QKT327734:QKW327737 QUP327734:QUS327737 REL327734:REO327737 ROH327734:ROK327737 RYD327734:RYG327737 SHZ327734:SIC327737 SRV327734:SRY327737 TBR327734:TBU327737 TLN327734:TLQ327737 TVJ327734:TVM327737 UFF327734:UFI327737 UPB327734:UPE327737 UYX327734:UZA327737 VIT327734:VIW327737 VSP327734:VSS327737 WCL327734:WCO327737 WMH327734:WMK327737 WWD327734:WWG327737 V393270:Y393273 JR393270:JU393273 TN393270:TQ393273 ADJ393270:ADM393273 ANF393270:ANI393273 AXB393270:AXE393273 BGX393270:BHA393273 BQT393270:BQW393273 CAP393270:CAS393273 CKL393270:CKO393273 CUH393270:CUK393273 DED393270:DEG393273 DNZ393270:DOC393273 DXV393270:DXY393273 EHR393270:EHU393273 ERN393270:ERQ393273 FBJ393270:FBM393273 FLF393270:FLI393273 FVB393270:FVE393273 GEX393270:GFA393273 GOT393270:GOW393273 GYP393270:GYS393273 HIL393270:HIO393273 HSH393270:HSK393273 ICD393270:ICG393273 ILZ393270:IMC393273 IVV393270:IVY393273 JFR393270:JFU393273 JPN393270:JPQ393273 JZJ393270:JZM393273 KJF393270:KJI393273 KTB393270:KTE393273 LCX393270:LDA393273 LMT393270:LMW393273 LWP393270:LWS393273 MGL393270:MGO393273 MQH393270:MQK393273 NAD393270:NAG393273 NJZ393270:NKC393273 NTV393270:NTY393273 ODR393270:ODU393273 ONN393270:ONQ393273 OXJ393270:OXM393273 PHF393270:PHI393273 PRB393270:PRE393273 QAX393270:QBA393273 QKT393270:QKW393273 QUP393270:QUS393273 REL393270:REO393273 ROH393270:ROK393273 RYD393270:RYG393273 SHZ393270:SIC393273 SRV393270:SRY393273 TBR393270:TBU393273 TLN393270:TLQ393273 TVJ393270:TVM393273 UFF393270:UFI393273 UPB393270:UPE393273 UYX393270:UZA393273 VIT393270:VIW393273 VSP393270:VSS393273 WCL393270:WCO393273 WMH393270:WMK393273 WWD393270:WWG393273 V458806:Y458809 JR458806:JU458809 TN458806:TQ458809 ADJ458806:ADM458809 ANF458806:ANI458809 AXB458806:AXE458809 BGX458806:BHA458809 BQT458806:BQW458809 CAP458806:CAS458809 CKL458806:CKO458809 CUH458806:CUK458809 DED458806:DEG458809 DNZ458806:DOC458809 DXV458806:DXY458809 EHR458806:EHU458809 ERN458806:ERQ458809 FBJ458806:FBM458809 FLF458806:FLI458809 FVB458806:FVE458809 GEX458806:GFA458809 GOT458806:GOW458809 GYP458806:GYS458809 HIL458806:HIO458809 HSH458806:HSK458809 ICD458806:ICG458809 ILZ458806:IMC458809 IVV458806:IVY458809 JFR458806:JFU458809 JPN458806:JPQ458809 JZJ458806:JZM458809 KJF458806:KJI458809 KTB458806:KTE458809 LCX458806:LDA458809 LMT458806:LMW458809 LWP458806:LWS458809 MGL458806:MGO458809 MQH458806:MQK458809 NAD458806:NAG458809 NJZ458806:NKC458809 NTV458806:NTY458809 ODR458806:ODU458809 ONN458806:ONQ458809 OXJ458806:OXM458809 PHF458806:PHI458809 PRB458806:PRE458809 QAX458806:QBA458809 QKT458806:QKW458809 QUP458806:QUS458809 REL458806:REO458809 ROH458806:ROK458809 RYD458806:RYG458809 SHZ458806:SIC458809 SRV458806:SRY458809 TBR458806:TBU458809 TLN458806:TLQ458809 TVJ458806:TVM458809 UFF458806:UFI458809 UPB458806:UPE458809 UYX458806:UZA458809 VIT458806:VIW458809 VSP458806:VSS458809 WCL458806:WCO458809 WMH458806:WMK458809 WWD458806:WWG458809 V524342:Y524345 JR524342:JU524345 TN524342:TQ524345 ADJ524342:ADM524345 ANF524342:ANI524345 AXB524342:AXE524345 BGX524342:BHA524345 BQT524342:BQW524345 CAP524342:CAS524345 CKL524342:CKO524345 CUH524342:CUK524345 DED524342:DEG524345 DNZ524342:DOC524345 DXV524342:DXY524345 EHR524342:EHU524345 ERN524342:ERQ524345 FBJ524342:FBM524345 FLF524342:FLI524345 FVB524342:FVE524345 GEX524342:GFA524345 GOT524342:GOW524345 GYP524342:GYS524345 HIL524342:HIO524345 HSH524342:HSK524345 ICD524342:ICG524345 ILZ524342:IMC524345 IVV524342:IVY524345 JFR524342:JFU524345 JPN524342:JPQ524345 JZJ524342:JZM524345 KJF524342:KJI524345 KTB524342:KTE524345 LCX524342:LDA524345 LMT524342:LMW524345 LWP524342:LWS524345 MGL524342:MGO524345 MQH524342:MQK524345 NAD524342:NAG524345 NJZ524342:NKC524345 NTV524342:NTY524345 ODR524342:ODU524345 ONN524342:ONQ524345 OXJ524342:OXM524345 PHF524342:PHI524345 PRB524342:PRE524345 QAX524342:QBA524345 QKT524342:QKW524345 QUP524342:QUS524345 REL524342:REO524345 ROH524342:ROK524345 RYD524342:RYG524345 SHZ524342:SIC524345 SRV524342:SRY524345 TBR524342:TBU524345 TLN524342:TLQ524345 TVJ524342:TVM524345 UFF524342:UFI524345 UPB524342:UPE524345 UYX524342:UZA524345 VIT524342:VIW524345 VSP524342:VSS524345 WCL524342:WCO524345 WMH524342:WMK524345 WWD524342:WWG524345 V589878:Y589881 JR589878:JU589881 TN589878:TQ589881 ADJ589878:ADM589881 ANF589878:ANI589881 AXB589878:AXE589881 BGX589878:BHA589881 BQT589878:BQW589881 CAP589878:CAS589881 CKL589878:CKO589881 CUH589878:CUK589881 DED589878:DEG589881 DNZ589878:DOC589881 DXV589878:DXY589881 EHR589878:EHU589881 ERN589878:ERQ589881 FBJ589878:FBM589881 FLF589878:FLI589881 FVB589878:FVE589881 GEX589878:GFA589881 GOT589878:GOW589881 GYP589878:GYS589881 HIL589878:HIO589881 HSH589878:HSK589881 ICD589878:ICG589881 ILZ589878:IMC589881 IVV589878:IVY589881 JFR589878:JFU589881 JPN589878:JPQ589881 JZJ589878:JZM589881 KJF589878:KJI589881 KTB589878:KTE589881 LCX589878:LDA589881 LMT589878:LMW589881 LWP589878:LWS589881 MGL589878:MGO589881 MQH589878:MQK589881 NAD589878:NAG589881 NJZ589878:NKC589881 NTV589878:NTY589881 ODR589878:ODU589881 ONN589878:ONQ589881 OXJ589878:OXM589881 PHF589878:PHI589881 PRB589878:PRE589881 QAX589878:QBA589881 QKT589878:QKW589881 QUP589878:QUS589881 REL589878:REO589881 ROH589878:ROK589881 RYD589878:RYG589881 SHZ589878:SIC589881 SRV589878:SRY589881 TBR589878:TBU589881 TLN589878:TLQ589881 TVJ589878:TVM589881 UFF589878:UFI589881 UPB589878:UPE589881 UYX589878:UZA589881 VIT589878:VIW589881 VSP589878:VSS589881 WCL589878:WCO589881 WMH589878:WMK589881 WWD589878:WWG589881 V655414:Y655417 JR655414:JU655417 TN655414:TQ655417 ADJ655414:ADM655417 ANF655414:ANI655417 AXB655414:AXE655417 BGX655414:BHA655417 BQT655414:BQW655417 CAP655414:CAS655417 CKL655414:CKO655417 CUH655414:CUK655417 DED655414:DEG655417 DNZ655414:DOC655417 DXV655414:DXY655417 EHR655414:EHU655417 ERN655414:ERQ655417 FBJ655414:FBM655417 FLF655414:FLI655417 FVB655414:FVE655417 GEX655414:GFA655417 GOT655414:GOW655417 GYP655414:GYS655417 HIL655414:HIO655417 HSH655414:HSK655417 ICD655414:ICG655417 ILZ655414:IMC655417 IVV655414:IVY655417 JFR655414:JFU655417 JPN655414:JPQ655417 JZJ655414:JZM655417 KJF655414:KJI655417 KTB655414:KTE655417 LCX655414:LDA655417 LMT655414:LMW655417 LWP655414:LWS655417 MGL655414:MGO655417 MQH655414:MQK655417 NAD655414:NAG655417 NJZ655414:NKC655417 NTV655414:NTY655417 ODR655414:ODU655417 ONN655414:ONQ655417 OXJ655414:OXM655417 PHF655414:PHI655417 PRB655414:PRE655417 QAX655414:QBA655417 QKT655414:QKW655417 QUP655414:QUS655417 REL655414:REO655417 ROH655414:ROK655417 RYD655414:RYG655417 SHZ655414:SIC655417 SRV655414:SRY655417 TBR655414:TBU655417 TLN655414:TLQ655417 TVJ655414:TVM655417 UFF655414:UFI655417 UPB655414:UPE655417 UYX655414:UZA655417 VIT655414:VIW655417 VSP655414:VSS655417 WCL655414:WCO655417 WMH655414:WMK655417 WWD655414:WWG655417 V720950:Y720953 JR720950:JU720953 TN720950:TQ720953 ADJ720950:ADM720953 ANF720950:ANI720953 AXB720950:AXE720953 BGX720950:BHA720953 BQT720950:BQW720953 CAP720950:CAS720953 CKL720950:CKO720953 CUH720950:CUK720953 DED720950:DEG720953 DNZ720950:DOC720953 DXV720950:DXY720953 EHR720950:EHU720953 ERN720950:ERQ720953 FBJ720950:FBM720953 FLF720950:FLI720953 FVB720950:FVE720953 GEX720950:GFA720953 GOT720950:GOW720953 GYP720950:GYS720953 HIL720950:HIO720953 HSH720950:HSK720953 ICD720950:ICG720953 ILZ720950:IMC720953 IVV720950:IVY720953 JFR720950:JFU720953 JPN720950:JPQ720953 JZJ720950:JZM720953 KJF720950:KJI720953 KTB720950:KTE720953 LCX720950:LDA720953 LMT720950:LMW720953 LWP720950:LWS720953 MGL720950:MGO720953 MQH720950:MQK720953 NAD720950:NAG720953 NJZ720950:NKC720953 NTV720950:NTY720953 ODR720950:ODU720953 ONN720950:ONQ720953 OXJ720950:OXM720953 PHF720950:PHI720953 PRB720950:PRE720953 QAX720950:QBA720953 QKT720950:QKW720953 QUP720950:QUS720953 REL720950:REO720953 ROH720950:ROK720953 RYD720950:RYG720953 SHZ720950:SIC720953 SRV720950:SRY720953 TBR720950:TBU720953 TLN720950:TLQ720953 TVJ720950:TVM720953 UFF720950:UFI720953 UPB720950:UPE720953 UYX720950:UZA720953 VIT720950:VIW720953 VSP720950:VSS720953 WCL720950:WCO720953 WMH720950:WMK720953 WWD720950:WWG720953 V786486:Y786489 JR786486:JU786489 TN786486:TQ786489 ADJ786486:ADM786489 ANF786486:ANI786489 AXB786486:AXE786489 BGX786486:BHA786489 BQT786486:BQW786489 CAP786486:CAS786489 CKL786486:CKO786489 CUH786486:CUK786489 DED786486:DEG786489 DNZ786486:DOC786489 DXV786486:DXY786489 EHR786486:EHU786489 ERN786486:ERQ786489 FBJ786486:FBM786489 FLF786486:FLI786489 FVB786486:FVE786489 GEX786486:GFA786489 GOT786486:GOW786489 GYP786486:GYS786489 HIL786486:HIO786489 HSH786486:HSK786489 ICD786486:ICG786489 ILZ786486:IMC786489 IVV786486:IVY786489 JFR786486:JFU786489 JPN786486:JPQ786489 JZJ786486:JZM786489 KJF786486:KJI786489 KTB786486:KTE786489 LCX786486:LDA786489 LMT786486:LMW786489 LWP786486:LWS786489 MGL786486:MGO786489 MQH786486:MQK786489 NAD786486:NAG786489 NJZ786486:NKC786489 NTV786486:NTY786489 ODR786486:ODU786489 ONN786486:ONQ786489 OXJ786486:OXM786489 PHF786486:PHI786489 PRB786486:PRE786489 QAX786486:QBA786489 QKT786486:QKW786489 QUP786486:QUS786489 REL786486:REO786489 ROH786486:ROK786489 RYD786486:RYG786489 SHZ786486:SIC786489 SRV786486:SRY786489 TBR786486:TBU786489 TLN786486:TLQ786489 TVJ786486:TVM786489 UFF786486:UFI786489 UPB786486:UPE786489 UYX786486:UZA786489 VIT786486:VIW786489 VSP786486:VSS786489 WCL786486:WCO786489 WMH786486:WMK786489 WWD786486:WWG786489 V852022:Y852025 JR852022:JU852025 TN852022:TQ852025 ADJ852022:ADM852025 ANF852022:ANI852025 AXB852022:AXE852025 BGX852022:BHA852025 BQT852022:BQW852025 CAP852022:CAS852025 CKL852022:CKO852025 CUH852022:CUK852025 DED852022:DEG852025 DNZ852022:DOC852025 DXV852022:DXY852025 EHR852022:EHU852025 ERN852022:ERQ852025 FBJ852022:FBM852025 FLF852022:FLI852025 FVB852022:FVE852025 GEX852022:GFA852025 GOT852022:GOW852025 GYP852022:GYS852025 HIL852022:HIO852025 HSH852022:HSK852025 ICD852022:ICG852025 ILZ852022:IMC852025 IVV852022:IVY852025 JFR852022:JFU852025 JPN852022:JPQ852025 JZJ852022:JZM852025 KJF852022:KJI852025 KTB852022:KTE852025 LCX852022:LDA852025 LMT852022:LMW852025 LWP852022:LWS852025 MGL852022:MGO852025 MQH852022:MQK852025 NAD852022:NAG852025 NJZ852022:NKC852025 NTV852022:NTY852025 ODR852022:ODU852025 ONN852022:ONQ852025 OXJ852022:OXM852025 PHF852022:PHI852025 PRB852022:PRE852025 QAX852022:QBA852025 QKT852022:QKW852025 QUP852022:QUS852025 REL852022:REO852025 ROH852022:ROK852025 RYD852022:RYG852025 SHZ852022:SIC852025 SRV852022:SRY852025 TBR852022:TBU852025 TLN852022:TLQ852025 TVJ852022:TVM852025 UFF852022:UFI852025 UPB852022:UPE852025 UYX852022:UZA852025 VIT852022:VIW852025 VSP852022:VSS852025 WCL852022:WCO852025 WMH852022:WMK852025 WWD852022:WWG852025 V917558:Y917561 JR917558:JU917561 TN917558:TQ917561 ADJ917558:ADM917561 ANF917558:ANI917561 AXB917558:AXE917561 BGX917558:BHA917561 BQT917558:BQW917561 CAP917558:CAS917561 CKL917558:CKO917561 CUH917558:CUK917561 DED917558:DEG917561 DNZ917558:DOC917561 DXV917558:DXY917561 EHR917558:EHU917561 ERN917558:ERQ917561 FBJ917558:FBM917561 FLF917558:FLI917561 FVB917558:FVE917561 GEX917558:GFA917561 GOT917558:GOW917561 GYP917558:GYS917561 HIL917558:HIO917561 HSH917558:HSK917561 ICD917558:ICG917561 ILZ917558:IMC917561 IVV917558:IVY917561 JFR917558:JFU917561 JPN917558:JPQ917561 JZJ917558:JZM917561 KJF917558:KJI917561 KTB917558:KTE917561 LCX917558:LDA917561 LMT917558:LMW917561 LWP917558:LWS917561 MGL917558:MGO917561 MQH917558:MQK917561 NAD917558:NAG917561 NJZ917558:NKC917561 NTV917558:NTY917561 ODR917558:ODU917561 ONN917558:ONQ917561 OXJ917558:OXM917561 PHF917558:PHI917561 PRB917558:PRE917561 QAX917558:QBA917561 QKT917558:QKW917561 QUP917558:QUS917561 REL917558:REO917561 ROH917558:ROK917561 RYD917558:RYG917561 SHZ917558:SIC917561 SRV917558:SRY917561 TBR917558:TBU917561 TLN917558:TLQ917561 TVJ917558:TVM917561 UFF917558:UFI917561 UPB917558:UPE917561 UYX917558:UZA917561 VIT917558:VIW917561 VSP917558:VSS917561 WCL917558:WCO917561 WMH917558:WMK917561 WWD917558:WWG917561 V983094:Y983097 JR983094:JU983097 TN983094:TQ983097 ADJ983094:ADM983097 ANF983094:ANI983097 AXB983094:AXE983097 BGX983094:BHA983097 BQT983094:BQW983097 CAP983094:CAS983097 CKL983094:CKO983097 CUH983094:CUK983097 DED983094:DEG983097 DNZ983094:DOC983097 DXV983094:DXY983097 EHR983094:EHU983097 ERN983094:ERQ983097 FBJ983094:FBM983097 FLF983094:FLI983097 FVB983094:FVE983097 GEX983094:GFA983097 GOT983094:GOW983097 GYP983094:GYS983097 HIL983094:HIO983097 HSH983094:HSK983097 ICD983094:ICG983097 ILZ983094:IMC983097 IVV983094:IVY983097 JFR983094:JFU983097 JPN983094:JPQ983097 JZJ983094:JZM983097 KJF983094:KJI983097 KTB983094:KTE983097 LCX983094:LDA983097 LMT983094:LMW983097 LWP983094:LWS983097 MGL983094:MGO983097 MQH983094:MQK983097 NAD983094:NAG983097 NJZ983094:NKC983097 NTV983094:NTY983097 ODR983094:ODU983097 ONN983094:ONQ983097 OXJ983094:OXM983097 PHF983094:PHI983097 PRB983094:PRE983097 QAX983094:QBA983097 QKT983094:QKW983097 QUP983094:QUS983097 REL983094:REO983097 ROH983094:ROK983097 RYD983094:RYG983097 SHZ983094:SIC983097 SRV983094:SRY983097 TBR983094:TBU983097 TLN983094:TLQ983097 TVJ983094:TVM983097 UFF983094:UFI983097 UPB983094:UPE983097 UYX983094:UZA983097 VIT983094:VIW983097 VSP983094:VSS983097 WCL983094:WCO983097 WMH983094:WMK983097 WWD983094:WWG983097" xr:uid="{00000000-0002-0000-0D00-000000000000}">
      <formula1>$AA$1</formula1>
    </dataValidation>
    <dataValidation type="list" allowBlank="1" showInputMessage="1" showErrorMessage="1" sqref="C112 IW112 SS112 ACO112 AMK112 AWG112 BGC112 BPY112 BZU112 CJQ112 CTM112 DDI112 DNE112 DXA112 EGW112 EQS112 FAO112 FKK112 FUG112 GEC112 GNY112 GXU112 HHQ112 HRM112 IBI112 ILE112 IVA112 JEW112 JOS112 JYO112 KIK112 KSG112 LCC112 LLY112 LVU112 MFQ112 MPM112 MZI112 NJE112 NTA112 OCW112 OMS112 OWO112 PGK112 PQG112 QAC112 QJY112 QTU112 RDQ112 RNM112 RXI112 SHE112 SRA112 TAW112 TKS112 TUO112 UEK112 UOG112 UYC112 VHY112 VRU112 WBQ112 WLM112 WVI112 C65648 IY65648 SU65648 ACQ65648 AMM65648 AWI65648 BGE65648 BQA65648 BZW65648 CJS65648 CTO65648 DDK65648 DNG65648 DXC65648 EGY65648 EQU65648 FAQ65648 FKM65648 FUI65648 GEE65648 GOA65648 GXW65648 HHS65648 HRO65648 IBK65648 ILG65648 IVC65648 JEY65648 JOU65648 JYQ65648 KIM65648 KSI65648 LCE65648 LMA65648 LVW65648 MFS65648 MPO65648 MZK65648 NJG65648 NTC65648 OCY65648 OMU65648 OWQ65648 PGM65648 PQI65648 QAE65648 QKA65648 QTW65648 RDS65648 RNO65648 RXK65648 SHG65648 SRC65648 TAY65648 TKU65648 TUQ65648 UEM65648 UOI65648 UYE65648 VIA65648 VRW65648 WBS65648 WLO65648 WVK65648 C131184 IY131184 SU131184 ACQ131184 AMM131184 AWI131184 BGE131184 BQA131184 BZW131184 CJS131184 CTO131184 DDK131184 DNG131184 DXC131184 EGY131184 EQU131184 FAQ131184 FKM131184 FUI131184 GEE131184 GOA131184 GXW131184 HHS131184 HRO131184 IBK131184 ILG131184 IVC131184 JEY131184 JOU131184 JYQ131184 KIM131184 KSI131184 LCE131184 LMA131184 LVW131184 MFS131184 MPO131184 MZK131184 NJG131184 NTC131184 OCY131184 OMU131184 OWQ131184 PGM131184 PQI131184 QAE131184 QKA131184 QTW131184 RDS131184 RNO131184 RXK131184 SHG131184 SRC131184 TAY131184 TKU131184 TUQ131184 UEM131184 UOI131184 UYE131184 VIA131184 VRW131184 WBS131184 WLO131184 WVK131184 C196720 IY196720 SU196720 ACQ196720 AMM196720 AWI196720 BGE196720 BQA196720 BZW196720 CJS196720 CTO196720 DDK196720 DNG196720 DXC196720 EGY196720 EQU196720 FAQ196720 FKM196720 FUI196720 GEE196720 GOA196720 GXW196720 HHS196720 HRO196720 IBK196720 ILG196720 IVC196720 JEY196720 JOU196720 JYQ196720 KIM196720 KSI196720 LCE196720 LMA196720 LVW196720 MFS196720 MPO196720 MZK196720 NJG196720 NTC196720 OCY196720 OMU196720 OWQ196720 PGM196720 PQI196720 QAE196720 QKA196720 QTW196720 RDS196720 RNO196720 RXK196720 SHG196720 SRC196720 TAY196720 TKU196720 TUQ196720 UEM196720 UOI196720 UYE196720 VIA196720 VRW196720 WBS196720 WLO196720 WVK196720 C262256 IY262256 SU262256 ACQ262256 AMM262256 AWI262256 BGE262256 BQA262256 BZW262256 CJS262256 CTO262256 DDK262256 DNG262256 DXC262256 EGY262256 EQU262256 FAQ262256 FKM262256 FUI262256 GEE262256 GOA262256 GXW262256 HHS262256 HRO262256 IBK262256 ILG262256 IVC262256 JEY262256 JOU262256 JYQ262256 KIM262256 KSI262256 LCE262256 LMA262256 LVW262256 MFS262256 MPO262256 MZK262256 NJG262256 NTC262256 OCY262256 OMU262256 OWQ262256 PGM262256 PQI262256 QAE262256 QKA262256 QTW262256 RDS262256 RNO262256 RXK262256 SHG262256 SRC262256 TAY262256 TKU262256 TUQ262256 UEM262256 UOI262256 UYE262256 VIA262256 VRW262256 WBS262256 WLO262256 WVK262256 C327792 IY327792 SU327792 ACQ327792 AMM327792 AWI327792 BGE327792 BQA327792 BZW327792 CJS327792 CTO327792 DDK327792 DNG327792 DXC327792 EGY327792 EQU327792 FAQ327792 FKM327792 FUI327792 GEE327792 GOA327792 GXW327792 HHS327792 HRO327792 IBK327792 ILG327792 IVC327792 JEY327792 JOU327792 JYQ327792 KIM327792 KSI327792 LCE327792 LMA327792 LVW327792 MFS327792 MPO327792 MZK327792 NJG327792 NTC327792 OCY327792 OMU327792 OWQ327792 PGM327792 PQI327792 QAE327792 QKA327792 QTW327792 RDS327792 RNO327792 RXK327792 SHG327792 SRC327792 TAY327792 TKU327792 TUQ327792 UEM327792 UOI327792 UYE327792 VIA327792 VRW327792 WBS327792 WLO327792 WVK327792 C393328 IY393328 SU393328 ACQ393328 AMM393328 AWI393328 BGE393328 BQA393328 BZW393328 CJS393328 CTO393328 DDK393328 DNG393328 DXC393328 EGY393328 EQU393328 FAQ393328 FKM393328 FUI393328 GEE393328 GOA393328 GXW393328 HHS393328 HRO393328 IBK393328 ILG393328 IVC393328 JEY393328 JOU393328 JYQ393328 KIM393328 KSI393328 LCE393328 LMA393328 LVW393328 MFS393328 MPO393328 MZK393328 NJG393328 NTC393328 OCY393328 OMU393328 OWQ393328 PGM393328 PQI393328 QAE393328 QKA393328 QTW393328 RDS393328 RNO393328 RXK393328 SHG393328 SRC393328 TAY393328 TKU393328 TUQ393328 UEM393328 UOI393328 UYE393328 VIA393328 VRW393328 WBS393328 WLO393328 WVK393328 C458864 IY458864 SU458864 ACQ458864 AMM458864 AWI458864 BGE458864 BQA458864 BZW458864 CJS458864 CTO458864 DDK458864 DNG458864 DXC458864 EGY458864 EQU458864 FAQ458864 FKM458864 FUI458864 GEE458864 GOA458864 GXW458864 HHS458864 HRO458864 IBK458864 ILG458864 IVC458864 JEY458864 JOU458864 JYQ458864 KIM458864 KSI458864 LCE458864 LMA458864 LVW458864 MFS458864 MPO458864 MZK458864 NJG458864 NTC458864 OCY458864 OMU458864 OWQ458864 PGM458864 PQI458864 QAE458864 QKA458864 QTW458864 RDS458864 RNO458864 RXK458864 SHG458864 SRC458864 TAY458864 TKU458864 TUQ458864 UEM458864 UOI458864 UYE458864 VIA458864 VRW458864 WBS458864 WLO458864 WVK458864 C524400 IY524400 SU524400 ACQ524400 AMM524400 AWI524400 BGE524400 BQA524400 BZW524400 CJS524400 CTO524400 DDK524400 DNG524400 DXC524400 EGY524400 EQU524400 FAQ524400 FKM524400 FUI524400 GEE524400 GOA524400 GXW524400 HHS524400 HRO524400 IBK524400 ILG524400 IVC524400 JEY524400 JOU524400 JYQ524400 KIM524400 KSI524400 LCE524400 LMA524400 LVW524400 MFS524400 MPO524400 MZK524400 NJG524400 NTC524400 OCY524400 OMU524400 OWQ524400 PGM524400 PQI524400 QAE524400 QKA524400 QTW524400 RDS524400 RNO524400 RXK524400 SHG524400 SRC524400 TAY524400 TKU524400 TUQ524400 UEM524400 UOI524400 UYE524400 VIA524400 VRW524400 WBS524400 WLO524400 WVK524400 C589936 IY589936 SU589936 ACQ589936 AMM589936 AWI589936 BGE589936 BQA589936 BZW589936 CJS589936 CTO589936 DDK589936 DNG589936 DXC589936 EGY589936 EQU589936 FAQ589936 FKM589936 FUI589936 GEE589936 GOA589936 GXW589936 HHS589936 HRO589936 IBK589936 ILG589936 IVC589936 JEY589936 JOU589936 JYQ589936 KIM589936 KSI589936 LCE589936 LMA589936 LVW589936 MFS589936 MPO589936 MZK589936 NJG589936 NTC589936 OCY589936 OMU589936 OWQ589936 PGM589936 PQI589936 QAE589936 QKA589936 QTW589936 RDS589936 RNO589936 RXK589936 SHG589936 SRC589936 TAY589936 TKU589936 TUQ589936 UEM589936 UOI589936 UYE589936 VIA589936 VRW589936 WBS589936 WLO589936 WVK589936 C655472 IY655472 SU655472 ACQ655472 AMM655472 AWI655472 BGE655472 BQA655472 BZW655472 CJS655472 CTO655472 DDK655472 DNG655472 DXC655472 EGY655472 EQU655472 FAQ655472 FKM655472 FUI655472 GEE655472 GOA655472 GXW655472 HHS655472 HRO655472 IBK655472 ILG655472 IVC655472 JEY655472 JOU655472 JYQ655472 KIM655472 KSI655472 LCE655472 LMA655472 LVW655472 MFS655472 MPO655472 MZK655472 NJG655472 NTC655472 OCY655472 OMU655472 OWQ655472 PGM655472 PQI655472 QAE655472 QKA655472 QTW655472 RDS655472 RNO655472 RXK655472 SHG655472 SRC655472 TAY655472 TKU655472 TUQ655472 UEM655472 UOI655472 UYE655472 VIA655472 VRW655472 WBS655472 WLO655472 WVK655472 C721008 IY721008 SU721008 ACQ721008 AMM721008 AWI721008 BGE721008 BQA721008 BZW721008 CJS721008 CTO721008 DDK721008 DNG721008 DXC721008 EGY721008 EQU721008 FAQ721008 FKM721008 FUI721008 GEE721008 GOA721008 GXW721008 HHS721008 HRO721008 IBK721008 ILG721008 IVC721008 JEY721008 JOU721008 JYQ721008 KIM721008 KSI721008 LCE721008 LMA721008 LVW721008 MFS721008 MPO721008 MZK721008 NJG721008 NTC721008 OCY721008 OMU721008 OWQ721008 PGM721008 PQI721008 QAE721008 QKA721008 QTW721008 RDS721008 RNO721008 RXK721008 SHG721008 SRC721008 TAY721008 TKU721008 TUQ721008 UEM721008 UOI721008 UYE721008 VIA721008 VRW721008 WBS721008 WLO721008 WVK721008 C786544 IY786544 SU786544 ACQ786544 AMM786544 AWI786544 BGE786544 BQA786544 BZW786544 CJS786544 CTO786544 DDK786544 DNG786544 DXC786544 EGY786544 EQU786544 FAQ786544 FKM786544 FUI786544 GEE786544 GOA786544 GXW786544 HHS786544 HRO786544 IBK786544 ILG786544 IVC786544 JEY786544 JOU786544 JYQ786544 KIM786544 KSI786544 LCE786544 LMA786544 LVW786544 MFS786544 MPO786544 MZK786544 NJG786544 NTC786544 OCY786544 OMU786544 OWQ786544 PGM786544 PQI786544 QAE786544 QKA786544 QTW786544 RDS786544 RNO786544 RXK786544 SHG786544 SRC786544 TAY786544 TKU786544 TUQ786544 UEM786544 UOI786544 UYE786544 VIA786544 VRW786544 WBS786544 WLO786544 WVK786544 C852080 IY852080 SU852080 ACQ852080 AMM852080 AWI852080 BGE852080 BQA852080 BZW852080 CJS852080 CTO852080 DDK852080 DNG852080 DXC852080 EGY852080 EQU852080 FAQ852080 FKM852080 FUI852080 GEE852080 GOA852080 GXW852080 HHS852080 HRO852080 IBK852080 ILG852080 IVC852080 JEY852080 JOU852080 JYQ852080 KIM852080 KSI852080 LCE852080 LMA852080 LVW852080 MFS852080 MPO852080 MZK852080 NJG852080 NTC852080 OCY852080 OMU852080 OWQ852080 PGM852080 PQI852080 QAE852080 QKA852080 QTW852080 RDS852080 RNO852080 RXK852080 SHG852080 SRC852080 TAY852080 TKU852080 TUQ852080 UEM852080 UOI852080 UYE852080 VIA852080 VRW852080 WBS852080 WLO852080 WVK852080 C917616 IY917616 SU917616 ACQ917616 AMM917616 AWI917616 BGE917616 BQA917616 BZW917616 CJS917616 CTO917616 DDK917616 DNG917616 DXC917616 EGY917616 EQU917616 FAQ917616 FKM917616 FUI917616 GEE917616 GOA917616 GXW917616 HHS917616 HRO917616 IBK917616 ILG917616 IVC917616 JEY917616 JOU917616 JYQ917616 KIM917616 KSI917616 LCE917616 LMA917616 LVW917616 MFS917616 MPO917616 MZK917616 NJG917616 NTC917616 OCY917616 OMU917616 OWQ917616 PGM917616 PQI917616 QAE917616 QKA917616 QTW917616 RDS917616 RNO917616 RXK917616 SHG917616 SRC917616 TAY917616 TKU917616 TUQ917616 UEM917616 UOI917616 UYE917616 VIA917616 VRW917616 WBS917616 WLO917616 WVK917616 C983152 IY983152 SU983152 ACQ983152 AMM983152 AWI983152 BGE983152 BQA983152 BZW983152 CJS983152 CTO983152 DDK983152 DNG983152 DXC983152 EGY983152 EQU983152 FAQ983152 FKM983152 FUI983152 GEE983152 GOA983152 GXW983152 HHS983152 HRO983152 IBK983152 ILG983152 IVC983152 JEY983152 JOU983152 JYQ983152 KIM983152 KSI983152 LCE983152 LMA983152 LVW983152 MFS983152 MPO983152 MZK983152 NJG983152 NTC983152 OCY983152 OMU983152 OWQ983152 PGM983152 PQI983152 QAE983152 QKA983152 QTW983152 RDS983152 RNO983152 RXK983152 SHG983152 SRC983152 TAY983152 TKU983152 TUQ983152 UEM983152 UOI983152 UYE983152 VIA983152 VRW983152 WBS983152 WLO983152 WVK983152 C114 IW114 SS114 ACO114 AMK114 AWG114 BGC114 BPY114 BZU114 CJQ114 CTM114 DDI114 DNE114 DXA114 EGW114 EQS114 FAO114 FKK114 FUG114 GEC114 GNY114 GXU114 HHQ114 HRM114 IBI114 ILE114 IVA114 JEW114 JOS114 JYO114 KIK114 KSG114 LCC114 LLY114 LVU114 MFQ114 MPM114 MZI114 NJE114 NTA114 OCW114 OMS114 OWO114 PGK114 PQG114 QAC114 QJY114 QTU114 RDQ114 RNM114 RXI114 SHE114 SRA114 TAW114 TKS114 TUO114 UEK114 UOG114 UYC114 VHY114 VRU114 WBQ114 WLM114 WVI114 C65650 IY65650 SU65650 ACQ65650 AMM65650 AWI65650 BGE65650 BQA65650 BZW65650 CJS65650 CTO65650 DDK65650 DNG65650 DXC65650 EGY65650 EQU65650 FAQ65650 FKM65650 FUI65650 GEE65650 GOA65650 GXW65650 HHS65650 HRO65650 IBK65650 ILG65650 IVC65650 JEY65650 JOU65650 JYQ65650 KIM65650 KSI65650 LCE65650 LMA65650 LVW65650 MFS65650 MPO65650 MZK65650 NJG65650 NTC65650 OCY65650 OMU65650 OWQ65650 PGM65650 PQI65650 QAE65650 QKA65650 QTW65650 RDS65650 RNO65650 RXK65650 SHG65650 SRC65650 TAY65650 TKU65650 TUQ65650 UEM65650 UOI65650 UYE65650 VIA65650 VRW65650 WBS65650 WLO65650 WVK65650 C131186 IY131186 SU131186 ACQ131186 AMM131186 AWI131186 BGE131186 BQA131186 BZW131186 CJS131186 CTO131186 DDK131186 DNG131186 DXC131186 EGY131186 EQU131186 FAQ131186 FKM131186 FUI131186 GEE131186 GOA131186 GXW131186 HHS131186 HRO131186 IBK131186 ILG131186 IVC131186 JEY131186 JOU131186 JYQ131186 KIM131186 KSI131186 LCE131186 LMA131186 LVW131186 MFS131186 MPO131186 MZK131186 NJG131186 NTC131186 OCY131186 OMU131186 OWQ131186 PGM131186 PQI131186 QAE131186 QKA131186 QTW131186 RDS131186 RNO131186 RXK131186 SHG131186 SRC131186 TAY131186 TKU131186 TUQ131186 UEM131186 UOI131186 UYE131186 VIA131186 VRW131186 WBS131186 WLO131186 WVK131186 C196722 IY196722 SU196722 ACQ196722 AMM196722 AWI196722 BGE196722 BQA196722 BZW196722 CJS196722 CTO196722 DDK196722 DNG196722 DXC196722 EGY196722 EQU196722 FAQ196722 FKM196722 FUI196722 GEE196722 GOA196722 GXW196722 HHS196722 HRO196722 IBK196722 ILG196722 IVC196722 JEY196722 JOU196722 JYQ196722 KIM196722 KSI196722 LCE196722 LMA196722 LVW196722 MFS196722 MPO196722 MZK196722 NJG196722 NTC196722 OCY196722 OMU196722 OWQ196722 PGM196722 PQI196722 QAE196722 QKA196722 QTW196722 RDS196722 RNO196722 RXK196722 SHG196722 SRC196722 TAY196722 TKU196722 TUQ196722 UEM196722 UOI196722 UYE196722 VIA196722 VRW196722 WBS196722 WLO196722 WVK196722 C262258 IY262258 SU262258 ACQ262258 AMM262258 AWI262258 BGE262258 BQA262258 BZW262258 CJS262258 CTO262258 DDK262258 DNG262258 DXC262258 EGY262258 EQU262258 FAQ262258 FKM262258 FUI262258 GEE262258 GOA262258 GXW262258 HHS262258 HRO262258 IBK262258 ILG262258 IVC262258 JEY262258 JOU262258 JYQ262258 KIM262258 KSI262258 LCE262258 LMA262258 LVW262258 MFS262258 MPO262258 MZK262258 NJG262258 NTC262258 OCY262258 OMU262258 OWQ262258 PGM262258 PQI262258 QAE262258 QKA262258 QTW262258 RDS262258 RNO262258 RXK262258 SHG262258 SRC262258 TAY262258 TKU262258 TUQ262258 UEM262258 UOI262258 UYE262258 VIA262258 VRW262258 WBS262258 WLO262258 WVK262258 C327794 IY327794 SU327794 ACQ327794 AMM327794 AWI327794 BGE327794 BQA327794 BZW327794 CJS327794 CTO327794 DDK327794 DNG327794 DXC327794 EGY327794 EQU327794 FAQ327794 FKM327794 FUI327794 GEE327794 GOA327794 GXW327794 HHS327794 HRO327794 IBK327794 ILG327794 IVC327794 JEY327794 JOU327794 JYQ327794 KIM327794 KSI327794 LCE327794 LMA327794 LVW327794 MFS327794 MPO327794 MZK327794 NJG327794 NTC327794 OCY327794 OMU327794 OWQ327794 PGM327794 PQI327794 QAE327794 QKA327794 QTW327794 RDS327794 RNO327794 RXK327794 SHG327794 SRC327794 TAY327794 TKU327794 TUQ327794 UEM327794 UOI327794 UYE327794 VIA327794 VRW327794 WBS327794 WLO327794 WVK327794 C393330 IY393330 SU393330 ACQ393330 AMM393330 AWI393330 BGE393330 BQA393330 BZW393330 CJS393330 CTO393330 DDK393330 DNG393330 DXC393330 EGY393330 EQU393330 FAQ393330 FKM393330 FUI393330 GEE393330 GOA393330 GXW393330 HHS393330 HRO393330 IBK393330 ILG393330 IVC393330 JEY393330 JOU393330 JYQ393330 KIM393330 KSI393330 LCE393330 LMA393330 LVW393330 MFS393330 MPO393330 MZK393330 NJG393330 NTC393330 OCY393330 OMU393330 OWQ393330 PGM393330 PQI393330 QAE393330 QKA393330 QTW393330 RDS393330 RNO393330 RXK393330 SHG393330 SRC393330 TAY393330 TKU393330 TUQ393330 UEM393330 UOI393330 UYE393330 VIA393330 VRW393330 WBS393330 WLO393330 WVK393330 C458866 IY458866 SU458866 ACQ458866 AMM458866 AWI458866 BGE458866 BQA458866 BZW458866 CJS458866 CTO458866 DDK458866 DNG458866 DXC458866 EGY458866 EQU458866 FAQ458866 FKM458866 FUI458866 GEE458866 GOA458866 GXW458866 HHS458866 HRO458866 IBK458866 ILG458866 IVC458866 JEY458866 JOU458866 JYQ458866 KIM458866 KSI458866 LCE458866 LMA458866 LVW458866 MFS458866 MPO458866 MZK458866 NJG458866 NTC458866 OCY458866 OMU458866 OWQ458866 PGM458866 PQI458866 QAE458866 QKA458866 QTW458866 RDS458866 RNO458866 RXK458866 SHG458866 SRC458866 TAY458866 TKU458866 TUQ458866 UEM458866 UOI458866 UYE458866 VIA458866 VRW458866 WBS458866 WLO458866 WVK458866 C524402 IY524402 SU524402 ACQ524402 AMM524402 AWI524402 BGE524402 BQA524402 BZW524402 CJS524402 CTO524402 DDK524402 DNG524402 DXC524402 EGY524402 EQU524402 FAQ524402 FKM524402 FUI524402 GEE524402 GOA524402 GXW524402 HHS524402 HRO524402 IBK524402 ILG524402 IVC524402 JEY524402 JOU524402 JYQ524402 KIM524402 KSI524402 LCE524402 LMA524402 LVW524402 MFS524402 MPO524402 MZK524402 NJG524402 NTC524402 OCY524402 OMU524402 OWQ524402 PGM524402 PQI524402 QAE524402 QKA524402 QTW524402 RDS524402 RNO524402 RXK524402 SHG524402 SRC524402 TAY524402 TKU524402 TUQ524402 UEM524402 UOI524402 UYE524402 VIA524402 VRW524402 WBS524402 WLO524402 WVK524402 C589938 IY589938 SU589938 ACQ589938 AMM589938 AWI589938 BGE589938 BQA589938 BZW589938 CJS589938 CTO589938 DDK589938 DNG589938 DXC589938 EGY589938 EQU589938 FAQ589938 FKM589938 FUI589938 GEE589938 GOA589938 GXW589938 HHS589938 HRO589938 IBK589938 ILG589938 IVC589938 JEY589938 JOU589938 JYQ589938 KIM589938 KSI589938 LCE589938 LMA589938 LVW589938 MFS589938 MPO589938 MZK589938 NJG589938 NTC589938 OCY589938 OMU589938 OWQ589938 PGM589938 PQI589938 QAE589938 QKA589938 QTW589938 RDS589938 RNO589938 RXK589938 SHG589938 SRC589938 TAY589938 TKU589938 TUQ589938 UEM589938 UOI589938 UYE589938 VIA589938 VRW589938 WBS589938 WLO589938 WVK589938 C655474 IY655474 SU655474 ACQ655474 AMM655474 AWI655474 BGE655474 BQA655474 BZW655474 CJS655474 CTO655474 DDK655474 DNG655474 DXC655474 EGY655474 EQU655474 FAQ655474 FKM655474 FUI655474 GEE655474 GOA655474 GXW655474 HHS655474 HRO655474 IBK655474 ILG655474 IVC655474 JEY655474 JOU655474 JYQ655474 KIM655474 KSI655474 LCE655474 LMA655474 LVW655474 MFS655474 MPO655474 MZK655474 NJG655474 NTC655474 OCY655474 OMU655474 OWQ655474 PGM655474 PQI655474 QAE655474 QKA655474 QTW655474 RDS655474 RNO655474 RXK655474 SHG655474 SRC655474 TAY655474 TKU655474 TUQ655474 UEM655474 UOI655474 UYE655474 VIA655474 VRW655474 WBS655474 WLO655474 WVK655474 C721010 IY721010 SU721010 ACQ721010 AMM721010 AWI721010 BGE721010 BQA721010 BZW721010 CJS721010 CTO721010 DDK721010 DNG721010 DXC721010 EGY721010 EQU721010 FAQ721010 FKM721010 FUI721010 GEE721010 GOA721010 GXW721010 HHS721010 HRO721010 IBK721010 ILG721010 IVC721010 JEY721010 JOU721010 JYQ721010 KIM721010 KSI721010 LCE721010 LMA721010 LVW721010 MFS721010 MPO721010 MZK721010 NJG721010 NTC721010 OCY721010 OMU721010 OWQ721010 PGM721010 PQI721010 QAE721010 QKA721010 QTW721010 RDS721010 RNO721010 RXK721010 SHG721010 SRC721010 TAY721010 TKU721010 TUQ721010 UEM721010 UOI721010 UYE721010 VIA721010 VRW721010 WBS721010 WLO721010 WVK721010 C786546 IY786546 SU786546 ACQ786546 AMM786546 AWI786546 BGE786546 BQA786546 BZW786546 CJS786546 CTO786546 DDK786546 DNG786546 DXC786546 EGY786546 EQU786546 FAQ786546 FKM786546 FUI786546 GEE786546 GOA786546 GXW786546 HHS786546 HRO786546 IBK786546 ILG786546 IVC786546 JEY786546 JOU786546 JYQ786546 KIM786546 KSI786546 LCE786546 LMA786546 LVW786546 MFS786546 MPO786546 MZK786546 NJG786546 NTC786546 OCY786546 OMU786546 OWQ786546 PGM786546 PQI786546 QAE786546 QKA786546 QTW786546 RDS786546 RNO786546 RXK786546 SHG786546 SRC786546 TAY786546 TKU786546 TUQ786546 UEM786546 UOI786546 UYE786546 VIA786546 VRW786546 WBS786546 WLO786546 WVK786546 C852082 IY852082 SU852082 ACQ852082 AMM852082 AWI852082 BGE852082 BQA852082 BZW852082 CJS852082 CTO852082 DDK852082 DNG852082 DXC852082 EGY852082 EQU852082 FAQ852082 FKM852082 FUI852082 GEE852082 GOA852082 GXW852082 HHS852082 HRO852082 IBK852082 ILG852082 IVC852082 JEY852082 JOU852082 JYQ852082 KIM852082 KSI852082 LCE852082 LMA852082 LVW852082 MFS852082 MPO852082 MZK852082 NJG852082 NTC852082 OCY852082 OMU852082 OWQ852082 PGM852082 PQI852082 QAE852082 QKA852082 QTW852082 RDS852082 RNO852082 RXK852082 SHG852082 SRC852082 TAY852082 TKU852082 TUQ852082 UEM852082 UOI852082 UYE852082 VIA852082 VRW852082 WBS852082 WLO852082 WVK852082 C917618 IY917618 SU917618 ACQ917618 AMM917618 AWI917618 BGE917618 BQA917618 BZW917618 CJS917618 CTO917618 DDK917618 DNG917618 DXC917618 EGY917618 EQU917618 FAQ917618 FKM917618 FUI917618 GEE917618 GOA917618 GXW917618 HHS917618 HRO917618 IBK917618 ILG917618 IVC917618 JEY917618 JOU917618 JYQ917618 KIM917618 KSI917618 LCE917618 LMA917618 LVW917618 MFS917618 MPO917618 MZK917618 NJG917618 NTC917618 OCY917618 OMU917618 OWQ917618 PGM917618 PQI917618 QAE917618 QKA917618 QTW917618 RDS917618 RNO917618 RXK917618 SHG917618 SRC917618 TAY917618 TKU917618 TUQ917618 UEM917618 UOI917618 UYE917618 VIA917618 VRW917618 WBS917618 WLO917618 WVK917618 C983154 IY983154 SU983154 ACQ983154 AMM983154 AWI983154 BGE983154 BQA983154 BZW983154 CJS983154 CTO983154 DDK983154 DNG983154 DXC983154 EGY983154 EQU983154 FAQ983154 FKM983154 FUI983154 GEE983154 GOA983154 GXW983154 HHS983154 HRO983154 IBK983154 ILG983154 IVC983154 JEY983154 JOU983154 JYQ983154 KIM983154 KSI983154 LCE983154 LMA983154 LVW983154 MFS983154 MPO983154 MZK983154 NJG983154 NTC983154 OCY983154 OMU983154 OWQ983154 PGM983154 PQI983154 QAE983154 QKA983154 QTW983154 RDS983154 RNO983154 RXK983154 SHG983154 SRC983154 TAY983154 TKU983154 TUQ983154 UEM983154 UOI983154 UYE983154 VIA983154 VRW983154 WBS983154 WLO983154 WVK983154 C121 IW121 SS121 ACO121 AMK121 AWG121 BGC121 BPY121 BZU121 CJQ121 CTM121 DDI121 DNE121 DXA121 EGW121 EQS121 FAO121 FKK121 FUG121 GEC121 GNY121 GXU121 HHQ121 HRM121 IBI121 ILE121 IVA121 JEW121 JOS121 JYO121 KIK121 KSG121 LCC121 LLY121 LVU121 MFQ121 MPM121 MZI121 NJE121 NTA121 OCW121 OMS121 OWO121 PGK121 PQG121 QAC121 QJY121 QTU121 RDQ121 RNM121 RXI121 SHE121 SRA121 TAW121 TKS121 TUO121 UEK121 UOG121 UYC121 VHY121 VRU121 WBQ121 WLM121 WVI121 C65657 IY65657 SU65657 ACQ65657 AMM65657 AWI65657 BGE65657 BQA65657 BZW65657 CJS65657 CTO65657 DDK65657 DNG65657 DXC65657 EGY65657 EQU65657 FAQ65657 FKM65657 FUI65657 GEE65657 GOA65657 GXW65657 HHS65657 HRO65657 IBK65657 ILG65657 IVC65657 JEY65657 JOU65657 JYQ65657 KIM65657 KSI65657 LCE65657 LMA65657 LVW65657 MFS65657 MPO65657 MZK65657 NJG65657 NTC65657 OCY65657 OMU65657 OWQ65657 PGM65657 PQI65657 QAE65657 QKA65657 QTW65657 RDS65657 RNO65657 RXK65657 SHG65657 SRC65657 TAY65657 TKU65657 TUQ65657 UEM65657 UOI65657 UYE65657 VIA65657 VRW65657 WBS65657 WLO65657 WVK65657 C131193 IY131193 SU131193 ACQ131193 AMM131193 AWI131193 BGE131193 BQA131193 BZW131193 CJS131193 CTO131193 DDK131193 DNG131193 DXC131193 EGY131193 EQU131193 FAQ131193 FKM131193 FUI131193 GEE131193 GOA131193 GXW131193 HHS131193 HRO131193 IBK131193 ILG131193 IVC131193 JEY131193 JOU131193 JYQ131193 KIM131193 KSI131193 LCE131193 LMA131193 LVW131193 MFS131193 MPO131193 MZK131193 NJG131193 NTC131193 OCY131193 OMU131193 OWQ131193 PGM131193 PQI131193 QAE131193 QKA131193 QTW131193 RDS131193 RNO131193 RXK131193 SHG131193 SRC131193 TAY131193 TKU131193 TUQ131193 UEM131193 UOI131193 UYE131193 VIA131193 VRW131193 WBS131193 WLO131193 WVK131193 C196729 IY196729 SU196729 ACQ196729 AMM196729 AWI196729 BGE196729 BQA196729 BZW196729 CJS196729 CTO196729 DDK196729 DNG196729 DXC196729 EGY196729 EQU196729 FAQ196729 FKM196729 FUI196729 GEE196729 GOA196729 GXW196729 HHS196729 HRO196729 IBK196729 ILG196729 IVC196729 JEY196729 JOU196729 JYQ196729 KIM196729 KSI196729 LCE196729 LMA196729 LVW196729 MFS196729 MPO196729 MZK196729 NJG196729 NTC196729 OCY196729 OMU196729 OWQ196729 PGM196729 PQI196729 QAE196729 QKA196729 QTW196729 RDS196729 RNO196729 RXK196729 SHG196729 SRC196729 TAY196729 TKU196729 TUQ196729 UEM196729 UOI196729 UYE196729 VIA196729 VRW196729 WBS196729 WLO196729 WVK196729 C262265 IY262265 SU262265 ACQ262265 AMM262265 AWI262265 BGE262265 BQA262265 BZW262265 CJS262265 CTO262265 DDK262265 DNG262265 DXC262265 EGY262265 EQU262265 FAQ262265 FKM262265 FUI262265 GEE262265 GOA262265 GXW262265 HHS262265 HRO262265 IBK262265 ILG262265 IVC262265 JEY262265 JOU262265 JYQ262265 KIM262265 KSI262265 LCE262265 LMA262265 LVW262265 MFS262265 MPO262265 MZK262265 NJG262265 NTC262265 OCY262265 OMU262265 OWQ262265 PGM262265 PQI262265 QAE262265 QKA262265 QTW262265 RDS262265 RNO262265 RXK262265 SHG262265 SRC262265 TAY262265 TKU262265 TUQ262265 UEM262265 UOI262265 UYE262265 VIA262265 VRW262265 WBS262265 WLO262265 WVK262265 C327801 IY327801 SU327801 ACQ327801 AMM327801 AWI327801 BGE327801 BQA327801 BZW327801 CJS327801 CTO327801 DDK327801 DNG327801 DXC327801 EGY327801 EQU327801 FAQ327801 FKM327801 FUI327801 GEE327801 GOA327801 GXW327801 HHS327801 HRO327801 IBK327801 ILG327801 IVC327801 JEY327801 JOU327801 JYQ327801 KIM327801 KSI327801 LCE327801 LMA327801 LVW327801 MFS327801 MPO327801 MZK327801 NJG327801 NTC327801 OCY327801 OMU327801 OWQ327801 PGM327801 PQI327801 QAE327801 QKA327801 QTW327801 RDS327801 RNO327801 RXK327801 SHG327801 SRC327801 TAY327801 TKU327801 TUQ327801 UEM327801 UOI327801 UYE327801 VIA327801 VRW327801 WBS327801 WLO327801 WVK327801 C393337 IY393337 SU393337 ACQ393337 AMM393337 AWI393337 BGE393337 BQA393337 BZW393337 CJS393337 CTO393337 DDK393337 DNG393337 DXC393337 EGY393337 EQU393337 FAQ393337 FKM393337 FUI393337 GEE393337 GOA393337 GXW393337 HHS393337 HRO393337 IBK393337 ILG393337 IVC393337 JEY393337 JOU393337 JYQ393337 KIM393337 KSI393337 LCE393337 LMA393337 LVW393337 MFS393337 MPO393337 MZK393337 NJG393337 NTC393337 OCY393337 OMU393337 OWQ393337 PGM393337 PQI393337 QAE393337 QKA393337 QTW393337 RDS393337 RNO393337 RXK393337 SHG393337 SRC393337 TAY393337 TKU393337 TUQ393337 UEM393337 UOI393337 UYE393337 VIA393337 VRW393337 WBS393337 WLO393337 WVK393337 C458873 IY458873 SU458873 ACQ458873 AMM458873 AWI458873 BGE458873 BQA458873 BZW458873 CJS458873 CTO458873 DDK458873 DNG458873 DXC458873 EGY458873 EQU458873 FAQ458873 FKM458873 FUI458873 GEE458873 GOA458873 GXW458873 HHS458873 HRO458873 IBK458873 ILG458873 IVC458873 JEY458873 JOU458873 JYQ458873 KIM458873 KSI458873 LCE458873 LMA458873 LVW458873 MFS458873 MPO458873 MZK458873 NJG458873 NTC458873 OCY458873 OMU458873 OWQ458873 PGM458873 PQI458873 QAE458873 QKA458873 QTW458873 RDS458873 RNO458873 RXK458873 SHG458873 SRC458873 TAY458873 TKU458873 TUQ458873 UEM458873 UOI458873 UYE458873 VIA458873 VRW458873 WBS458873 WLO458873 WVK458873 C524409 IY524409 SU524409 ACQ524409 AMM524409 AWI524409 BGE524409 BQA524409 BZW524409 CJS524409 CTO524409 DDK524409 DNG524409 DXC524409 EGY524409 EQU524409 FAQ524409 FKM524409 FUI524409 GEE524409 GOA524409 GXW524409 HHS524409 HRO524409 IBK524409 ILG524409 IVC524409 JEY524409 JOU524409 JYQ524409 KIM524409 KSI524409 LCE524409 LMA524409 LVW524409 MFS524409 MPO524409 MZK524409 NJG524409 NTC524409 OCY524409 OMU524409 OWQ524409 PGM524409 PQI524409 QAE524409 QKA524409 QTW524409 RDS524409 RNO524409 RXK524409 SHG524409 SRC524409 TAY524409 TKU524409 TUQ524409 UEM524409 UOI524409 UYE524409 VIA524409 VRW524409 WBS524409 WLO524409 WVK524409 C589945 IY589945 SU589945 ACQ589945 AMM589945 AWI589945 BGE589945 BQA589945 BZW589945 CJS589945 CTO589945 DDK589945 DNG589945 DXC589945 EGY589945 EQU589945 FAQ589945 FKM589945 FUI589945 GEE589945 GOA589945 GXW589945 HHS589945 HRO589945 IBK589945 ILG589945 IVC589945 JEY589945 JOU589945 JYQ589945 KIM589945 KSI589945 LCE589945 LMA589945 LVW589945 MFS589945 MPO589945 MZK589945 NJG589945 NTC589945 OCY589945 OMU589945 OWQ589945 PGM589945 PQI589945 QAE589945 QKA589945 QTW589945 RDS589945 RNO589945 RXK589945 SHG589945 SRC589945 TAY589945 TKU589945 TUQ589945 UEM589945 UOI589945 UYE589945 VIA589945 VRW589945 WBS589945 WLO589945 WVK589945 C655481 IY655481 SU655481 ACQ655481 AMM655481 AWI655481 BGE655481 BQA655481 BZW655481 CJS655481 CTO655481 DDK655481 DNG655481 DXC655481 EGY655481 EQU655481 FAQ655481 FKM655481 FUI655481 GEE655481 GOA655481 GXW655481 HHS655481 HRO655481 IBK655481 ILG655481 IVC655481 JEY655481 JOU655481 JYQ655481 KIM655481 KSI655481 LCE655481 LMA655481 LVW655481 MFS655481 MPO655481 MZK655481 NJG655481 NTC655481 OCY655481 OMU655481 OWQ655481 PGM655481 PQI655481 QAE655481 QKA655481 QTW655481 RDS655481 RNO655481 RXK655481 SHG655481 SRC655481 TAY655481 TKU655481 TUQ655481 UEM655481 UOI655481 UYE655481 VIA655481 VRW655481 WBS655481 WLO655481 WVK655481 C721017 IY721017 SU721017 ACQ721017 AMM721017 AWI721017 BGE721017 BQA721017 BZW721017 CJS721017 CTO721017 DDK721017 DNG721017 DXC721017 EGY721017 EQU721017 FAQ721017 FKM721017 FUI721017 GEE721017 GOA721017 GXW721017 HHS721017 HRO721017 IBK721017 ILG721017 IVC721017 JEY721017 JOU721017 JYQ721017 KIM721017 KSI721017 LCE721017 LMA721017 LVW721017 MFS721017 MPO721017 MZK721017 NJG721017 NTC721017 OCY721017 OMU721017 OWQ721017 PGM721017 PQI721017 QAE721017 QKA721017 QTW721017 RDS721017 RNO721017 RXK721017 SHG721017 SRC721017 TAY721017 TKU721017 TUQ721017 UEM721017 UOI721017 UYE721017 VIA721017 VRW721017 WBS721017 WLO721017 WVK721017 C786553 IY786553 SU786553 ACQ786553 AMM786553 AWI786553 BGE786553 BQA786553 BZW786553 CJS786553 CTO786553 DDK786553 DNG786553 DXC786553 EGY786553 EQU786553 FAQ786553 FKM786553 FUI786553 GEE786553 GOA786553 GXW786553 HHS786553 HRO786553 IBK786553 ILG786553 IVC786553 JEY786553 JOU786553 JYQ786553 KIM786553 KSI786553 LCE786553 LMA786553 LVW786553 MFS786553 MPO786553 MZK786553 NJG786553 NTC786553 OCY786553 OMU786553 OWQ786553 PGM786553 PQI786553 QAE786553 QKA786553 QTW786553 RDS786553 RNO786553 RXK786553 SHG786553 SRC786553 TAY786553 TKU786553 TUQ786553 UEM786553 UOI786553 UYE786553 VIA786553 VRW786553 WBS786553 WLO786553 WVK786553 C852089 IY852089 SU852089 ACQ852089 AMM852089 AWI852089 BGE852089 BQA852089 BZW852089 CJS852089 CTO852089 DDK852089 DNG852089 DXC852089 EGY852089 EQU852089 FAQ852089 FKM852089 FUI852089 GEE852089 GOA852089 GXW852089 HHS852089 HRO852089 IBK852089 ILG852089 IVC852089 JEY852089 JOU852089 JYQ852089 KIM852089 KSI852089 LCE852089 LMA852089 LVW852089 MFS852089 MPO852089 MZK852089 NJG852089 NTC852089 OCY852089 OMU852089 OWQ852089 PGM852089 PQI852089 QAE852089 QKA852089 QTW852089 RDS852089 RNO852089 RXK852089 SHG852089 SRC852089 TAY852089 TKU852089 TUQ852089 UEM852089 UOI852089 UYE852089 VIA852089 VRW852089 WBS852089 WLO852089 WVK852089 C917625 IY917625 SU917625 ACQ917625 AMM917625 AWI917625 BGE917625 BQA917625 BZW917625 CJS917625 CTO917625 DDK917625 DNG917625 DXC917625 EGY917625 EQU917625 FAQ917625 FKM917625 FUI917625 GEE917625 GOA917625 GXW917625 HHS917625 HRO917625 IBK917625 ILG917625 IVC917625 JEY917625 JOU917625 JYQ917625 KIM917625 KSI917625 LCE917625 LMA917625 LVW917625 MFS917625 MPO917625 MZK917625 NJG917625 NTC917625 OCY917625 OMU917625 OWQ917625 PGM917625 PQI917625 QAE917625 QKA917625 QTW917625 RDS917625 RNO917625 RXK917625 SHG917625 SRC917625 TAY917625 TKU917625 TUQ917625 UEM917625 UOI917625 UYE917625 VIA917625 VRW917625 WBS917625 WLO917625 WVK917625 C983161 IY983161 SU983161 ACQ983161 AMM983161 AWI983161 BGE983161 BQA983161 BZW983161 CJS983161 CTO983161 DDK983161 DNG983161 DXC983161 EGY983161 EQU983161 FAQ983161 FKM983161 FUI983161 GEE983161 GOA983161 GXW983161 HHS983161 HRO983161 IBK983161 ILG983161 IVC983161 JEY983161 JOU983161 JYQ983161 KIM983161 KSI983161 LCE983161 LMA983161 LVW983161 MFS983161 MPO983161 MZK983161 NJG983161 NTC983161 OCY983161 OMU983161 OWQ983161 PGM983161 PQI983161 QAE983161 QKA983161 QTW983161 RDS983161 RNO983161 RXK983161 SHG983161 SRC983161 TAY983161 TKU983161 TUQ983161 UEM983161 UOI983161 UYE983161 VIA983161 VRW983161 WBS983161 WLO983161 WVK983161" xr:uid="{00000000-0002-0000-0D00-000001000000}">
      <formula1>$AA$3</formula1>
    </dataValidation>
    <dataValidation type="list" allowBlank="1" showInputMessage="1" showErrorMessage="1" sqref="JE76 WVS983113 WLW983113 WCA983113 VSE983113 VII983113 UYM983113 UOQ983113 UEU983113 TUY983113 TLC983113 TBG983113 SRK983113 SHO983113 RXS983113 RNW983113 REA983113 QUE983113 QKI983113 QAM983113 PQQ983113 PGU983113 OWY983113 ONC983113 ODG983113 NTK983113 NJO983113 MZS983113 MPW983113 MGA983113 LWE983113 LMI983113 LCM983113 KSQ983113 KIU983113 JYY983113 JPC983113 JFG983113 IVK983113 ILO983113 IBS983113 HRW983113 HIA983113 GYE983113 GOI983113 GEM983113 FUQ983113 FKU983113 FAY983113 ERC983113 EHG983113 DXK983113 DNO983113 DDS983113 CTW983113 CKA983113 CAE983113 BQI983113 BGM983113 AWQ983113 AMU983113 ACY983113 TC983113 JG983113 K983113 WVS917577 WLW917577 WCA917577 VSE917577 VII917577 UYM917577 UOQ917577 UEU917577 TUY917577 TLC917577 TBG917577 SRK917577 SHO917577 RXS917577 RNW917577 REA917577 QUE917577 QKI917577 QAM917577 PQQ917577 PGU917577 OWY917577 ONC917577 ODG917577 NTK917577 NJO917577 MZS917577 MPW917577 MGA917577 LWE917577 LMI917577 LCM917577 KSQ917577 KIU917577 JYY917577 JPC917577 JFG917577 IVK917577 ILO917577 IBS917577 HRW917577 HIA917577 GYE917577 GOI917577 GEM917577 FUQ917577 FKU917577 FAY917577 ERC917577 EHG917577 DXK917577 DNO917577 DDS917577 CTW917577 CKA917577 CAE917577 BQI917577 BGM917577 AWQ917577 AMU917577 ACY917577 TC917577 JG917577 K917577 WVS852041 WLW852041 WCA852041 VSE852041 VII852041 UYM852041 UOQ852041 UEU852041 TUY852041 TLC852041 TBG852041 SRK852041 SHO852041 RXS852041 RNW852041 REA852041 QUE852041 QKI852041 QAM852041 PQQ852041 PGU852041 OWY852041 ONC852041 ODG852041 NTK852041 NJO852041 MZS852041 MPW852041 MGA852041 LWE852041 LMI852041 LCM852041 KSQ852041 KIU852041 JYY852041 JPC852041 JFG852041 IVK852041 ILO852041 IBS852041 HRW852041 HIA852041 GYE852041 GOI852041 GEM852041 FUQ852041 FKU852041 FAY852041 ERC852041 EHG852041 DXK852041 DNO852041 DDS852041 CTW852041 CKA852041 CAE852041 BQI852041 BGM852041 AWQ852041 AMU852041 ACY852041 TC852041 JG852041 K852041 WVS786505 WLW786505 WCA786505 VSE786505 VII786505 UYM786505 UOQ786505 UEU786505 TUY786505 TLC786505 TBG786505 SRK786505 SHO786505 RXS786505 RNW786505 REA786505 QUE786505 QKI786505 QAM786505 PQQ786505 PGU786505 OWY786505 ONC786505 ODG786505 NTK786505 NJO786505 MZS786505 MPW786505 MGA786505 LWE786505 LMI786505 LCM786505 KSQ786505 KIU786505 JYY786505 JPC786505 JFG786505 IVK786505 ILO786505 IBS786505 HRW786505 HIA786505 GYE786505 GOI786505 GEM786505 FUQ786505 FKU786505 FAY786505 ERC786505 EHG786505 DXK786505 DNO786505 DDS786505 CTW786505 CKA786505 CAE786505 BQI786505 BGM786505 AWQ786505 AMU786505 ACY786505 TC786505 JG786505 K786505 WVS720969 WLW720969 WCA720969 VSE720969 VII720969 UYM720969 UOQ720969 UEU720969 TUY720969 TLC720969 TBG720969 SRK720969 SHO720969 RXS720969 RNW720969 REA720969 QUE720969 QKI720969 QAM720969 PQQ720969 PGU720969 OWY720969 ONC720969 ODG720969 NTK720969 NJO720969 MZS720969 MPW720969 MGA720969 LWE720969 LMI720969 LCM720969 KSQ720969 KIU720969 JYY720969 JPC720969 JFG720969 IVK720969 ILO720969 IBS720969 HRW720969 HIA720969 GYE720969 GOI720969 GEM720969 FUQ720969 FKU720969 FAY720969 ERC720969 EHG720969 DXK720969 DNO720969 DDS720969 CTW720969 CKA720969 CAE720969 BQI720969 BGM720969 AWQ720969 AMU720969 ACY720969 TC720969 JG720969 K720969 WVS655433 WLW655433 WCA655433 VSE655433 VII655433 UYM655433 UOQ655433 UEU655433 TUY655433 TLC655433 TBG655433 SRK655433 SHO655433 RXS655433 RNW655433 REA655433 QUE655433 QKI655433 QAM655433 PQQ655433 PGU655433 OWY655433 ONC655433 ODG655433 NTK655433 NJO655433 MZS655433 MPW655433 MGA655433 LWE655433 LMI655433 LCM655433 KSQ655433 KIU655433 JYY655433 JPC655433 JFG655433 IVK655433 ILO655433 IBS655433 HRW655433 HIA655433 GYE655433 GOI655433 GEM655433 FUQ655433 FKU655433 FAY655433 ERC655433 EHG655433 DXK655433 DNO655433 DDS655433 CTW655433 CKA655433 CAE655433 BQI655433 BGM655433 AWQ655433 AMU655433 ACY655433 TC655433 JG655433 K655433 WVS589897 WLW589897 WCA589897 VSE589897 VII589897 UYM589897 UOQ589897 UEU589897 TUY589897 TLC589897 TBG589897 SRK589897 SHO589897 RXS589897 RNW589897 REA589897 QUE589897 QKI589897 QAM589897 PQQ589897 PGU589897 OWY589897 ONC589897 ODG589897 NTK589897 NJO589897 MZS589897 MPW589897 MGA589897 LWE589897 LMI589897 LCM589897 KSQ589897 KIU589897 JYY589897 JPC589897 JFG589897 IVK589897 ILO589897 IBS589897 HRW589897 HIA589897 GYE589897 GOI589897 GEM589897 FUQ589897 FKU589897 FAY589897 ERC589897 EHG589897 DXK589897 DNO589897 DDS589897 CTW589897 CKA589897 CAE589897 BQI589897 BGM589897 AWQ589897 AMU589897 ACY589897 TC589897 JG589897 K589897 WVS524361 WLW524361 WCA524361 VSE524361 VII524361 UYM524361 UOQ524361 UEU524361 TUY524361 TLC524361 TBG524361 SRK524361 SHO524361 RXS524361 RNW524361 REA524361 QUE524361 QKI524361 QAM524361 PQQ524361 PGU524361 OWY524361 ONC524361 ODG524361 NTK524361 NJO524361 MZS524361 MPW524361 MGA524361 LWE524361 LMI524361 LCM524361 KSQ524361 KIU524361 JYY524361 JPC524361 JFG524361 IVK524361 ILO524361 IBS524361 HRW524361 HIA524361 GYE524361 GOI524361 GEM524361 FUQ524361 FKU524361 FAY524361 ERC524361 EHG524361 DXK524361 DNO524361 DDS524361 CTW524361 CKA524361 CAE524361 BQI524361 BGM524361 AWQ524361 AMU524361 ACY524361 TC524361 JG524361 K524361 WVS458825 WLW458825 WCA458825 VSE458825 VII458825 UYM458825 UOQ458825 UEU458825 TUY458825 TLC458825 TBG458825 SRK458825 SHO458825 RXS458825 RNW458825 REA458825 QUE458825 QKI458825 QAM458825 PQQ458825 PGU458825 OWY458825 ONC458825 ODG458825 NTK458825 NJO458825 MZS458825 MPW458825 MGA458825 LWE458825 LMI458825 LCM458825 KSQ458825 KIU458825 JYY458825 JPC458825 JFG458825 IVK458825 ILO458825 IBS458825 HRW458825 HIA458825 GYE458825 GOI458825 GEM458825 FUQ458825 FKU458825 FAY458825 ERC458825 EHG458825 DXK458825 DNO458825 DDS458825 CTW458825 CKA458825 CAE458825 BQI458825 BGM458825 AWQ458825 AMU458825 ACY458825 TC458825 JG458825 K458825 WVS393289 WLW393289 WCA393289 VSE393289 VII393289 UYM393289 UOQ393289 UEU393289 TUY393289 TLC393289 TBG393289 SRK393289 SHO393289 RXS393289 RNW393289 REA393289 QUE393289 QKI393289 QAM393289 PQQ393289 PGU393289 OWY393289 ONC393289 ODG393289 NTK393289 NJO393289 MZS393289 MPW393289 MGA393289 LWE393289 LMI393289 LCM393289 KSQ393289 KIU393289 JYY393289 JPC393289 JFG393289 IVK393289 ILO393289 IBS393289 HRW393289 HIA393289 GYE393289 GOI393289 GEM393289 FUQ393289 FKU393289 FAY393289 ERC393289 EHG393289 DXK393289 DNO393289 DDS393289 CTW393289 CKA393289 CAE393289 BQI393289 BGM393289 AWQ393289 AMU393289 ACY393289 TC393289 JG393289 K393289 WVS327753 WLW327753 WCA327753 VSE327753 VII327753 UYM327753 UOQ327753 UEU327753 TUY327753 TLC327753 TBG327753 SRK327753 SHO327753 RXS327753 RNW327753 REA327753 QUE327753 QKI327753 QAM327753 PQQ327753 PGU327753 OWY327753 ONC327753 ODG327753 NTK327753 NJO327753 MZS327753 MPW327753 MGA327753 LWE327753 LMI327753 LCM327753 KSQ327753 KIU327753 JYY327753 JPC327753 JFG327753 IVK327753 ILO327753 IBS327753 HRW327753 HIA327753 GYE327753 GOI327753 GEM327753 FUQ327753 FKU327753 FAY327753 ERC327753 EHG327753 DXK327753 DNO327753 DDS327753 CTW327753 CKA327753 CAE327753 BQI327753 BGM327753 AWQ327753 AMU327753 ACY327753 TC327753 JG327753 K327753 WVS262217 WLW262217 WCA262217 VSE262217 VII262217 UYM262217 UOQ262217 UEU262217 TUY262217 TLC262217 TBG262217 SRK262217 SHO262217 RXS262217 RNW262217 REA262217 QUE262217 QKI262217 QAM262217 PQQ262217 PGU262217 OWY262217 ONC262217 ODG262217 NTK262217 NJO262217 MZS262217 MPW262217 MGA262217 LWE262217 LMI262217 LCM262217 KSQ262217 KIU262217 JYY262217 JPC262217 JFG262217 IVK262217 ILO262217 IBS262217 HRW262217 HIA262217 GYE262217 GOI262217 GEM262217 FUQ262217 FKU262217 FAY262217 ERC262217 EHG262217 DXK262217 DNO262217 DDS262217 CTW262217 CKA262217 CAE262217 BQI262217 BGM262217 AWQ262217 AMU262217 ACY262217 TC262217 JG262217 K262217 WVS196681 WLW196681 WCA196681 VSE196681 VII196681 UYM196681 UOQ196681 UEU196681 TUY196681 TLC196681 TBG196681 SRK196681 SHO196681 RXS196681 RNW196681 REA196681 QUE196681 QKI196681 QAM196681 PQQ196681 PGU196681 OWY196681 ONC196681 ODG196681 NTK196681 NJO196681 MZS196681 MPW196681 MGA196681 LWE196681 LMI196681 LCM196681 KSQ196681 KIU196681 JYY196681 JPC196681 JFG196681 IVK196681 ILO196681 IBS196681 HRW196681 HIA196681 GYE196681 GOI196681 GEM196681 FUQ196681 FKU196681 FAY196681 ERC196681 EHG196681 DXK196681 DNO196681 DDS196681 CTW196681 CKA196681 CAE196681 BQI196681 BGM196681 AWQ196681 AMU196681 ACY196681 TC196681 JG196681 K196681 WVS131145 WLW131145 WCA131145 VSE131145 VII131145 UYM131145 UOQ131145 UEU131145 TUY131145 TLC131145 TBG131145 SRK131145 SHO131145 RXS131145 RNW131145 REA131145 QUE131145 QKI131145 QAM131145 PQQ131145 PGU131145 OWY131145 ONC131145 ODG131145 NTK131145 NJO131145 MZS131145 MPW131145 MGA131145 LWE131145 LMI131145 LCM131145 KSQ131145 KIU131145 JYY131145 JPC131145 JFG131145 IVK131145 ILO131145 IBS131145 HRW131145 HIA131145 GYE131145 GOI131145 GEM131145 FUQ131145 FKU131145 FAY131145 ERC131145 EHG131145 DXK131145 DNO131145 DDS131145 CTW131145 CKA131145 CAE131145 BQI131145 BGM131145 AWQ131145 AMU131145 ACY131145 TC131145 JG131145 K131145 WVS65609 WLW65609 WCA65609 VSE65609 VII65609 UYM65609 UOQ65609 UEU65609 TUY65609 TLC65609 TBG65609 SRK65609 SHO65609 RXS65609 RNW65609 REA65609 QUE65609 QKI65609 QAM65609 PQQ65609 PGU65609 OWY65609 ONC65609 ODG65609 NTK65609 NJO65609 MZS65609 MPW65609 MGA65609 LWE65609 LMI65609 LCM65609 KSQ65609 KIU65609 JYY65609 JPC65609 JFG65609 IVK65609 ILO65609 IBS65609 HRW65609 HIA65609 GYE65609 GOI65609 GEM65609 FUQ65609 FKU65609 FAY65609 ERC65609 EHG65609 DXK65609 DNO65609 DDS65609 CTW65609 CKA65609 CAE65609 BQI65609 BGM65609 AWQ65609 AMU65609 ACY65609 TC65609 JG65609 K65609 WVQ76 WLU76 WBY76 VSC76 VIG76 UYK76 UOO76 UES76 TUW76 TLA76 TBE76 SRI76 SHM76 RXQ76 RNU76 RDY76 QUC76 QKG76 QAK76 PQO76 PGS76 OWW76 ONA76 ODE76 NTI76 NJM76 MZQ76 MPU76 MFY76 LWC76 LMG76 LCK76 KSO76 KIS76 JYW76 JPA76 JFE76 IVI76 ILM76 IBQ76 HRU76 HHY76 GYC76 GOG76 GEK76 FUO76 FKS76 FAW76 ERA76 EHE76 DXI76 DNM76 DDQ76 CTU76 CJY76 CAC76 BQG76 BGK76 AWO76 AMS76 ACW76 TA76 K76" xr:uid="{00000000-0002-0000-0D00-000002000000}">
      <formula1>#REF!</formula1>
    </dataValidation>
    <dataValidation type="list" allowBlank="1" showInputMessage="1" showErrorMessage="1" sqref="JH76 WVV983113 WLZ983113 WCD983113 VSH983113 VIL983113 UYP983113 UOT983113 UEX983113 TVB983113 TLF983113 TBJ983113 SRN983113 SHR983113 RXV983113 RNZ983113 RED983113 QUH983113 QKL983113 QAP983113 PQT983113 PGX983113 OXB983113 ONF983113 ODJ983113 NTN983113 NJR983113 MZV983113 MPZ983113 MGD983113 LWH983113 LML983113 LCP983113 KST983113 KIX983113 JZB983113 JPF983113 JFJ983113 IVN983113 ILR983113 IBV983113 HRZ983113 HID983113 GYH983113 GOL983113 GEP983113 FUT983113 FKX983113 FBB983113 ERF983113 EHJ983113 DXN983113 DNR983113 DDV983113 CTZ983113 CKD983113 CAH983113 BQL983113 BGP983113 AWT983113 AMX983113 ADB983113 TF983113 JJ983113 N983113 WVV917577 WLZ917577 WCD917577 VSH917577 VIL917577 UYP917577 UOT917577 UEX917577 TVB917577 TLF917577 TBJ917577 SRN917577 SHR917577 RXV917577 RNZ917577 RED917577 QUH917577 QKL917577 QAP917577 PQT917577 PGX917577 OXB917577 ONF917577 ODJ917577 NTN917577 NJR917577 MZV917577 MPZ917577 MGD917577 LWH917577 LML917577 LCP917577 KST917577 KIX917577 JZB917577 JPF917577 JFJ917577 IVN917577 ILR917577 IBV917577 HRZ917577 HID917577 GYH917577 GOL917577 GEP917577 FUT917577 FKX917577 FBB917577 ERF917577 EHJ917577 DXN917577 DNR917577 DDV917577 CTZ917577 CKD917577 CAH917577 BQL917577 BGP917577 AWT917577 AMX917577 ADB917577 TF917577 JJ917577 N917577 WVV852041 WLZ852041 WCD852041 VSH852041 VIL852041 UYP852041 UOT852041 UEX852041 TVB852041 TLF852041 TBJ852041 SRN852041 SHR852041 RXV852041 RNZ852041 RED852041 QUH852041 QKL852041 QAP852041 PQT852041 PGX852041 OXB852041 ONF852041 ODJ852041 NTN852041 NJR852041 MZV852041 MPZ852041 MGD852041 LWH852041 LML852041 LCP852041 KST852041 KIX852041 JZB852041 JPF852041 JFJ852041 IVN852041 ILR852041 IBV852041 HRZ852041 HID852041 GYH852041 GOL852041 GEP852041 FUT852041 FKX852041 FBB852041 ERF852041 EHJ852041 DXN852041 DNR852041 DDV852041 CTZ852041 CKD852041 CAH852041 BQL852041 BGP852041 AWT852041 AMX852041 ADB852041 TF852041 JJ852041 N852041 WVV786505 WLZ786505 WCD786505 VSH786505 VIL786505 UYP786505 UOT786505 UEX786505 TVB786505 TLF786505 TBJ786505 SRN786505 SHR786505 RXV786505 RNZ786505 RED786505 QUH786505 QKL786505 QAP786505 PQT786505 PGX786505 OXB786505 ONF786505 ODJ786505 NTN786505 NJR786505 MZV786505 MPZ786505 MGD786505 LWH786505 LML786505 LCP786505 KST786505 KIX786505 JZB786505 JPF786505 JFJ786505 IVN786505 ILR786505 IBV786505 HRZ786505 HID786505 GYH786505 GOL786505 GEP786505 FUT786505 FKX786505 FBB786505 ERF786505 EHJ786505 DXN786505 DNR786505 DDV786505 CTZ786505 CKD786505 CAH786505 BQL786505 BGP786505 AWT786505 AMX786505 ADB786505 TF786505 JJ786505 N786505 WVV720969 WLZ720969 WCD720969 VSH720969 VIL720969 UYP720969 UOT720969 UEX720969 TVB720969 TLF720969 TBJ720969 SRN720969 SHR720969 RXV720969 RNZ720969 RED720969 QUH720969 QKL720969 QAP720969 PQT720969 PGX720969 OXB720969 ONF720969 ODJ720969 NTN720969 NJR720969 MZV720969 MPZ720969 MGD720969 LWH720969 LML720969 LCP720969 KST720969 KIX720969 JZB720969 JPF720969 JFJ720969 IVN720969 ILR720969 IBV720969 HRZ720969 HID720969 GYH720969 GOL720969 GEP720969 FUT720969 FKX720969 FBB720969 ERF720969 EHJ720969 DXN720969 DNR720969 DDV720969 CTZ720969 CKD720969 CAH720969 BQL720969 BGP720969 AWT720969 AMX720969 ADB720969 TF720969 JJ720969 N720969 WVV655433 WLZ655433 WCD655433 VSH655433 VIL655433 UYP655433 UOT655433 UEX655433 TVB655433 TLF655433 TBJ655433 SRN655433 SHR655433 RXV655433 RNZ655433 RED655433 QUH655433 QKL655433 QAP655433 PQT655433 PGX655433 OXB655433 ONF655433 ODJ655433 NTN655433 NJR655433 MZV655433 MPZ655433 MGD655433 LWH655433 LML655433 LCP655433 KST655433 KIX655433 JZB655433 JPF655433 JFJ655433 IVN655433 ILR655433 IBV655433 HRZ655433 HID655433 GYH655433 GOL655433 GEP655433 FUT655433 FKX655433 FBB655433 ERF655433 EHJ655433 DXN655433 DNR655433 DDV655433 CTZ655433 CKD655433 CAH655433 BQL655433 BGP655433 AWT655433 AMX655433 ADB655433 TF655433 JJ655433 N655433 WVV589897 WLZ589897 WCD589897 VSH589897 VIL589897 UYP589897 UOT589897 UEX589897 TVB589897 TLF589897 TBJ589897 SRN589897 SHR589897 RXV589897 RNZ589897 RED589897 QUH589897 QKL589897 QAP589897 PQT589897 PGX589897 OXB589897 ONF589897 ODJ589897 NTN589897 NJR589897 MZV589897 MPZ589897 MGD589897 LWH589897 LML589897 LCP589897 KST589897 KIX589897 JZB589897 JPF589897 JFJ589897 IVN589897 ILR589897 IBV589897 HRZ589897 HID589897 GYH589897 GOL589897 GEP589897 FUT589897 FKX589897 FBB589897 ERF589897 EHJ589897 DXN589897 DNR589897 DDV589897 CTZ589897 CKD589897 CAH589897 BQL589897 BGP589897 AWT589897 AMX589897 ADB589897 TF589897 JJ589897 N589897 WVV524361 WLZ524361 WCD524361 VSH524361 VIL524361 UYP524361 UOT524361 UEX524361 TVB524361 TLF524361 TBJ524361 SRN524361 SHR524361 RXV524361 RNZ524361 RED524361 QUH524361 QKL524361 QAP524361 PQT524361 PGX524361 OXB524361 ONF524361 ODJ524361 NTN524361 NJR524361 MZV524361 MPZ524361 MGD524361 LWH524361 LML524361 LCP524361 KST524361 KIX524361 JZB524361 JPF524361 JFJ524361 IVN524361 ILR524361 IBV524361 HRZ524361 HID524361 GYH524361 GOL524361 GEP524361 FUT524361 FKX524361 FBB524361 ERF524361 EHJ524361 DXN524361 DNR524361 DDV524361 CTZ524361 CKD524361 CAH524361 BQL524361 BGP524361 AWT524361 AMX524361 ADB524361 TF524361 JJ524361 N524361 WVV458825 WLZ458825 WCD458825 VSH458825 VIL458825 UYP458825 UOT458825 UEX458825 TVB458825 TLF458825 TBJ458825 SRN458825 SHR458825 RXV458825 RNZ458825 RED458825 QUH458825 QKL458825 QAP458825 PQT458825 PGX458825 OXB458825 ONF458825 ODJ458825 NTN458825 NJR458825 MZV458825 MPZ458825 MGD458825 LWH458825 LML458825 LCP458825 KST458825 KIX458825 JZB458825 JPF458825 JFJ458825 IVN458825 ILR458825 IBV458825 HRZ458825 HID458825 GYH458825 GOL458825 GEP458825 FUT458825 FKX458825 FBB458825 ERF458825 EHJ458825 DXN458825 DNR458825 DDV458825 CTZ458825 CKD458825 CAH458825 BQL458825 BGP458825 AWT458825 AMX458825 ADB458825 TF458825 JJ458825 N458825 WVV393289 WLZ393289 WCD393289 VSH393289 VIL393289 UYP393289 UOT393289 UEX393289 TVB393289 TLF393289 TBJ393289 SRN393289 SHR393289 RXV393289 RNZ393289 RED393289 QUH393289 QKL393289 QAP393289 PQT393289 PGX393289 OXB393289 ONF393289 ODJ393289 NTN393289 NJR393289 MZV393289 MPZ393289 MGD393289 LWH393289 LML393289 LCP393289 KST393289 KIX393289 JZB393289 JPF393289 JFJ393289 IVN393289 ILR393289 IBV393289 HRZ393289 HID393289 GYH393289 GOL393289 GEP393289 FUT393289 FKX393289 FBB393289 ERF393289 EHJ393289 DXN393289 DNR393289 DDV393289 CTZ393289 CKD393289 CAH393289 BQL393289 BGP393289 AWT393289 AMX393289 ADB393289 TF393289 JJ393289 N393289 WVV327753 WLZ327753 WCD327753 VSH327753 VIL327753 UYP327753 UOT327753 UEX327753 TVB327753 TLF327753 TBJ327753 SRN327753 SHR327753 RXV327753 RNZ327753 RED327753 QUH327753 QKL327753 QAP327753 PQT327753 PGX327753 OXB327753 ONF327753 ODJ327753 NTN327753 NJR327753 MZV327753 MPZ327753 MGD327753 LWH327753 LML327753 LCP327753 KST327753 KIX327753 JZB327753 JPF327753 JFJ327753 IVN327753 ILR327753 IBV327753 HRZ327753 HID327753 GYH327753 GOL327753 GEP327753 FUT327753 FKX327753 FBB327753 ERF327753 EHJ327753 DXN327753 DNR327753 DDV327753 CTZ327753 CKD327753 CAH327753 BQL327753 BGP327753 AWT327753 AMX327753 ADB327753 TF327753 JJ327753 N327753 WVV262217 WLZ262217 WCD262217 VSH262217 VIL262217 UYP262217 UOT262217 UEX262217 TVB262217 TLF262217 TBJ262217 SRN262217 SHR262217 RXV262217 RNZ262217 RED262217 QUH262217 QKL262217 QAP262217 PQT262217 PGX262217 OXB262217 ONF262217 ODJ262217 NTN262217 NJR262217 MZV262217 MPZ262217 MGD262217 LWH262217 LML262217 LCP262217 KST262217 KIX262217 JZB262217 JPF262217 JFJ262217 IVN262217 ILR262217 IBV262217 HRZ262217 HID262217 GYH262217 GOL262217 GEP262217 FUT262217 FKX262217 FBB262217 ERF262217 EHJ262217 DXN262217 DNR262217 DDV262217 CTZ262217 CKD262217 CAH262217 BQL262217 BGP262217 AWT262217 AMX262217 ADB262217 TF262217 JJ262217 N262217 WVV196681 WLZ196681 WCD196681 VSH196681 VIL196681 UYP196681 UOT196681 UEX196681 TVB196681 TLF196681 TBJ196681 SRN196681 SHR196681 RXV196681 RNZ196681 RED196681 QUH196681 QKL196681 QAP196681 PQT196681 PGX196681 OXB196681 ONF196681 ODJ196681 NTN196681 NJR196681 MZV196681 MPZ196681 MGD196681 LWH196681 LML196681 LCP196681 KST196681 KIX196681 JZB196681 JPF196681 JFJ196681 IVN196681 ILR196681 IBV196681 HRZ196681 HID196681 GYH196681 GOL196681 GEP196681 FUT196681 FKX196681 FBB196681 ERF196681 EHJ196681 DXN196681 DNR196681 DDV196681 CTZ196681 CKD196681 CAH196681 BQL196681 BGP196681 AWT196681 AMX196681 ADB196681 TF196681 JJ196681 N196681 WVV131145 WLZ131145 WCD131145 VSH131145 VIL131145 UYP131145 UOT131145 UEX131145 TVB131145 TLF131145 TBJ131145 SRN131145 SHR131145 RXV131145 RNZ131145 RED131145 QUH131145 QKL131145 QAP131145 PQT131145 PGX131145 OXB131145 ONF131145 ODJ131145 NTN131145 NJR131145 MZV131145 MPZ131145 MGD131145 LWH131145 LML131145 LCP131145 KST131145 KIX131145 JZB131145 JPF131145 JFJ131145 IVN131145 ILR131145 IBV131145 HRZ131145 HID131145 GYH131145 GOL131145 GEP131145 FUT131145 FKX131145 FBB131145 ERF131145 EHJ131145 DXN131145 DNR131145 DDV131145 CTZ131145 CKD131145 CAH131145 BQL131145 BGP131145 AWT131145 AMX131145 ADB131145 TF131145 JJ131145 N131145 WVV65609 WLZ65609 WCD65609 VSH65609 VIL65609 UYP65609 UOT65609 UEX65609 TVB65609 TLF65609 TBJ65609 SRN65609 SHR65609 RXV65609 RNZ65609 RED65609 QUH65609 QKL65609 QAP65609 PQT65609 PGX65609 OXB65609 ONF65609 ODJ65609 NTN65609 NJR65609 MZV65609 MPZ65609 MGD65609 LWH65609 LML65609 LCP65609 KST65609 KIX65609 JZB65609 JPF65609 JFJ65609 IVN65609 ILR65609 IBV65609 HRZ65609 HID65609 GYH65609 GOL65609 GEP65609 FUT65609 FKX65609 FBB65609 ERF65609 EHJ65609 DXN65609 DNR65609 DDV65609 CTZ65609 CKD65609 CAH65609 BQL65609 BGP65609 AWT65609 AMX65609 ADB65609 TF65609 JJ65609 N65609 WVT76 WLX76 WCB76 VSF76 VIJ76 UYN76 UOR76 UEV76 TUZ76 TLD76 TBH76 SRL76 SHP76 RXT76 RNX76 REB76 QUF76 QKJ76 QAN76 PQR76 PGV76 OWZ76 OND76 ODH76 NTL76 NJP76 MZT76 MPX76 MGB76 LWF76 LMJ76 LCN76 KSR76 KIV76 JYZ76 JPD76 JFH76 IVL76 ILP76 IBT76 HRX76 HIB76 GYF76 GOJ76 GEN76 FUR76 FKV76 FAZ76 ERD76 EHH76 DXL76 DNP76 DDT76 CTX76 CKB76 CAF76 BQJ76 BGN76 AWR76 AMV76 ACZ76 TD76 N76" xr:uid="{00000000-0002-0000-0D00-000003000000}">
      <formula1>#REF!</formula1>
    </dataValidation>
    <dataValidation type="list" allowBlank="1" showInputMessage="1" showErrorMessage="1" sqref="JI127:JJ127 WVW983167:WVX983167 WMA983167:WMB983167 WCE983167:WCF983167 VSI983167:VSJ983167 VIM983167:VIN983167 UYQ983167:UYR983167 UOU983167:UOV983167 UEY983167:UEZ983167 TVC983167:TVD983167 TLG983167:TLH983167 TBK983167:TBL983167 SRO983167:SRP983167 SHS983167:SHT983167 RXW983167:RXX983167 ROA983167:ROB983167 REE983167:REF983167 QUI983167:QUJ983167 QKM983167:QKN983167 QAQ983167:QAR983167 PQU983167:PQV983167 PGY983167:PGZ983167 OXC983167:OXD983167 ONG983167:ONH983167 ODK983167:ODL983167 NTO983167:NTP983167 NJS983167:NJT983167 MZW983167:MZX983167 MQA983167:MQB983167 MGE983167:MGF983167 LWI983167:LWJ983167 LMM983167:LMN983167 LCQ983167:LCR983167 KSU983167:KSV983167 KIY983167:KIZ983167 JZC983167:JZD983167 JPG983167:JPH983167 JFK983167:JFL983167 IVO983167:IVP983167 ILS983167:ILT983167 IBW983167:IBX983167 HSA983167:HSB983167 HIE983167:HIF983167 GYI983167:GYJ983167 GOM983167:GON983167 GEQ983167:GER983167 FUU983167:FUV983167 FKY983167:FKZ983167 FBC983167:FBD983167 ERG983167:ERH983167 EHK983167:EHL983167 DXO983167:DXP983167 DNS983167:DNT983167 DDW983167:DDX983167 CUA983167:CUB983167 CKE983167:CKF983167 CAI983167:CAJ983167 BQM983167:BQN983167 BGQ983167:BGR983167 AWU983167:AWV983167 AMY983167:AMZ983167 ADC983167:ADD983167 TG983167:TH983167 JK983167:JL983167 O983167:P983167 WVW917631:WVX917631 WMA917631:WMB917631 WCE917631:WCF917631 VSI917631:VSJ917631 VIM917631:VIN917631 UYQ917631:UYR917631 UOU917631:UOV917631 UEY917631:UEZ917631 TVC917631:TVD917631 TLG917631:TLH917631 TBK917631:TBL917631 SRO917631:SRP917631 SHS917631:SHT917631 RXW917631:RXX917631 ROA917631:ROB917631 REE917631:REF917631 QUI917631:QUJ917631 QKM917631:QKN917631 QAQ917631:QAR917631 PQU917631:PQV917631 PGY917631:PGZ917631 OXC917631:OXD917631 ONG917631:ONH917631 ODK917631:ODL917631 NTO917631:NTP917631 NJS917631:NJT917631 MZW917631:MZX917631 MQA917631:MQB917631 MGE917631:MGF917631 LWI917631:LWJ917631 LMM917631:LMN917631 LCQ917631:LCR917631 KSU917631:KSV917631 KIY917631:KIZ917631 JZC917631:JZD917631 JPG917631:JPH917631 JFK917631:JFL917631 IVO917631:IVP917631 ILS917631:ILT917631 IBW917631:IBX917631 HSA917631:HSB917631 HIE917631:HIF917631 GYI917631:GYJ917631 GOM917631:GON917631 GEQ917631:GER917631 FUU917631:FUV917631 FKY917631:FKZ917631 FBC917631:FBD917631 ERG917631:ERH917631 EHK917631:EHL917631 DXO917631:DXP917631 DNS917631:DNT917631 DDW917631:DDX917631 CUA917631:CUB917631 CKE917631:CKF917631 CAI917631:CAJ917631 BQM917631:BQN917631 BGQ917631:BGR917631 AWU917631:AWV917631 AMY917631:AMZ917631 ADC917631:ADD917631 TG917631:TH917631 JK917631:JL917631 O917631:P917631 WVW852095:WVX852095 WMA852095:WMB852095 WCE852095:WCF852095 VSI852095:VSJ852095 VIM852095:VIN852095 UYQ852095:UYR852095 UOU852095:UOV852095 UEY852095:UEZ852095 TVC852095:TVD852095 TLG852095:TLH852095 TBK852095:TBL852095 SRO852095:SRP852095 SHS852095:SHT852095 RXW852095:RXX852095 ROA852095:ROB852095 REE852095:REF852095 QUI852095:QUJ852095 QKM852095:QKN852095 QAQ852095:QAR852095 PQU852095:PQV852095 PGY852095:PGZ852095 OXC852095:OXD852095 ONG852095:ONH852095 ODK852095:ODL852095 NTO852095:NTP852095 NJS852095:NJT852095 MZW852095:MZX852095 MQA852095:MQB852095 MGE852095:MGF852095 LWI852095:LWJ852095 LMM852095:LMN852095 LCQ852095:LCR852095 KSU852095:KSV852095 KIY852095:KIZ852095 JZC852095:JZD852095 JPG852095:JPH852095 JFK852095:JFL852095 IVO852095:IVP852095 ILS852095:ILT852095 IBW852095:IBX852095 HSA852095:HSB852095 HIE852095:HIF852095 GYI852095:GYJ852095 GOM852095:GON852095 GEQ852095:GER852095 FUU852095:FUV852095 FKY852095:FKZ852095 FBC852095:FBD852095 ERG852095:ERH852095 EHK852095:EHL852095 DXO852095:DXP852095 DNS852095:DNT852095 DDW852095:DDX852095 CUA852095:CUB852095 CKE852095:CKF852095 CAI852095:CAJ852095 BQM852095:BQN852095 BGQ852095:BGR852095 AWU852095:AWV852095 AMY852095:AMZ852095 ADC852095:ADD852095 TG852095:TH852095 JK852095:JL852095 O852095:P852095 WVW786559:WVX786559 WMA786559:WMB786559 WCE786559:WCF786559 VSI786559:VSJ786559 VIM786559:VIN786559 UYQ786559:UYR786559 UOU786559:UOV786559 UEY786559:UEZ786559 TVC786559:TVD786559 TLG786559:TLH786559 TBK786559:TBL786559 SRO786559:SRP786559 SHS786559:SHT786559 RXW786559:RXX786559 ROA786559:ROB786559 REE786559:REF786559 QUI786559:QUJ786559 QKM786559:QKN786559 QAQ786559:QAR786559 PQU786559:PQV786559 PGY786559:PGZ786559 OXC786559:OXD786559 ONG786559:ONH786559 ODK786559:ODL786559 NTO786559:NTP786559 NJS786559:NJT786559 MZW786559:MZX786559 MQA786559:MQB786559 MGE786559:MGF786559 LWI786559:LWJ786559 LMM786559:LMN786559 LCQ786559:LCR786559 KSU786559:KSV786559 KIY786559:KIZ786559 JZC786559:JZD786559 JPG786559:JPH786559 JFK786559:JFL786559 IVO786559:IVP786559 ILS786559:ILT786559 IBW786559:IBX786559 HSA786559:HSB786559 HIE786559:HIF786559 GYI786559:GYJ786559 GOM786559:GON786559 GEQ786559:GER786559 FUU786559:FUV786559 FKY786559:FKZ786559 FBC786559:FBD786559 ERG786559:ERH786559 EHK786559:EHL786559 DXO786559:DXP786559 DNS786559:DNT786559 DDW786559:DDX786559 CUA786559:CUB786559 CKE786559:CKF786559 CAI786559:CAJ786559 BQM786559:BQN786559 BGQ786559:BGR786559 AWU786559:AWV786559 AMY786559:AMZ786559 ADC786559:ADD786559 TG786559:TH786559 JK786559:JL786559 O786559:P786559 WVW721023:WVX721023 WMA721023:WMB721023 WCE721023:WCF721023 VSI721023:VSJ721023 VIM721023:VIN721023 UYQ721023:UYR721023 UOU721023:UOV721023 UEY721023:UEZ721023 TVC721023:TVD721023 TLG721023:TLH721023 TBK721023:TBL721023 SRO721023:SRP721023 SHS721023:SHT721023 RXW721023:RXX721023 ROA721023:ROB721023 REE721023:REF721023 QUI721023:QUJ721023 QKM721023:QKN721023 QAQ721023:QAR721023 PQU721023:PQV721023 PGY721023:PGZ721023 OXC721023:OXD721023 ONG721023:ONH721023 ODK721023:ODL721023 NTO721023:NTP721023 NJS721023:NJT721023 MZW721023:MZX721023 MQA721023:MQB721023 MGE721023:MGF721023 LWI721023:LWJ721023 LMM721023:LMN721023 LCQ721023:LCR721023 KSU721023:KSV721023 KIY721023:KIZ721023 JZC721023:JZD721023 JPG721023:JPH721023 JFK721023:JFL721023 IVO721023:IVP721023 ILS721023:ILT721023 IBW721023:IBX721023 HSA721023:HSB721023 HIE721023:HIF721023 GYI721023:GYJ721023 GOM721023:GON721023 GEQ721023:GER721023 FUU721023:FUV721023 FKY721023:FKZ721023 FBC721023:FBD721023 ERG721023:ERH721023 EHK721023:EHL721023 DXO721023:DXP721023 DNS721023:DNT721023 DDW721023:DDX721023 CUA721023:CUB721023 CKE721023:CKF721023 CAI721023:CAJ721023 BQM721023:BQN721023 BGQ721023:BGR721023 AWU721023:AWV721023 AMY721023:AMZ721023 ADC721023:ADD721023 TG721023:TH721023 JK721023:JL721023 O721023:P721023 WVW655487:WVX655487 WMA655487:WMB655487 WCE655487:WCF655487 VSI655487:VSJ655487 VIM655487:VIN655487 UYQ655487:UYR655487 UOU655487:UOV655487 UEY655487:UEZ655487 TVC655487:TVD655487 TLG655487:TLH655487 TBK655487:TBL655487 SRO655487:SRP655487 SHS655487:SHT655487 RXW655487:RXX655487 ROA655487:ROB655487 REE655487:REF655487 QUI655487:QUJ655487 QKM655487:QKN655487 QAQ655487:QAR655487 PQU655487:PQV655487 PGY655487:PGZ655487 OXC655487:OXD655487 ONG655487:ONH655487 ODK655487:ODL655487 NTO655487:NTP655487 NJS655487:NJT655487 MZW655487:MZX655487 MQA655487:MQB655487 MGE655487:MGF655487 LWI655487:LWJ655487 LMM655487:LMN655487 LCQ655487:LCR655487 KSU655487:KSV655487 KIY655487:KIZ655487 JZC655487:JZD655487 JPG655487:JPH655487 JFK655487:JFL655487 IVO655487:IVP655487 ILS655487:ILT655487 IBW655487:IBX655487 HSA655487:HSB655487 HIE655487:HIF655487 GYI655487:GYJ655487 GOM655487:GON655487 GEQ655487:GER655487 FUU655487:FUV655487 FKY655487:FKZ655487 FBC655487:FBD655487 ERG655487:ERH655487 EHK655487:EHL655487 DXO655487:DXP655487 DNS655487:DNT655487 DDW655487:DDX655487 CUA655487:CUB655487 CKE655487:CKF655487 CAI655487:CAJ655487 BQM655487:BQN655487 BGQ655487:BGR655487 AWU655487:AWV655487 AMY655487:AMZ655487 ADC655487:ADD655487 TG655487:TH655487 JK655487:JL655487 O655487:P655487 WVW589951:WVX589951 WMA589951:WMB589951 WCE589951:WCF589951 VSI589951:VSJ589951 VIM589951:VIN589951 UYQ589951:UYR589951 UOU589951:UOV589951 UEY589951:UEZ589951 TVC589951:TVD589951 TLG589951:TLH589951 TBK589951:TBL589951 SRO589951:SRP589951 SHS589951:SHT589951 RXW589951:RXX589951 ROA589951:ROB589951 REE589951:REF589951 QUI589951:QUJ589951 QKM589951:QKN589951 QAQ589951:QAR589951 PQU589951:PQV589951 PGY589951:PGZ589951 OXC589951:OXD589951 ONG589951:ONH589951 ODK589951:ODL589951 NTO589951:NTP589951 NJS589951:NJT589951 MZW589951:MZX589951 MQA589951:MQB589951 MGE589951:MGF589951 LWI589951:LWJ589951 LMM589951:LMN589951 LCQ589951:LCR589951 KSU589951:KSV589951 KIY589951:KIZ589951 JZC589951:JZD589951 JPG589951:JPH589951 JFK589951:JFL589951 IVO589951:IVP589951 ILS589951:ILT589951 IBW589951:IBX589951 HSA589951:HSB589951 HIE589951:HIF589951 GYI589951:GYJ589951 GOM589951:GON589951 GEQ589951:GER589951 FUU589951:FUV589951 FKY589951:FKZ589951 FBC589951:FBD589951 ERG589951:ERH589951 EHK589951:EHL589951 DXO589951:DXP589951 DNS589951:DNT589951 DDW589951:DDX589951 CUA589951:CUB589951 CKE589951:CKF589951 CAI589951:CAJ589951 BQM589951:BQN589951 BGQ589951:BGR589951 AWU589951:AWV589951 AMY589951:AMZ589951 ADC589951:ADD589951 TG589951:TH589951 JK589951:JL589951 O589951:P589951 WVW524415:WVX524415 WMA524415:WMB524415 WCE524415:WCF524415 VSI524415:VSJ524415 VIM524415:VIN524415 UYQ524415:UYR524415 UOU524415:UOV524415 UEY524415:UEZ524415 TVC524415:TVD524415 TLG524415:TLH524415 TBK524415:TBL524415 SRO524415:SRP524415 SHS524415:SHT524415 RXW524415:RXX524415 ROA524415:ROB524415 REE524415:REF524415 QUI524415:QUJ524415 QKM524415:QKN524415 QAQ524415:QAR524415 PQU524415:PQV524415 PGY524415:PGZ524415 OXC524415:OXD524415 ONG524415:ONH524415 ODK524415:ODL524415 NTO524415:NTP524415 NJS524415:NJT524415 MZW524415:MZX524415 MQA524415:MQB524415 MGE524415:MGF524415 LWI524415:LWJ524415 LMM524415:LMN524415 LCQ524415:LCR524415 KSU524415:KSV524415 KIY524415:KIZ524415 JZC524415:JZD524415 JPG524415:JPH524415 JFK524415:JFL524415 IVO524415:IVP524415 ILS524415:ILT524415 IBW524415:IBX524415 HSA524415:HSB524415 HIE524415:HIF524415 GYI524415:GYJ524415 GOM524415:GON524415 GEQ524415:GER524415 FUU524415:FUV524415 FKY524415:FKZ524415 FBC524415:FBD524415 ERG524415:ERH524415 EHK524415:EHL524415 DXO524415:DXP524415 DNS524415:DNT524415 DDW524415:DDX524415 CUA524415:CUB524415 CKE524415:CKF524415 CAI524415:CAJ524415 BQM524415:BQN524415 BGQ524415:BGR524415 AWU524415:AWV524415 AMY524415:AMZ524415 ADC524415:ADD524415 TG524415:TH524415 JK524415:JL524415 O524415:P524415 WVW458879:WVX458879 WMA458879:WMB458879 WCE458879:WCF458879 VSI458879:VSJ458879 VIM458879:VIN458879 UYQ458879:UYR458879 UOU458879:UOV458879 UEY458879:UEZ458879 TVC458879:TVD458879 TLG458879:TLH458879 TBK458879:TBL458879 SRO458879:SRP458879 SHS458879:SHT458879 RXW458879:RXX458879 ROA458879:ROB458879 REE458879:REF458879 QUI458879:QUJ458879 QKM458879:QKN458879 QAQ458879:QAR458879 PQU458879:PQV458879 PGY458879:PGZ458879 OXC458879:OXD458879 ONG458879:ONH458879 ODK458879:ODL458879 NTO458879:NTP458879 NJS458879:NJT458879 MZW458879:MZX458879 MQA458879:MQB458879 MGE458879:MGF458879 LWI458879:LWJ458879 LMM458879:LMN458879 LCQ458879:LCR458879 KSU458879:KSV458879 KIY458879:KIZ458879 JZC458879:JZD458879 JPG458879:JPH458879 JFK458879:JFL458879 IVO458879:IVP458879 ILS458879:ILT458879 IBW458879:IBX458879 HSA458879:HSB458879 HIE458879:HIF458879 GYI458879:GYJ458879 GOM458879:GON458879 GEQ458879:GER458879 FUU458879:FUV458879 FKY458879:FKZ458879 FBC458879:FBD458879 ERG458879:ERH458879 EHK458879:EHL458879 DXO458879:DXP458879 DNS458879:DNT458879 DDW458879:DDX458879 CUA458879:CUB458879 CKE458879:CKF458879 CAI458879:CAJ458879 BQM458879:BQN458879 BGQ458879:BGR458879 AWU458879:AWV458879 AMY458879:AMZ458879 ADC458879:ADD458879 TG458879:TH458879 JK458879:JL458879 O458879:P458879 WVW393343:WVX393343 WMA393343:WMB393343 WCE393343:WCF393343 VSI393343:VSJ393343 VIM393343:VIN393343 UYQ393343:UYR393343 UOU393343:UOV393343 UEY393343:UEZ393343 TVC393343:TVD393343 TLG393343:TLH393343 TBK393343:TBL393343 SRO393343:SRP393343 SHS393343:SHT393343 RXW393343:RXX393343 ROA393343:ROB393343 REE393343:REF393343 QUI393343:QUJ393343 QKM393343:QKN393343 QAQ393343:QAR393343 PQU393343:PQV393343 PGY393343:PGZ393343 OXC393343:OXD393343 ONG393343:ONH393343 ODK393343:ODL393343 NTO393343:NTP393343 NJS393343:NJT393343 MZW393343:MZX393343 MQA393343:MQB393343 MGE393343:MGF393343 LWI393343:LWJ393343 LMM393343:LMN393343 LCQ393343:LCR393343 KSU393343:KSV393343 KIY393343:KIZ393343 JZC393343:JZD393343 JPG393343:JPH393343 JFK393343:JFL393343 IVO393343:IVP393343 ILS393343:ILT393343 IBW393343:IBX393343 HSA393343:HSB393343 HIE393343:HIF393343 GYI393343:GYJ393343 GOM393343:GON393343 GEQ393343:GER393343 FUU393343:FUV393343 FKY393343:FKZ393343 FBC393343:FBD393343 ERG393343:ERH393343 EHK393343:EHL393343 DXO393343:DXP393343 DNS393343:DNT393343 DDW393343:DDX393343 CUA393343:CUB393343 CKE393343:CKF393343 CAI393343:CAJ393343 BQM393343:BQN393343 BGQ393343:BGR393343 AWU393343:AWV393343 AMY393343:AMZ393343 ADC393343:ADD393343 TG393343:TH393343 JK393343:JL393343 O393343:P393343 WVW327807:WVX327807 WMA327807:WMB327807 WCE327807:WCF327807 VSI327807:VSJ327807 VIM327807:VIN327807 UYQ327807:UYR327807 UOU327807:UOV327807 UEY327807:UEZ327807 TVC327807:TVD327807 TLG327807:TLH327807 TBK327807:TBL327807 SRO327807:SRP327807 SHS327807:SHT327807 RXW327807:RXX327807 ROA327807:ROB327807 REE327807:REF327807 QUI327807:QUJ327807 QKM327807:QKN327807 QAQ327807:QAR327807 PQU327807:PQV327807 PGY327807:PGZ327807 OXC327807:OXD327807 ONG327807:ONH327807 ODK327807:ODL327807 NTO327807:NTP327807 NJS327807:NJT327807 MZW327807:MZX327807 MQA327807:MQB327807 MGE327807:MGF327807 LWI327807:LWJ327807 LMM327807:LMN327807 LCQ327807:LCR327807 KSU327807:KSV327807 KIY327807:KIZ327807 JZC327807:JZD327807 JPG327807:JPH327807 JFK327807:JFL327807 IVO327807:IVP327807 ILS327807:ILT327807 IBW327807:IBX327807 HSA327807:HSB327807 HIE327807:HIF327807 GYI327807:GYJ327807 GOM327807:GON327807 GEQ327807:GER327807 FUU327807:FUV327807 FKY327807:FKZ327807 FBC327807:FBD327807 ERG327807:ERH327807 EHK327807:EHL327807 DXO327807:DXP327807 DNS327807:DNT327807 DDW327807:DDX327807 CUA327807:CUB327807 CKE327807:CKF327807 CAI327807:CAJ327807 BQM327807:BQN327807 BGQ327807:BGR327807 AWU327807:AWV327807 AMY327807:AMZ327807 ADC327807:ADD327807 TG327807:TH327807 JK327807:JL327807 O327807:P327807 WVW262271:WVX262271 WMA262271:WMB262271 WCE262271:WCF262271 VSI262271:VSJ262271 VIM262271:VIN262271 UYQ262271:UYR262271 UOU262271:UOV262271 UEY262271:UEZ262271 TVC262271:TVD262271 TLG262271:TLH262271 TBK262271:TBL262271 SRO262271:SRP262271 SHS262271:SHT262271 RXW262271:RXX262271 ROA262271:ROB262271 REE262271:REF262271 QUI262271:QUJ262271 QKM262271:QKN262271 QAQ262271:QAR262271 PQU262271:PQV262271 PGY262271:PGZ262271 OXC262271:OXD262271 ONG262271:ONH262271 ODK262271:ODL262271 NTO262271:NTP262271 NJS262271:NJT262271 MZW262271:MZX262271 MQA262271:MQB262271 MGE262271:MGF262271 LWI262271:LWJ262271 LMM262271:LMN262271 LCQ262271:LCR262271 KSU262271:KSV262271 KIY262271:KIZ262271 JZC262271:JZD262271 JPG262271:JPH262271 JFK262271:JFL262271 IVO262271:IVP262271 ILS262271:ILT262271 IBW262271:IBX262271 HSA262271:HSB262271 HIE262271:HIF262271 GYI262271:GYJ262271 GOM262271:GON262271 GEQ262271:GER262271 FUU262271:FUV262271 FKY262271:FKZ262271 FBC262271:FBD262271 ERG262271:ERH262271 EHK262271:EHL262271 DXO262271:DXP262271 DNS262271:DNT262271 DDW262271:DDX262271 CUA262271:CUB262271 CKE262271:CKF262271 CAI262271:CAJ262271 BQM262271:BQN262271 BGQ262271:BGR262271 AWU262271:AWV262271 AMY262271:AMZ262271 ADC262271:ADD262271 TG262271:TH262271 JK262271:JL262271 O262271:P262271 WVW196735:WVX196735 WMA196735:WMB196735 WCE196735:WCF196735 VSI196735:VSJ196735 VIM196735:VIN196735 UYQ196735:UYR196735 UOU196735:UOV196735 UEY196735:UEZ196735 TVC196735:TVD196735 TLG196735:TLH196735 TBK196735:TBL196735 SRO196735:SRP196735 SHS196735:SHT196735 RXW196735:RXX196735 ROA196735:ROB196735 REE196735:REF196735 QUI196735:QUJ196735 QKM196735:QKN196735 QAQ196735:QAR196735 PQU196735:PQV196735 PGY196735:PGZ196735 OXC196735:OXD196735 ONG196735:ONH196735 ODK196735:ODL196735 NTO196735:NTP196735 NJS196735:NJT196735 MZW196735:MZX196735 MQA196735:MQB196735 MGE196735:MGF196735 LWI196735:LWJ196735 LMM196735:LMN196735 LCQ196735:LCR196735 KSU196735:KSV196735 KIY196735:KIZ196735 JZC196735:JZD196735 JPG196735:JPH196735 JFK196735:JFL196735 IVO196735:IVP196735 ILS196735:ILT196735 IBW196735:IBX196735 HSA196735:HSB196735 HIE196735:HIF196735 GYI196735:GYJ196735 GOM196735:GON196735 GEQ196735:GER196735 FUU196735:FUV196735 FKY196735:FKZ196735 FBC196735:FBD196735 ERG196735:ERH196735 EHK196735:EHL196735 DXO196735:DXP196735 DNS196735:DNT196735 DDW196735:DDX196735 CUA196735:CUB196735 CKE196735:CKF196735 CAI196735:CAJ196735 BQM196735:BQN196735 BGQ196735:BGR196735 AWU196735:AWV196735 AMY196735:AMZ196735 ADC196735:ADD196735 TG196735:TH196735 JK196735:JL196735 O196735:P196735 WVW131199:WVX131199 WMA131199:WMB131199 WCE131199:WCF131199 VSI131199:VSJ131199 VIM131199:VIN131199 UYQ131199:UYR131199 UOU131199:UOV131199 UEY131199:UEZ131199 TVC131199:TVD131199 TLG131199:TLH131199 TBK131199:TBL131199 SRO131199:SRP131199 SHS131199:SHT131199 RXW131199:RXX131199 ROA131199:ROB131199 REE131199:REF131199 QUI131199:QUJ131199 QKM131199:QKN131199 QAQ131199:QAR131199 PQU131199:PQV131199 PGY131199:PGZ131199 OXC131199:OXD131199 ONG131199:ONH131199 ODK131199:ODL131199 NTO131199:NTP131199 NJS131199:NJT131199 MZW131199:MZX131199 MQA131199:MQB131199 MGE131199:MGF131199 LWI131199:LWJ131199 LMM131199:LMN131199 LCQ131199:LCR131199 KSU131199:KSV131199 KIY131199:KIZ131199 JZC131199:JZD131199 JPG131199:JPH131199 JFK131199:JFL131199 IVO131199:IVP131199 ILS131199:ILT131199 IBW131199:IBX131199 HSA131199:HSB131199 HIE131199:HIF131199 GYI131199:GYJ131199 GOM131199:GON131199 GEQ131199:GER131199 FUU131199:FUV131199 FKY131199:FKZ131199 FBC131199:FBD131199 ERG131199:ERH131199 EHK131199:EHL131199 DXO131199:DXP131199 DNS131199:DNT131199 DDW131199:DDX131199 CUA131199:CUB131199 CKE131199:CKF131199 CAI131199:CAJ131199 BQM131199:BQN131199 BGQ131199:BGR131199 AWU131199:AWV131199 AMY131199:AMZ131199 ADC131199:ADD131199 TG131199:TH131199 JK131199:JL131199 O131199:P131199 WVW65663:WVX65663 WMA65663:WMB65663 WCE65663:WCF65663 VSI65663:VSJ65663 VIM65663:VIN65663 UYQ65663:UYR65663 UOU65663:UOV65663 UEY65663:UEZ65663 TVC65663:TVD65663 TLG65663:TLH65663 TBK65663:TBL65663 SRO65663:SRP65663 SHS65663:SHT65663 RXW65663:RXX65663 ROA65663:ROB65663 REE65663:REF65663 QUI65663:QUJ65663 QKM65663:QKN65663 QAQ65663:QAR65663 PQU65663:PQV65663 PGY65663:PGZ65663 OXC65663:OXD65663 ONG65663:ONH65663 ODK65663:ODL65663 NTO65663:NTP65663 NJS65663:NJT65663 MZW65663:MZX65663 MQA65663:MQB65663 MGE65663:MGF65663 LWI65663:LWJ65663 LMM65663:LMN65663 LCQ65663:LCR65663 KSU65663:KSV65663 KIY65663:KIZ65663 JZC65663:JZD65663 JPG65663:JPH65663 JFK65663:JFL65663 IVO65663:IVP65663 ILS65663:ILT65663 IBW65663:IBX65663 HSA65663:HSB65663 HIE65663:HIF65663 GYI65663:GYJ65663 GOM65663:GON65663 GEQ65663:GER65663 FUU65663:FUV65663 FKY65663:FKZ65663 FBC65663:FBD65663 ERG65663:ERH65663 EHK65663:EHL65663 DXO65663:DXP65663 DNS65663:DNT65663 DDW65663:DDX65663 CUA65663:CUB65663 CKE65663:CKF65663 CAI65663:CAJ65663 BQM65663:BQN65663 BGQ65663:BGR65663 AWU65663:AWV65663 AMY65663:AMZ65663 ADC65663:ADD65663 TG65663:TH65663 JK65663:JL65663 O65663:P65663 WVU127:WVV127 WLY127:WLZ127 WCC127:WCD127 VSG127:VSH127 VIK127:VIL127 UYO127:UYP127 UOS127:UOT127 UEW127:UEX127 TVA127:TVB127 TLE127:TLF127 TBI127:TBJ127 SRM127:SRN127 SHQ127:SHR127 RXU127:RXV127 RNY127:RNZ127 REC127:RED127 QUG127:QUH127 QKK127:QKL127 QAO127:QAP127 PQS127:PQT127 PGW127:PGX127 OXA127:OXB127 ONE127:ONF127 ODI127:ODJ127 NTM127:NTN127 NJQ127:NJR127 MZU127:MZV127 MPY127:MPZ127 MGC127:MGD127 LWG127:LWH127 LMK127:LML127 LCO127:LCP127 KSS127:KST127 KIW127:KIX127 JZA127:JZB127 JPE127:JPF127 JFI127:JFJ127 IVM127:IVN127 ILQ127:ILR127 IBU127:IBV127 HRY127:HRZ127 HIC127:HID127 GYG127:GYH127 GOK127:GOL127 GEO127:GEP127 FUS127:FUT127 FKW127:FKX127 FBA127:FBB127 ERE127:ERF127 EHI127:EHJ127 DXM127:DXN127 DNQ127:DNR127 DDU127:DDV127 CTY127:CTZ127 CKC127:CKD127 CAG127:CAH127 BQK127:BQL127 BGO127:BGP127 AWS127:AWT127 AMW127:AMX127 ADA127:ADB127 TE127:TF127 O127:P127" xr:uid="{00000000-0002-0000-0D00-000004000000}">
      <formula1>#REF!</formula1>
    </dataValidation>
  </dataValidations>
  <pageMargins left="0.70866141732283472" right="0.70866141732283472" top="0.74803149606299213" bottom="0.74803149606299213" header="0.31496062992125984" footer="0.31496062992125984"/>
  <pageSetup paperSize="9" scale="94" fitToHeight="0" orientation="portrait" blackAndWhite="1" r:id="rId1"/>
  <rowBreaks count="3" manualBreakCount="3">
    <brk id="56" max="24" man="1"/>
    <brk id="71" max="24" man="1"/>
    <brk id="122" max="24"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00B0F0"/>
    <pageSetUpPr fitToPage="1"/>
  </sheetPr>
  <dimension ref="A1:AL163"/>
  <sheetViews>
    <sheetView view="pageBreakPreview" zoomScaleNormal="100" zoomScaleSheetLayoutView="100" workbookViewId="0">
      <selection activeCell="Z1" sqref="Z1"/>
    </sheetView>
  </sheetViews>
  <sheetFormatPr defaultColWidth="3.625" defaultRowHeight="13.5"/>
  <cols>
    <col min="1" max="1" width="4.375" style="2" customWidth="1"/>
    <col min="2" max="22" width="3.625" style="2" customWidth="1"/>
    <col min="23" max="23" width="4.625" style="2" customWidth="1"/>
    <col min="24" max="24" width="3.625" style="2" customWidth="1"/>
    <col min="25" max="25" width="4.625" style="2" customWidth="1"/>
    <col min="26" max="27" width="3.625" style="2" customWidth="1"/>
    <col min="28" max="28" width="10" style="2" customWidth="1"/>
    <col min="29" max="38" width="3.625" style="2"/>
    <col min="39" max="40" width="3.625" style="2" customWidth="1"/>
    <col min="41" max="256" width="3.625" style="2"/>
    <col min="257" max="257" width="4.375" style="2" customWidth="1"/>
    <col min="258" max="278" width="3.625" style="2" customWidth="1"/>
    <col min="279" max="279" width="4.625" style="2" customWidth="1"/>
    <col min="280" max="280" width="3.625" style="2" customWidth="1"/>
    <col min="281" max="281" width="4.625" style="2" customWidth="1"/>
    <col min="282" max="283" width="3.625" style="2" customWidth="1"/>
    <col min="284" max="284" width="8.625" style="2" customWidth="1"/>
    <col min="285" max="294" width="3.625" style="2"/>
    <col min="295" max="296" width="0" style="2" hidden="1" customWidth="1"/>
    <col min="297" max="512" width="3.625" style="2"/>
    <col min="513" max="513" width="4.375" style="2" customWidth="1"/>
    <col min="514" max="534" width="3.625" style="2" customWidth="1"/>
    <col min="535" max="535" width="4.625" style="2" customWidth="1"/>
    <col min="536" max="536" width="3.625" style="2" customWidth="1"/>
    <col min="537" max="537" width="4.625" style="2" customWidth="1"/>
    <col min="538" max="539" width="3.625" style="2" customWidth="1"/>
    <col min="540" max="540" width="8.625" style="2" customWidth="1"/>
    <col min="541" max="550" width="3.625" style="2"/>
    <col min="551" max="552" width="0" style="2" hidden="1" customWidth="1"/>
    <col min="553" max="768" width="3.625" style="2"/>
    <col min="769" max="769" width="4.375" style="2" customWidth="1"/>
    <col min="770" max="790" width="3.625" style="2" customWidth="1"/>
    <col min="791" max="791" width="4.625" style="2" customWidth="1"/>
    <col min="792" max="792" width="3.625" style="2" customWidth="1"/>
    <col min="793" max="793" width="4.625" style="2" customWidth="1"/>
    <col min="794" max="795" width="3.625" style="2" customWidth="1"/>
    <col min="796" max="796" width="8.625" style="2" customWidth="1"/>
    <col min="797" max="806" width="3.625" style="2"/>
    <col min="807" max="808" width="0" style="2" hidden="1" customWidth="1"/>
    <col min="809" max="1024" width="3.625" style="2"/>
    <col min="1025" max="1025" width="4.375" style="2" customWidth="1"/>
    <col min="1026" max="1046" width="3.625" style="2" customWidth="1"/>
    <col min="1047" max="1047" width="4.625" style="2" customWidth="1"/>
    <col min="1048" max="1048" width="3.625" style="2" customWidth="1"/>
    <col min="1049" max="1049" width="4.625" style="2" customWidth="1"/>
    <col min="1050" max="1051" width="3.625" style="2" customWidth="1"/>
    <col min="1052" max="1052" width="8.625" style="2" customWidth="1"/>
    <col min="1053" max="1062" width="3.625" style="2"/>
    <col min="1063" max="1064" width="0" style="2" hidden="1" customWidth="1"/>
    <col min="1065" max="1280" width="3.625" style="2"/>
    <col min="1281" max="1281" width="4.375" style="2" customWidth="1"/>
    <col min="1282" max="1302" width="3.625" style="2" customWidth="1"/>
    <col min="1303" max="1303" width="4.625" style="2" customWidth="1"/>
    <col min="1304" max="1304" width="3.625" style="2" customWidth="1"/>
    <col min="1305" max="1305" width="4.625" style="2" customWidth="1"/>
    <col min="1306" max="1307" width="3.625" style="2" customWidth="1"/>
    <col min="1308" max="1308" width="8.625" style="2" customWidth="1"/>
    <col min="1309" max="1318" width="3.625" style="2"/>
    <col min="1319" max="1320" width="0" style="2" hidden="1" customWidth="1"/>
    <col min="1321" max="1536" width="3.625" style="2"/>
    <col min="1537" max="1537" width="4.375" style="2" customWidth="1"/>
    <col min="1538" max="1558" width="3.625" style="2" customWidth="1"/>
    <col min="1559" max="1559" width="4.625" style="2" customWidth="1"/>
    <col min="1560" max="1560" width="3.625" style="2" customWidth="1"/>
    <col min="1561" max="1561" width="4.625" style="2" customWidth="1"/>
    <col min="1562" max="1563" width="3.625" style="2" customWidth="1"/>
    <col min="1564" max="1564" width="8.625" style="2" customWidth="1"/>
    <col min="1565" max="1574" width="3.625" style="2"/>
    <col min="1575" max="1576" width="0" style="2" hidden="1" customWidth="1"/>
    <col min="1577" max="1792" width="3.625" style="2"/>
    <col min="1793" max="1793" width="4.375" style="2" customWidth="1"/>
    <col min="1794" max="1814" width="3.625" style="2" customWidth="1"/>
    <col min="1815" max="1815" width="4.625" style="2" customWidth="1"/>
    <col min="1816" max="1816" width="3.625" style="2" customWidth="1"/>
    <col min="1817" max="1817" width="4.625" style="2" customWidth="1"/>
    <col min="1818" max="1819" width="3.625" style="2" customWidth="1"/>
    <col min="1820" max="1820" width="8.625" style="2" customWidth="1"/>
    <col min="1821" max="1830" width="3.625" style="2"/>
    <col min="1831" max="1832" width="0" style="2" hidden="1" customWidth="1"/>
    <col min="1833" max="2048" width="3.625" style="2"/>
    <col min="2049" max="2049" width="4.375" style="2" customWidth="1"/>
    <col min="2050" max="2070" width="3.625" style="2" customWidth="1"/>
    <col min="2071" max="2071" width="4.625" style="2" customWidth="1"/>
    <col min="2072" max="2072" width="3.625" style="2" customWidth="1"/>
    <col min="2073" max="2073" width="4.625" style="2" customWidth="1"/>
    <col min="2074" max="2075" width="3.625" style="2" customWidth="1"/>
    <col min="2076" max="2076" width="8.625" style="2" customWidth="1"/>
    <col min="2077" max="2086" width="3.625" style="2"/>
    <col min="2087" max="2088" width="0" style="2" hidden="1" customWidth="1"/>
    <col min="2089" max="2304" width="3.625" style="2"/>
    <col min="2305" max="2305" width="4.375" style="2" customWidth="1"/>
    <col min="2306" max="2326" width="3.625" style="2" customWidth="1"/>
    <col min="2327" max="2327" width="4.625" style="2" customWidth="1"/>
    <col min="2328" max="2328" width="3.625" style="2" customWidth="1"/>
    <col min="2329" max="2329" width="4.625" style="2" customWidth="1"/>
    <col min="2330" max="2331" width="3.625" style="2" customWidth="1"/>
    <col min="2332" max="2332" width="8.625" style="2" customWidth="1"/>
    <col min="2333" max="2342" width="3.625" style="2"/>
    <col min="2343" max="2344" width="0" style="2" hidden="1" customWidth="1"/>
    <col min="2345" max="2560" width="3.625" style="2"/>
    <col min="2561" max="2561" width="4.375" style="2" customWidth="1"/>
    <col min="2562" max="2582" width="3.625" style="2" customWidth="1"/>
    <col min="2583" max="2583" width="4.625" style="2" customWidth="1"/>
    <col min="2584" max="2584" width="3.625" style="2" customWidth="1"/>
    <col min="2585" max="2585" width="4.625" style="2" customWidth="1"/>
    <col min="2586" max="2587" width="3.625" style="2" customWidth="1"/>
    <col min="2588" max="2588" width="8.625" style="2" customWidth="1"/>
    <col min="2589" max="2598" width="3.625" style="2"/>
    <col min="2599" max="2600" width="0" style="2" hidden="1" customWidth="1"/>
    <col min="2601" max="2816" width="3.625" style="2"/>
    <col min="2817" max="2817" width="4.375" style="2" customWidth="1"/>
    <col min="2818" max="2838" width="3.625" style="2" customWidth="1"/>
    <col min="2839" max="2839" width="4.625" style="2" customWidth="1"/>
    <col min="2840" max="2840" width="3.625" style="2" customWidth="1"/>
    <col min="2841" max="2841" width="4.625" style="2" customWidth="1"/>
    <col min="2842" max="2843" width="3.625" style="2" customWidth="1"/>
    <col min="2844" max="2844" width="8.625" style="2" customWidth="1"/>
    <col min="2845" max="2854" width="3.625" style="2"/>
    <col min="2855" max="2856" width="0" style="2" hidden="1" customWidth="1"/>
    <col min="2857" max="3072" width="3.625" style="2"/>
    <col min="3073" max="3073" width="4.375" style="2" customWidth="1"/>
    <col min="3074" max="3094" width="3.625" style="2" customWidth="1"/>
    <col min="3095" max="3095" width="4.625" style="2" customWidth="1"/>
    <col min="3096" max="3096" width="3.625" style="2" customWidth="1"/>
    <col min="3097" max="3097" width="4.625" style="2" customWidth="1"/>
    <col min="3098" max="3099" width="3.625" style="2" customWidth="1"/>
    <col min="3100" max="3100" width="8.625" style="2" customWidth="1"/>
    <col min="3101" max="3110" width="3.625" style="2"/>
    <col min="3111" max="3112" width="0" style="2" hidden="1" customWidth="1"/>
    <col min="3113" max="3328" width="3.625" style="2"/>
    <col min="3329" max="3329" width="4.375" style="2" customWidth="1"/>
    <col min="3330" max="3350" width="3.625" style="2" customWidth="1"/>
    <col min="3351" max="3351" width="4.625" style="2" customWidth="1"/>
    <col min="3352" max="3352" width="3.625" style="2" customWidth="1"/>
    <col min="3353" max="3353" width="4.625" style="2" customWidth="1"/>
    <col min="3354" max="3355" width="3.625" style="2" customWidth="1"/>
    <col min="3356" max="3356" width="8.625" style="2" customWidth="1"/>
    <col min="3357" max="3366" width="3.625" style="2"/>
    <col min="3367" max="3368" width="0" style="2" hidden="1" customWidth="1"/>
    <col min="3369" max="3584" width="3.625" style="2"/>
    <col min="3585" max="3585" width="4.375" style="2" customWidth="1"/>
    <col min="3586" max="3606" width="3.625" style="2" customWidth="1"/>
    <col min="3607" max="3607" width="4.625" style="2" customWidth="1"/>
    <col min="3608" max="3608" width="3.625" style="2" customWidth="1"/>
    <col min="3609" max="3609" width="4.625" style="2" customWidth="1"/>
    <col min="3610" max="3611" width="3.625" style="2" customWidth="1"/>
    <col min="3612" max="3612" width="8.625" style="2" customWidth="1"/>
    <col min="3613" max="3622" width="3.625" style="2"/>
    <col min="3623" max="3624" width="0" style="2" hidden="1" customWidth="1"/>
    <col min="3625" max="3840" width="3.625" style="2"/>
    <col min="3841" max="3841" width="4.375" style="2" customWidth="1"/>
    <col min="3842" max="3862" width="3.625" style="2" customWidth="1"/>
    <col min="3863" max="3863" width="4.625" style="2" customWidth="1"/>
    <col min="3864" max="3864" width="3.625" style="2" customWidth="1"/>
    <col min="3865" max="3865" width="4.625" style="2" customWidth="1"/>
    <col min="3866" max="3867" width="3.625" style="2" customWidth="1"/>
    <col min="3868" max="3868" width="8.625" style="2" customWidth="1"/>
    <col min="3869" max="3878" width="3.625" style="2"/>
    <col min="3879" max="3880" width="0" style="2" hidden="1" customWidth="1"/>
    <col min="3881" max="4096" width="3.625" style="2"/>
    <col min="4097" max="4097" width="4.375" style="2" customWidth="1"/>
    <col min="4098" max="4118" width="3.625" style="2" customWidth="1"/>
    <col min="4119" max="4119" width="4.625" style="2" customWidth="1"/>
    <col min="4120" max="4120" width="3.625" style="2" customWidth="1"/>
    <col min="4121" max="4121" width="4.625" style="2" customWidth="1"/>
    <col min="4122" max="4123" width="3.625" style="2" customWidth="1"/>
    <col min="4124" max="4124" width="8.625" style="2" customWidth="1"/>
    <col min="4125" max="4134" width="3.625" style="2"/>
    <col min="4135" max="4136" width="0" style="2" hidden="1" customWidth="1"/>
    <col min="4137" max="4352" width="3.625" style="2"/>
    <col min="4353" max="4353" width="4.375" style="2" customWidth="1"/>
    <col min="4354" max="4374" width="3.625" style="2" customWidth="1"/>
    <col min="4375" max="4375" width="4.625" style="2" customWidth="1"/>
    <col min="4376" max="4376" width="3.625" style="2" customWidth="1"/>
    <col min="4377" max="4377" width="4.625" style="2" customWidth="1"/>
    <col min="4378" max="4379" width="3.625" style="2" customWidth="1"/>
    <col min="4380" max="4380" width="8.625" style="2" customWidth="1"/>
    <col min="4381" max="4390" width="3.625" style="2"/>
    <col min="4391" max="4392" width="0" style="2" hidden="1" customWidth="1"/>
    <col min="4393" max="4608" width="3.625" style="2"/>
    <col min="4609" max="4609" width="4.375" style="2" customWidth="1"/>
    <col min="4610" max="4630" width="3.625" style="2" customWidth="1"/>
    <col min="4631" max="4631" width="4.625" style="2" customWidth="1"/>
    <col min="4632" max="4632" width="3.625" style="2" customWidth="1"/>
    <col min="4633" max="4633" width="4.625" style="2" customWidth="1"/>
    <col min="4634" max="4635" width="3.625" style="2" customWidth="1"/>
    <col min="4636" max="4636" width="8.625" style="2" customWidth="1"/>
    <col min="4637" max="4646" width="3.625" style="2"/>
    <col min="4647" max="4648" width="0" style="2" hidden="1" customWidth="1"/>
    <col min="4649" max="4864" width="3.625" style="2"/>
    <col min="4865" max="4865" width="4.375" style="2" customWidth="1"/>
    <col min="4866" max="4886" width="3.625" style="2" customWidth="1"/>
    <col min="4887" max="4887" width="4.625" style="2" customWidth="1"/>
    <col min="4888" max="4888" width="3.625" style="2" customWidth="1"/>
    <col min="4889" max="4889" width="4.625" style="2" customWidth="1"/>
    <col min="4890" max="4891" width="3.625" style="2" customWidth="1"/>
    <col min="4892" max="4892" width="8.625" style="2" customWidth="1"/>
    <col min="4893" max="4902" width="3.625" style="2"/>
    <col min="4903" max="4904" width="0" style="2" hidden="1" customWidth="1"/>
    <col min="4905" max="5120" width="3.625" style="2"/>
    <col min="5121" max="5121" width="4.375" style="2" customWidth="1"/>
    <col min="5122" max="5142" width="3.625" style="2" customWidth="1"/>
    <col min="5143" max="5143" width="4.625" style="2" customWidth="1"/>
    <col min="5144" max="5144" width="3.625" style="2" customWidth="1"/>
    <col min="5145" max="5145" width="4.625" style="2" customWidth="1"/>
    <col min="5146" max="5147" width="3.625" style="2" customWidth="1"/>
    <col min="5148" max="5148" width="8.625" style="2" customWidth="1"/>
    <col min="5149" max="5158" width="3.625" style="2"/>
    <col min="5159" max="5160" width="0" style="2" hidden="1" customWidth="1"/>
    <col min="5161" max="5376" width="3.625" style="2"/>
    <col min="5377" max="5377" width="4.375" style="2" customWidth="1"/>
    <col min="5378" max="5398" width="3.625" style="2" customWidth="1"/>
    <col min="5399" max="5399" width="4.625" style="2" customWidth="1"/>
    <col min="5400" max="5400" width="3.625" style="2" customWidth="1"/>
    <col min="5401" max="5401" width="4.625" style="2" customWidth="1"/>
    <col min="5402" max="5403" width="3.625" style="2" customWidth="1"/>
    <col min="5404" max="5404" width="8.625" style="2" customWidth="1"/>
    <col min="5405" max="5414" width="3.625" style="2"/>
    <col min="5415" max="5416" width="0" style="2" hidden="1" customWidth="1"/>
    <col min="5417" max="5632" width="3.625" style="2"/>
    <col min="5633" max="5633" width="4.375" style="2" customWidth="1"/>
    <col min="5634" max="5654" width="3.625" style="2" customWidth="1"/>
    <col min="5655" max="5655" width="4.625" style="2" customWidth="1"/>
    <col min="5656" max="5656" width="3.625" style="2" customWidth="1"/>
    <col min="5657" max="5657" width="4.625" style="2" customWidth="1"/>
    <col min="5658" max="5659" width="3.625" style="2" customWidth="1"/>
    <col min="5660" max="5660" width="8.625" style="2" customWidth="1"/>
    <col min="5661" max="5670" width="3.625" style="2"/>
    <col min="5671" max="5672" width="0" style="2" hidden="1" customWidth="1"/>
    <col min="5673" max="5888" width="3.625" style="2"/>
    <col min="5889" max="5889" width="4.375" style="2" customWidth="1"/>
    <col min="5890" max="5910" width="3.625" style="2" customWidth="1"/>
    <col min="5911" max="5911" width="4.625" style="2" customWidth="1"/>
    <col min="5912" max="5912" width="3.625" style="2" customWidth="1"/>
    <col min="5913" max="5913" width="4.625" style="2" customWidth="1"/>
    <col min="5914" max="5915" width="3.625" style="2" customWidth="1"/>
    <col min="5916" max="5916" width="8.625" style="2" customWidth="1"/>
    <col min="5917" max="5926" width="3.625" style="2"/>
    <col min="5927" max="5928" width="0" style="2" hidden="1" customWidth="1"/>
    <col min="5929" max="6144" width="3.625" style="2"/>
    <col min="6145" max="6145" width="4.375" style="2" customWidth="1"/>
    <col min="6146" max="6166" width="3.625" style="2" customWidth="1"/>
    <col min="6167" max="6167" width="4.625" style="2" customWidth="1"/>
    <col min="6168" max="6168" width="3.625" style="2" customWidth="1"/>
    <col min="6169" max="6169" width="4.625" style="2" customWidth="1"/>
    <col min="6170" max="6171" width="3.625" style="2" customWidth="1"/>
    <col min="6172" max="6172" width="8.625" style="2" customWidth="1"/>
    <col min="6173" max="6182" width="3.625" style="2"/>
    <col min="6183" max="6184" width="0" style="2" hidden="1" customWidth="1"/>
    <col min="6185" max="6400" width="3.625" style="2"/>
    <col min="6401" max="6401" width="4.375" style="2" customWidth="1"/>
    <col min="6402" max="6422" width="3.625" style="2" customWidth="1"/>
    <col min="6423" max="6423" width="4.625" style="2" customWidth="1"/>
    <col min="6424" max="6424" width="3.625" style="2" customWidth="1"/>
    <col min="6425" max="6425" width="4.625" style="2" customWidth="1"/>
    <col min="6426" max="6427" width="3.625" style="2" customWidth="1"/>
    <col min="6428" max="6428" width="8.625" style="2" customWidth="1"/>
    <col min="6429" max="6438" width="3.625" style="2"/>
    <col min="6439" max="6440" width="0" style="2" hidden="1" customWidth="1"/>
    <col min="6441" max="6656" width="3.625" style="2"/>
    <col min="6657" max="6657" width="4.375" style="2" customWidth="1"/>
    <col min="6658" max="6678" width="3.625" style="2" customWidth="1"/>
    <col min="6679" max="6679" width="4.625" style="2" customWidth="1"/>
    <col min="6680" max="6680" width="3.625" style="2" customWidth="1"/>
    <col min="6681" max="6681" width="4.625" style="2" customWidth="1"/>
    <col min="6682" max="6683" width="3.625" style="2" customWidth="1"/>
    <col min="6684" max="6684" width="8.625" style="2" customWidth="1"/>
    <col min="6685" max="6694" width="3.625" style="2"/>
    <col min="6695" max="6696" width="0" style="2" hidden="1" customWidth="1"/>
    <col min="6697" max="6912" width="3.625" style="2"/>
    <col min="6913" max="6913" width="4.375" style="2" customWidth="1"/>
    <col min="6914" max="6934" width="3.625" style="2" customWidth="1"/>
    <col min="6935" max="6935" width="4.625" style="2" customWidth="1"/>
    <col min="6936" max="6936" width="3.625" style="2" customWidth="1"/>
    <col min="6937" max="6937" width="4.625" style="2" customWidth="1"/>
    <col min="6938" max="6939" width="3.625" style="2" customWidth="1"/>
    <col min="6940" max="6940" width="8.625" style="2" customWidth="1"/>
    <col min="6941" max="6950" width="3.625" style="2"/>
    <col min="6951" max="6952" width="0" style="2" hidden="1" customWidth="1"/>
    <col min="6953" max="7168" width="3.625" style="2"/>
    <col min="7169" max="7169" width="4.375" style="2" customWidth="1"/>
    <col min="7170" max="7190" width="3.625" style="2" customWidth="1"/>
    <col min="7191" max="7191" width="4.625" style="2" customWidth="1"/>
    <col min="7192" max="7192" width="3.625" style="2" customWidth="1"/>
    <col min="7193" max="7193" width="4.625" style="2" customWidth="1"/>
    <col min="7194" max="7195" width="3.625" style="2" customWidth="1"/>
    <col min="7196" max="7196" width="8.625" style="2" customWidth="1"/>
    <col min="7197" max="7206" width="3.625" style="2"/>
    <col min="7207" max="7208" width="0" style="2" hidden="1" customWidth="1"/>
    <col min="7209" max="7424" width="3.625" style="2"/>
    <col min="7425" max="7425" width="4.375" style="2" customWidth="1"/>
    <col min="7426" max="7446" width="3.625" style="2" customWidth="1"/>
    <col min="7447" max="7447" width="4.625" style="2" customWidth="1"/>
    <col min="7448" max="7448" width="3.625" style="2" customWidth="1"/>
    <col min="7449" max="7449" width="4.625" style="2" customWidth="1"/>
    <col min="7450" max="7451" width="3.625" style="2" customWidth="1"/>
    <col min="7452" max="7452" width="8.625" style="2" customWidth="1"/>
    <col min="7453" max="7462" width="3.625" style="2"/>
    <col min="7463" max="7464" width="0" style="2" hidden="1" customWidth="1"/>
    <col min="7465" max="7680" width="3.625" style="2"/>
    <col min="7681" max="7681" width="4.375" style="2" customWidth="1"/>
    <col min="7682" max="7702" width="3.625" style="2" customWidth="1"/>
    <col min="7703" max="7703" width="4.625" style="2" customWidth="1"/>
    <col min="7704" max="7704" width="3.625" style="2" customWidth="1"/>
    <col min="7705" max="7705" width="4.625" style="2" customWidth="1"/>
    <col min="7706" max="7707" width="3.625" style="2" customWidth="1"/>
    <col min="7708" max="7708" width="8.625" style="2" customWidth="1"/>
    <col min="7709" max="7718" width="3.625" style="2"/>
    <col min="7719" max="7720" width="0" style="2" hidden="1" customWidth="1"/>
    <col min="7721" max="7936" width="3.625" style="2"/>
    <col min="7937" max="7937" width="4.375" style="2" customWidth="1"/>
    <col min="7938" max="7958" width="3.625" style="2" customWidth="1"/>
    <col min="7959" max="7959" width="4.625" style="2" customWidth="1"/>
    <col min="7960" max="7960" width="3.625" style="2" customWidth="1"/>
    <col min="7961" max="7961" width="4.625" style="2" customWidth="1"/>
    <col min="7962" max="7963" width="3.625" style="2" customWidth="1"/>
    <col min="7964" max="7964" width="8.625" style="2" customWidth="1"/>
    <col min="7965" max="7974" width="3.625" style="2"/>
    <col min="7975" max="7976" width="0" style="2" hidden="1" customWidth="1"/>
    <col min="7977" max="8192" width="3.625" style="2"/>
    <col min="8193" max="8193" width="4.375" style="2" customWidth="1"/>
    <col min="8194" max="8214" width="3.625" style="2" customWidth="1"/>
    <col min="8215" max="8215" width="4.625" style="2" customWidth="1"/>
    <col min="8216" max="8216" width="3.625" style="2" customWidth="1"/>
    <col min="8217" max="8217" width="4.625" style="2" customWidth="1"/>
    <col min="8218" max="8219" width="3.625" style="2" customWidth="1"/>
    <col min="8220" max="8220" width="8.625" style="2" customWidth="1"/>
    <col min="8221" max="8230" width="3.625" style="2"/>
    <col min="8231" max="8232" width="0" style="2" hidden="1" customWidth="1"/>
    <col min="8233" max="8448" width="3.625" style="2"/>
    <col min="8449" max="8449" width="4.375" style="2" customWidth="1"/>
    <col min="8450" max="8470" width="3.625" style="2" customWidth="1"/>
    <col min="8471" max="8471" width="4.625" style="2" customWidth="1"/>
    <col min="8472" max="8472" width="3.625" style="2" customWidth="1"/>
    <col min="8473" max="8473" width="4.625" style="2" customWidth="1"/>
    <col min="8474" max="8475" width="3.625" style="2" customWidth="1"/>
    <col min="8476" max="8476" width="8.625" style="2" customWidth="1"/>
    <col min="8477" max="8486" width="3.625" style="2"/>
    <col min="8487" max="8488" width="0" style="2" hidden="1" customWidth="1"/>
    <col min="8489" max="8704" width="3.625" style="2"/>
    <col min="8705" max="8705" width="4.375" style="2" customWidth="1"/>
    <col min="8706" max="8726" width="3.625" style="2" customWidth="1"/>
    <col min="8727" max="8727" width="4.625" style="2" customWidth="1"/>
    <col min="8728" max="8728" width="3.625" style="2" customWidth="1"/>
    <col min="8729" max="8729" width="4.625" style="2" customWidth="1"/>
    <col min="8730" max="8731" width="3.625" style="2" customWidth="1"/>
    <col min="8732" max="8732" width="8.625" style="2" customWidth="1"/>
    <col min="8733" max="8742" width="3.625" style="2"/>
    <col min="8743" max="8744" width="0" style="2" hidden="1" customWidth="1"/>
    <col min="8745" max="8960" width="3.625" style="2"/>
    <col min="8961" max="8961" width="4.375" style="2" customWidth="1"/>
    <col min="8962" max="8982" width="3.625" style="2" customWidth="1"/>
    <col min="8983" max="8983" width="4.625" style="2" customWidth="1"/>
    <col min="8984" max="8984" width="3.625" style="2" customWidth="1"/>
    <col min="8985" max="8985" width="4.625" style="2" customWidth="1"/>
    <col min="8986" max="8987" width="3.625" style="2" customWidth="1"/>
    <col min="8988" max="8988" width="8.625" style="2" customWidth="1"/>
    <col min="8989" max="8998" width="3.625" style="2"/>
    <col min="8999" max="9000" width="0" style="2" hidden="1" customWidth="1"/>
    <col min="9001" max="9216" width="3.625" style="2"/>
    <col min="9217" max="9217" width="4.375" style="2" customWidth="1"/>
    <col min="9218" max="9238" width="3.625" style="2" customWidth="1"/>
    <col min="9239" max="9239" width="4.625" style="2" customWidth="1"/>
    <col min="9240" max="9240" width="3.625" style="2" customWidth="1"/>
    <col min="9241" max="9241" width="4.625" style="2" customWidth="1"/>
    <col min="9242" max="9243" width="3.625" style="2" customWidth="1"/>
    <col min="9244" max="9244" width="8.625" style="2" customWidth="1"/>
    <col min="9245" max="9254" width="3.625" style="2"/>
    <col min="9255" max="9256" width="0" style="2" hidden="1" customWidth="1"/>
    <col min="9257" max="9472" width="3.625" style="2"/>
    <col min="9473" max="9473" width="4.375" style="2" customWidth="1"/>
    <col min="9474" max="9494" width="3.625" style="2" customWidth="1"/>
    <col min="9495" max="9495" width="4.625" style="2" customWidth="1"/>
    <col min="9496" max="9496" width="3.625" style="2" customWidth="1"/>
    <col min="9497" max="9497" width="4.625" style="2" customWidth="1"/>
    <col min="9498" max="9499" width="3.625" style="2" customWidth="1"/>
    <col min="9500" max="9500" width="8.625" style="2" customWidth="1"/>
    <col min="9501" max="9510" width="3.625" style="2"/>
    <col min="9511" max="9512" width="0" style="2" hidden="1" customWidth="1"/>
    <col min="9513" max="9728" width="3.625" style="2"/>
    <col min="9729" max="9729" width="4.375" style="2" customWidth="1"/>
    <col min="9730" max="9750" width="3.625" style="2" customWidth="1"/>
    <col min="9751" max="9751" width="4.625" style="2" customWidth="1"/>
    <col min="9752" max="9752" width="3.625" style="2" customWidth="1"/>
    <col min="9753" max="9753" width="4.625" style="2" customWidth="1"/>
    <col min="9754" max="9755" width="3.625" style="2" customWidth="1"/>
    <col min="9756" max="9756" width="8.625" style="2" customWidth="1"/>
    <col min="9757" max="9766" width="3.625" style="2"/>
    <col min="9767" max="9768" width="0" style="2" hidden="1" customWidth="1"/>
    <col min="9769" max="9984" width="3.625" style="2"/>
    <col min="9985" max="9985" width="4.375" style="2" customWidth="1"/>
    <col min="9986" max="10006" width="3.625" style="2" customWidth="1"/>
    <col min="10007" max="10007" width="4.625" style="2" customWidth="1"/>
    <col min="10008" max="10008" width="3.625" style="2" customWidth="1"/>
    <col min="10009" max="10009" width="4.625" style="2" customWidth="1"/>
    <col min="10010" max="10011" width="3.625" style="2" customWidth="1"/>
    <col min="10012" max="10012" width="8.625" style="2" customWidth="1"/>
    <col min="10013" max="10022" width="3.625" style="2"/>
    <col min="10023" max="10024" width="0" style="2" hidden="1" customWidth="1"/>
    <col min="10025" max="10240" width="3.625" style="2"/>
    <col min="10241" max="10241" width="4.375" style="2" customWidth="1"/>
    <col min="10242" max="10262" width="3.625" style="2" customWidth="1"/>
    <col min="10263" max="10263" width="4.625" style="2" customWidth="1"/>
    <col min="10264" max="10264" width="3.625" style="2" customWidth="1"/>
    <col min="10265" max="10265" width="4.625" style="2" customWidth="1"/>
    <col min="10266" max="10267" width="3.625" style="2" customWidth="1"/>
    <col min="10268" max="10268" width="8.625" style="2" customWidth="1"/>
    <col min="10269" max="10278" width="3.625" style="2"/>
    <col min="10279" max="10280" width="0" style="2" hidden="1" customWidth="1"/>
    <col min="10281" max="10496" width="3.625" style="2"/>
    <col min="10497" max="10497" width="4.375" style="2" customWidth="1"/>
    <col min="10498" max="10518" width="3.625" style="2" customWidth="1"/>
    <col min="10519" max="10519" width="4.625" style="2" customWidth="1"/>
    <col min="10520" max="10520" width="3.625" style="2" customWidth="1"/>
    <col min="10521" max="10521" width="4.625" style="2" customWidth="1"/>
    <col min="10522" max="10523" width="3.625" style="2" customWidth="1"/>
    <col min="10524" max="10524" width="8.625" style="2" customWidth="1"/>
    <col min="10525" max="10534" width="3.625" style="2"/>
    <col min="10535" max="10536" width="0" style="2" hidden="1" customWidth="1"/>
    <col min="10537" max="10752" width="3.625" style="2"/>
    <col min="10753" max="10753" width="4.375" style="2" customWidth="1"/>
    <col min="10754" max="10774" width="3.625" style="2" customWidth="1"/>
    <col min="10775" max="10775" width="4.625" style="2" customWidth="1"/>
    <col min="10776" max="10776" width="3.625" style="2" customWidth="1"/>
    <col min="10777" max="10777" width="4.625" style="2" customWidth="1"/>
    <col min="10778" max="10779" width="3.625" style="2" customWidth="1"/>
    <col min="10780" max="10780" width="8.625" style="2" customWidth="1"/>
    <col min="10781" max="10790" width="3.625" style="2"/>
    <col min="10791" max="10792" width="0" style="2" hidden="1" customWidth="1"/>
    <col min="10793" max="11008" width="3.625" style="2"/>
    <col min="11009" max="11009" width="4.375" style="2" customWidth="1"/>
    <col min="11010" max="11030" width="3.625" style="2" customWidth="1"/>
    <col min="11031" max="11031" width="4.625" style="2" customWidth="1"/>
    <col min="11032" max="11032" width="3.625" style="2" customWidth="1"/>
    <col min="11033" max="11033" width="4.625" style="2" customWidth="1"/>
    <col min="11034" max="11035" width="3.625" style="2" customWidth="1"/>
    <col min="11036" max="11036" width="8.625" style="2" customWidth="1"/>
    <col min="11037" max="11046" width="3.625" style="2"/>
    <col min="11047" max="11048" width="0" style="2" hidden="1" customWidth="1"/>
    <col min="11049" max="11264" width="3.625" style="2"/>
    <col min="11265" max="11265" width="4.375" style="2" customWidth="1"/>
    <col min="11266" max="11286" width="3.625" style="2" customWidth="1"/>
    <col min="11287" max="11287" width="4.625" style="2" customWidth="1"/>
    <col min="11288" max="11288" width="3.625" style="2" customWidth="1"/>
    <col min="11289" max="11289" width="4.625" style="2" customWidth="1"/>
    <col min="11290" max="11291" width="3.625" style="2" customWidth="1"/>
    <col min="11292" max="11292" width="8.625" style="2" customWidth="1"/>
    <col min="11293" max="11302" width="3.625" style="2"/>
    <col min="11303" max="11304" width="0" style="2" hidden="1" customWidth="1"/>
    <col min="11305" max="11520" width="3.625" style="2"/>
    <col min="11521" max="11521" width="4.375" style="2" customWidth="1"/>
    <col min="11522" max="11542" width="3.625" style="2" customWidth="1"/>
    <col min="11543" max="11543" width="4.625" style="2" customWidth="1"/>
    <col min="11544" max="11544" width="3.625" style="2" customWidth="1"/>
    <col min="11545" max="11545" width="4.625" style="2" customWidth="1"/>
    <col min="11546" max="11547" width="3.625" style="2" customWidth="1"/>
    <col min="11548" max="11548" width="8.625" style="2" customWidth="1"/>
    <col min="11549" max="11558" width="3.625" style="2"/>
    <col min="11559" max="11560" width="0" style="2" hidden="1" customWidth="1"/>
    <col min="11561" max="11776" width="3.625" style="2"/>
    <col min="11777" max="11777" width="4.375" style="2" customWidth="1"/>
    <col min="11778" max="11798" width="3.625" style="2" customWidth="1"/>
    <col min="11799" max="11799" width="4.625" style="2" customWidth="1"/>
    <col min="11800" max="11800" width="3.625" style="2" customWidth="1"/>
    <col min="11801" max="11801" width="4.625" style="2" customWidth="1"/>
    <col min="11802" max="11803" width="3.625" style="2" customWidth="1"/>
    <col min="11804" max="11804" width="8.625" style="2" customWidth="1"/>
    <col min="11805" max="11814" width="3.625" style="2"/>
    <col min="11815" max="11816" width="0" style="2" hidden="1" customWidth="1"/>
    <col min="11817" max="12032" width="3.625" style="2"/>
    <col min="12033" max="12033" width="4.375" style="2" customWidth="1"/>
    <col min="12034" max="12054" width="3.625" style="2" customWidth="1"/>
    <col min="12055" max="12055" width="4.625" style="2" customWidth="1"/>
    <col min="12056" max="12056" width="3.625" style="2" customWidth="1"/>
    <col min="12057" max="12057" width="4.625" style="2" customWidth="1"/>
    <col min="12058" max="12059" width="3.625" style="2" customWidth="1"/>
    <col min="12060" max="12060" width="8.625" style="2" customWidth="1"/>
    <col min="12061" max="12070" width="3.625" style="2"/>
    <col min="12071" max="12072" width="0" style="2" hidden="1" customWidth="1"/>
    <col min="12073" max="12288" width="3.625" style="2"/>
    <col min="12289" max="12289" width="4.375" style="2" customWidth="1"/>
    <col min="12290" max="12310" width="3.625" style="2" customWidth="1"/>
    <col min="12311" max="12311" width="4.625" style="2" customWidth="1"/>
    <col min="12312" max="12312" width="3.625" style="2" customWidth="1"/>
    <col min="12313" max="12313" width="4.625" style="2" customWidth="1"/>
    <col min="12314" max="12315" width="3.625" style="2" customWidth="1"/>
    <col min="12316" max="12316" width="8.625" style="2" customWidth="1"/>
    <col min="12317" max="12326" width="3.625" style="2"/>
    <col min="12327" max="12328" width="0" style="2" hidden="1" customWidth="1"/>
    <col min="12329" max="12544" width="3.625" style="2"/>
    <col min="12545" max="12545" width="4.375" style="2" customWidth="1"/>
    <col min="12546" max="12566" width="3.625" style="2" customWidth="1"/>
    <col min="12567" max="12567" width="4.625" style="2" customWidth="1"/>
    <col min="12568" max="12568" width="3.625" style="2" customWidth="1"/>
    <col min="12569" max="12569" width="4.625" style="2" customWidth="1"/>
    <col min="12570" max="12571" width="3.625" style="2" customWidth="1"/>
    <col min="12572" max="12572" width="8.625" style="2" customWidth="1"/>
    <col min="12573" max="12582" width="3.625" style="2"/>
    <col min="12583" max="12584" width="0" style="2" hidden="1" customWidth="1"/>
    <col min="12585" max="12800" width="3.625" style="2"/>
    <col min="12801" max="12801" width="4.375" style="2" customWidth="1"/>
    <col min="12802" max="12822" width="3.625" style="2" customWidth="1"/>
    <col min="12823" max="12823" width="4.625" style="2" customWidth="1"/>
    <col min="12824" max="12824" width="3.625" style="2" customWidth="1"/>
    <col min="12825" max="12825" width="4.625" style="2" customWidth="1"/>
    <col min="12826" max="12827" width="3.625" style="2" customWidth="1"/>
    <col min="12828" max="12828" width="8.625" style="2" customWidth="1"/>
    <col min="12829" max="12838" width="3.625" style="2"/>
    <col min="12839" max="12840" width="0" style="2" hidden="1" customWidth="1"/>
    <col min="12841" max="13056" width="3.625" style="2"/>
    <col min="13057" max="13057" width="4.375" style="2" customWidth="1"/>
    <col min="13058" max="13078" width="3.625" style="2" customWidth="1"/>
    <col min="13079" max="13079" width="4.625" style="2" customWidth="1"/>
    <col min="13080" max="13080" width="3.625" style="2" customWidth="1"/>
    <col min="13081" max="13081" width="4.625" style="2" customWidth="1"/>
    <col min="13082" max="13083" width="3.625" style="2" customWidth="1"/>
    <col min="13084" max="13084" width="8.625" style="2" customWidth="1"/>
    <col min="13085" max="13094" width="3.625" style="2"/>
    <col min="13095" max="13096" width="0" style="2" hidden="1" customWidth="1"/>
    <col min="13097" max="13312" width="3.625" style="2"/>
    <col min="13313" max="13313" width="4.375" style="2" customWidth="1"/>
    <col min="13314" max="13334" width="3.625" style="2" customWidth="1"/>
    <col min="13335" max="13335" width="4.625" style="2" customWidth="1"/>
    <col min="13336" max="13336" width="3.625" style="2" customWidth="1"/>
    <col min="13337" max="13337" width="4.625" style="2" customWidth="1"/>
    <col min="13338" max="13339" width="3.625" style="2" customWidth="1"/>
    <col min="13340" max="13340" width="8.625" style="2" customWidth="1"/>
    <col min="13341" max="13350" width="3.625" style="2"/>
    <col min="13351" max="13352" width="0" style="2" hidden="1" customWidth="1"/>
    <col min="13353" max="13568" width="3.625" style="2"/>
    <col min="13569" max="13569" width="4.375" style="2" customWidth="1"/>
    <col min="13570" max="13590" width="3.625" style="2" customWidth="1"/>
    <col min="13591" max="13591" width="4.625" style="2" customWidth="1"/>
    <col min="13592" max="13592" width="3.625" style="2" customWidth="1"/>
    <col min="13593" max="13593" width="4.625" style="2" customWidth="1"/>
    <col min="13594" max="13595" width="3.625" style="2" customWidth="1"/>
    <col min="13596" max="13596" width="8.625" style="2" customWidth="1"/>
    <col min="13597" max="13606" width="3.625" style="2"/>
    <col min="13607" max="13608" width="0" style="2" hidden="1" customWidth="1"/>
    <col min="13609" max="13824" width="3.625" style="2"/>
    <col min="13825" max="13825" width="4.375" style="2" customWidth="1"/>
    <col min="13826" max="13846" width="3.625" style="2" customWidth="1"/>
    <col min="13847" max="13847" width="4.625" style="2" customWidth="1"/>
    <col min="13848" max="13848" width="3.625" style="2" customWidth="1"/>
    <col min="13849" max="13849" width="4.625" style="2" customWidth="1"/>
    <col min="13850" max="13851" width="3.625" style="2" customWidth="1"/>
    <col min="13852" max="13852" width="8.625" style="2" customWidth="1"/>
    <col min="13853" max="13862" width="3.625" style="2"/>
    <col min="13863" max="13864" width="0" style="2" hidden="1" customWidth="1"/>
    <col min="13865" max="14080" width="3.625" style="2"/>
    <col min="14081" max="14081" width="4.375" style="2" customWidth="1"/>
    <col min="14082" max="14102" width="3.625" style="2" customWidth="1"/>
    <col min="14103" max="14103" width="4.625" style="2" customWidth="1"/>
    <col min="14104" max="14104" width="3.625" style="2" customWidth="1"/>
    <col min="14105" max="14105" width="4.625" style="2" customWidth="1"/>
    <col min="14106" max="14107" width="3.625" style="2" customWidth="1"/>
    <col min="14108" max="14108" width="8.625" style="2" customWidth="1"/>
    <col min="14109" max="14118" width="3.625" style="2"/>
    <col min="14119" max="14120" width="0" style="2" hidden="1" customWidth="1"/>
    <col min="14121" max="14336" width="3.625" style="2"/>
    <col min="14337" max="14337" width="4.375" style="2" customWidth="1"/>
    <col min="14338" max="14358" width="3.625" style="2" customWidth="1"/>
    <col min="14359" max="14359" width="4.625" style="2" customWidth="1"/>
    <col min="14360" max="14360" width="3.625" style="2" customWidth="1"/>
    <col min="14361" max="14361" width="4.625" style="2" customWidth="1"/>
    <col min="14362" max="14363" width="3.625" style="2" customWidth="1"/>
    <col min="14364" max="14364" width="8.625" style="2" customWidth="1"/>
    <col min="14365" max="14374" width="3.625" style="2"/>
    <col min="14375" max="14376" width="0" style="2" hidden="1" customWidth="1"/>
    <col min="14377" max="14592" width="3.625" style="2"/>
    <col min="14593" max="14593" width="4.375" style="2" customWidth="1"/>
    <col min="14594" max="14614" width="3.625" style="2" customWidth="1"/>
    <col min="14615" max="14615" width="4.625" style="2" customWidth="1"/>
    <col min="14616" max="14616" width="3.625" style="2" customWidth="1"/>
    <col min="14617" max="14617" width="4.625" style="2" customWidth="1"/>
    <col min="14618" max="14619" width="3.625" style="2" customWidth="1"/>
    <col min="14620" max="14620" width="8.625" style="2" customWidth="1"/>
    <col min="14621" max="14630" width="3.625" style="2"/>
    <col min="14631" max="14632" width="0" style="2" hidden="1" customWidth="1"/>
    <col min="14633" max="14848" width="3.625" style="2"/>
    <col min="14849" max="14849" width="4.375" style="2" customWidth="1"/>
    <col min="14850" max="14870" width="3.625" style="2" customWidth="1"/>
    <col min="14871" max="14871" width="4.625" style="2" customWidth="1"/>
    <col min="14872" max="14872" width="3.625" style="2" customWidth="1"/>
    <col min="14873" max="14873" width="4.625" style="2" customWidth="1"/>
    <col min="14874" max="14875" width="3.625" style="2" customWidth="1"/>
    <col min="14876" max="14876" width="8.625" style="2" customWidth="1"/>
    <col min="14877" max="14886" width="3.625" style="2"/>
    <col min="14887" max="14888" width="0" style="2" hidden="1" customWidth="1"/>
    <col min="14889" max="15104" width="3.625" style="2"/>
    <col min="15105" max="15105" width="4.375" style="2" customWidth="1"/>
    <col min="15106" max="15126" width="3.625" style="2" customWidth="1"/>
    <col min="15127" max="15127" width="4.625" style="2" customWidth="1"/>
    <col min="15128" max="15128" width="3.625" style="2" customWidth="1"/>
    <col min="15129" max="15129" width="4.625" style="2" customWidth="1"/>
    <col min="15130" max="15131" width="3.625" style="2" customWidth="1"/>
    <col min="15132" max="15132" width="8.625" style="2" customWidth="1"/>
    <col min="15133" max="15142" width="3.625" style="2"/>
    <col min="15143" max="15144" width="0" style="2" hidden="1" customWidth="1"/>
    <col min="15145" max="15360" width="3.625" style="2"/>
    <col min="15361" max="15361" width="4.375" style="2" customWidth="1"/>
    <col min="15362" max="15382" width="3.625" style="2" customWidth="1"/>
    <col min="15383" max="15383" width="4.625" style="2" customWidth="1"/>
    <col min="15384" max="15384" width="3.625" style="2" customWidth="1"/>
    <col min="15385" max="15385" width="4.625" style="2" customWidth="1"/>
    <col min="15386" max="15387" width="3.625" style="2" customWidth="1"/>
    <col min="15388" max="15388" width="8.625" style="2" customWidth="1"/>
    <col min="15389" max="15398" width="3.625" style="2"/>
    <col min="15399" max="15400" width="0" style="2" hidden="1" customWidth="1"/>
    <col min="15401" max="15616" width="3.625" style="2"/>
    <col min="15617" max="15617" width="4.375" style="2" customWidth="1"/>
    <col min="15618" max="15638" width="3.625" style="2" customWidth="1"/>
    <col min="15639" max="15639" width="4.625" style="2" customWidth="1"/>
    <col min="15640" max="15640" width="3.625" style="2" customWidth="1"/>
    <col min="15641" max="15641" width="4.625" style="2" customWidth="1"/>
    <col min="15642" max="15643" width="3.625" style="2" customWidth="1"/>
    <col min="15644" max="15644" width="8.625" style="2" customWidth="1"/>
    <col min="15645" max="15654" width="3.625" style="2"/>
    <col min="15655" max="15656" width="0" style="2" hidden="1" customWidth="1"/>
    <col min="15657" max="15872" width="3.625" style="2"/>
    <col min="15873" max="15873" width="4.375" style="2" customWidth="1"/>
    <col min="15874" max="15894" width="3.625" style="2" customWidth="1"/>
    <col min="15895" max="15895" width="4.625" style="2" customWidth="1"/>
    <col min="15896" max="15896" width="3.625" style="2" customWidth="1"/>
    <col min="15897" max="15897" width="4.625" style="2" customWidth="1"/>
    <col min="15898" max="15899" width="3.625" style="2" customWidth="1"/>
    <col min="15900" max="15900" width="8.625" style="2" customWidth="1"/>
    <col min="15901" max="15910" width="3.625" style="2"/>
    <col min="15911" max="15912" width="0" style="2" hidden="1" customWidth="1"/>
    <col min="15913" max="16128" width="3.625" style="2"/>
    <col min="16129" max="16129" width="4.375" style="2" customWidth="1"/>
    <col min="16130" max="16150" width="3.625" style="2" customWidth="1"/>
    <col min="16151" max="16151" width="4.625" style="2" customWidth="1"/>
    <col min="16152" max="16152" width="3.625" style="2" customWidth="1"/>
    <col min="16153" max="16153" width="4.625" style="2" customWidth="1"/>
    <col min="16154" max="16155" width="3.625" style="2" customWidth="1"/>
    <col min="16156" max="16156" width="8.625" style="2" customWidth="1"/>
    <col min="16157" max="16166" width="3.625" style="2"/>
    <col min="16167" max="16168" width="0" style="2" hidden="1" customWidth="1"/>
    <col min="16169" max="16384" width="3.625" style="2"/>
  </cols>
  <sheetData>
    <row r="1" spans="1:29" ht="18.75" customHeight="1">
      <c r="A1" s="19" t="s">
        <v>449</v>
      </c>
      <c r="B1" s="283"/>
      <c r="C1" s="19"/>
      <c r="D1" s="19"/>
      <c r="E1" s="19"/>
      <c r="F1" s="19"/>
      <c r="G1" s="19"/>
      <c r="H1" s="19"/>
      <c r="I1" s="19"/>
      <c r="J1" s="19"/>
      <c r="K1" s="19"/>
      <c r="L1" s="19"/>
      <c r="M1" s="19"/>
      <c r="N1" s="19"/>
      <c r="O1" s="19"/>
      <c r="P1" s="19"/>
      <c r="Q1" s="19"/>
      <c r="R1" s="19"/>
      <c r="S1" s="19"/>
      <c r="T1" s="19"/>
      <c r="U1" s="19"/>
      <c r="V1" s="19"/>
      <c r="W1" s="19"/>
      <c r="X1" s="19"/>
      <c r="Y1" s="19"/>
      <c r="AA1" s="2" t="s">
        <v>155</v>
      </c>
    </row>
    <row r="2" spans="1:29" ht="9" customHeight="1">
      <c r="A2" s="19"/>
      <c r="B2" s="19"/>
      <c r="C2" s="19"/>
      <c r="D2" s="19"/>
      <c r="E2" s="19"/>
      <c r="F2" s="19"/>
      <c r="G2" s="19"/>
      <c r="H2" s="19"/>
      <c r="I2" s="19"/>
      <c r="J2" s="19"/>
      <c r="K2" s="19"/>
      <c r="L2" s="19"/>
      <c r="M2" s="19"/>
      <c r="N2" s="19"/>
      <c r="O2" s="19"/>
      <c r="P2" s="19"/>
      <c r="Q2" s="19"/>
      <c r="R2" s="19"/>
      <c r="S2" s="19"/>
      <c r="T2" s="19"/>
      <c r="U2" s="19"/>
      <c r="V2" s="19"/>
      <c r="W2" s="19"/>
      <c r="X2" s="19"/>
      <c r="Y2" s="19"/>
    </row>
    <row r="3" spans="1:29" ht="18.75" customHeight="1">
      <c r="A3" s="959" t="s">
        <v>569</v>
      </c>
      <c r="B3" s="959"/>
      <c r="C3" s="959"/>
      <c r="D3" s="959"/>
      <c r="E3" s="959"/>
      <c r="F3" s="959"/>
      <c r="G3" s="959"/>
      <c r="H3" s="959"/>
      <c r="I3" s="959"/>
      <c r="J3" s="959"/>
      <c r="K3" s="959"/>
      <c r="L3" s="959"/>
      <c r="M3" s="959"/>
      <c r="N3" s="959"/>
      <c r="O3" s="959"/>
      <c r="P3" s="959"/>
      <c r="Q3" s="959"/>
      <c r="R3" s="959"/>
      <c r="S3" s="959"/>
      <c r="T3" s="959"/>
      <c r="U3" s="959"/>
      <c r="V3" s="959"/>
      <c r="W3" s="959"/>
      <c r="X3" s="959"/>
      <c r="Y3" s="959"/>
      <c r="AA3" s="2" t="s">
        <v>123</v>
      </c>
    </row>
    <row r="4" spans="1:29" ht="9" customHeight="1">
      <c r="A4" s="19"/>
      <c r="B4" s="19"/>
      <c r="C4" s="19"/>
      <c r="D4" s="19"/>
      <c r="E4" s="19"/>
      <c r="F4" s="19"/>
      <c r="G4" s="19"/>
      <c r="H4" s="19"/>
      <c r="I4" s="19"/>
      <c r="J4" s="19"/>
      <c r="K4" s="19"/>
      <c r="L4" s="19"/>
      <c r="M4" s="19"/>
      <c r="N4" s="19"/>
      <c r="O4" s="19"/>
      <c r="P4" s="19"/>
      <c r="Q4" s="19"/>
      <c r="R4" s="19"/>
      <c r="S4" s="19"/>
      <c r="T4" s="19"/>
      <c r="U4" s="19"/>
      <c r="V4" s="19"/>
      <c r="W4" s="19"/>
      <c r="X4" s="19"/>
      <c r="Y4" s="19"/>
    </row>
    <row r="5" spans="1:29" ht="18.75" customHeight="1">
      <c r="A5" s="19"/>
      <c r="B5" s="19"/>
      <c r="C5" s="19"/>
      <c r="D5" s="19"/>
      <c r="E5" s="19"/>
      <c r="F5" s="19"/>
      <c r="G5" s="19"/>
      <c r="H5" s="19"/>
      <c r="I5" s="19"/>
      <c r="J5" s="19"/>
      <c r="K5" s="19"/>
      <c r="L5" s="392"/>
      <c r="M5" s="19"/>
      <c r="N5" s="51" t="s">
        <v>30</v>
      </c>
      <c r="O5" s="19"/>
      <c r="P5" s="19"/>
      <c r="Q5" s="19"/>
      <c r="R5" s="19"/>
      <c r="S5" s="19"/>
      <c r="T5" s="19"/>
      <c r="U5" s="19"/>
      <c r="V5" s="19"/>
      <c r="W5" s="19"/>
      <c r="X5" s="19"/>
      <c r="Y5" s="19"/>
    </row>
    <row r="6" spans="1:29" ht="18.75" customHeight="1">
      <c r="A6" s="19"/>
      <c r="B6" s="19"/>
      <c r="C6" s="19"/>
      <c r="D6" s="19"/>
      <c r="E6" s="19"/>
      <c r="F6" s="19"/>
      <c r="G6" s="19"/>
      <c r="H6" s="19"/>
      <c r="I6" s="19"/>
      <c r="J6" s="19"/>
      <c r="K6" s="19"/>
      <c r="L6" s="19"/>
      <c r="M6" s="19"/>
      <c r="N6" s="960" t="s">
        <v>570</v>
      </c>
      <c r="O6" s="960"/>
      <c r="P6" s="960"/>
      <c r="Q6" s="960"/>
      <c r="R6" s="960"/>
      <c r="S6" s="960"/>
      <c r="T6" s="960"/>
      <c r="U6" s="960"/>
      <c r="V6" s="960"/>
      <c r="W6" s="960"/>
      <c r="X6" s="960"/>
      <c r="Y6" s="960"/>
    </row>
    <row r="7" spans="1:29" ht="18.75" customHeight="1">
      <c r="A7" s="19" t="s">
        <v>31</v>
      </c>
      <c r="B7" s="19"/>
      <c r="C7" s="19"/>
      <c r="D7" s="19"/>
      <c r="E7" s="19"/>
      <c r="F7" s="19"/>
      <c r="G7" s="19"/>
      <c r="H7" s="19"/>
      <c r="I7" s="108" t="s">
        <v>468</v>
      </c>
      <c r="J7" s="19" t="s">
        <v>32</v>
      </c>
      <c r="K7" s="19"/>
      <c r="L7" s="19"/>
      <c r="M7" s="19"/>
      <c r="N7" s="20"/>
      <c r="O7" s="20"/>
      <c r="P7" s="20"/>
      <c r="Q7" s="20"/>
      <c r="R7" s="20"/>
      <c r="S7" s="20"/>
      <c r="T7" s="20"/>
      <c r="U7" s="20"/>
      <c r="V7" s="20"/>
      <c r="W7" s="20"/>
      <c r="X7" s="20"/>
      <c r="Y7" s="20"/>
    </row>
    <row r="8" spans="1:29" ht="18.75" customHeight="1">
      <c r="A8" s="19" t="s">
        <v>122</v>
      </c>
      <c r="B8" s="873" t="s">
        <v>33</v>
      </c>
      <c r="C8" s="873"/>
      <c r="D8" s="873"/>
      <c r="E8" s="873"/>
      <c r="F8" s="873"/>
      <c r="G8" s="873"/>
      <c r="H8" s="873"/>
      <c r="I8" s="873"/>
      <c r="J8" s="873"/>
      <c r="K8" s="873"/>
      <c r="L8" s="873"/>
      <c r="M8" s="873"/>
      <c r="N8" s="873"/>
      <c r="O8" s="873"/>
      <c r="P8" s="873"/>
      <c r="Q8" s="873"/>
      <c r="R8" s="873"/>
      <c r="S8" s="873"/>
      <c r="T8" s="873"/>
      <c r="U8" s="873"/>
      <c r="V8" s="873"/>
      <c r="W8" s="873"/>
      <c r="X8" s="873"/>
      <c r="Y8" s="873"/>
    </row>
    <row r="9" spans="1:29" ht="18.75" customHeight="1">
      <c r="A9" s="19"/>
      <c r="B9" s="873"/>
      <c r="C9" s="873"/>
      <c r="D9" s="873"/>
      <c r="E9" s="873"/>
      <c r="F9" s="873"/>
      <c r="G9" s="873"/>
      <c r="H9" s="873"/>
      <c r="I9" s="873"/>
      <c r="J9" s="873"/>
      <c r="K9" s="873"/>
      <c r="L9" s="873"/>
      <c r="M9" s="873"/>
      <c r="N9" s="873"/>
      <c r="O9" s="873"/>
      <c r="P9" s="873"/>
      <c r="Q9" s="873"/>
      <c r="R9" s="873"/>
      <c r="S9" s="873"/>
      <c r="T9" s="873"/>
      <c r="U9" s="873"/>
      <c r="V9" s="873"/>
      <c r="W9" s="873"/>
      <c r="X9" s="873"/>
      <c r="Y9" s="873"/>
    </row>
    <row r="10" spans="1:29" ht="18.75" customHeight="1">
      <c r="A10" s="19"/>
      <c r="B10" s="19"/>
      <c r="C10" s="19"/>
      <c r="D10" s="19"/>
      <c r="E10" s="19"/>
      <c r="F10" s="19"/>
      <c r="G10" s="19"/>
      <c r="H10" s="19"/>
      <c r="I10" s="19"/>
      <c r="J10" s="19"/>
      <c r="K10" s="19"/>
      <c r="L10" s="19"/>
      <c r="M10" s="19"/>
      <c r="N10" s="20"/>
      <c r="O10" s="20"/>
      <c r="P10" s="20"/>
      <c r="Q10" s="20"/>
      <c r="R10" s="20"/>
      <c r="S10" s="20"/>
      <c r="T10" s="20"/>
      <c r="U10" s="20"/>
      <c r="V10" s="20"/>
      <c r="W10" s="20"/>
      <c r="X10" s="20"/>
      <c r="Y10" s="20"/>
    </row>
    <row r="11" spans="1:29" ht="15" customHeight="1">
      <c r="A11" s="19" t="s">
        <v>34</v>
      </c>
      <c r="B11" s="19"/>
      <c r="C11" s="19"/>
      <c r="D11" s="19"/>
      <c r="E11" s="19"/>
      <c r="F11" s="19"/>
      <c r="G11" s="19"/>
      <c r="H11" s="19"/>
      <c r="I11" s="19"/>
      <c r="J11" s="19"/>
      <c r="K11" s="19"/>
      <c r="L11" s="19"/>
      <c r="M11" s="19"/>
      <c r="N11" s="19"/>
      <c r="O11" s="19"/>
      <c r="P11" s="19"/>
      <c r="Q11" s="19"/>
      <c r="R11" s="19"/>
      <c r="S11" s="19"/>
      <c r="T11" s="19"/>
      <c r="U11" s="19"/>
      <c r="V11" s="19"/>
      <c r="W11" s="19"/>
      <c r="X11" s="19"/>
      <c r="Y11" s="19"/>
    </row>
    <row r="12" spans="1:29" ht="15" customHeight="1">
      <c r="A12" s="19" t="s">
        <v>401</v>
      </c>
      <c r="B12" s="19"/>
      <c r="C12" s="19"/>
      <c r="D12" s="19"/>
      <c r="E12" s="19"/>
      <c r="F12" s="19"/>
      <c r="G12" s="19"/>
      <c r="H12" s="19"/>
      <c r="I12" s="19"/>
      <c r="J12" s="19"/>
      <c r="K12" s="19"/>
      <c r="L12" s="19"/>
      <c r="M12" s="19"/>
      <c r="N12" s="19"/>
      <c r="O12" s="19"/>
      <c r="P12" s="19"/>
      <c r="Q12" s="19"/>
      <c r="R12" s="19"/>
      <c r="S12" s="19"/>
      <c r="T12" s="19"/>
      <c r="U12" s="19"/>
      <c r="V12" s="19"/>
      <c r="W12" s="19"/>
      <c r="X12" s="19"/>
      <c r="Y12" s="19"/>
      <c r="AC12" s="2" t="s">
        <v>273</v>
      </c>
    </row>
    <row r="13" spans="1:29" ht="15" customHeight="1">
      <c r="A13" s="19"/>
      <c r="B13" s="961" t="s">
        <v>0</v>
      </c>
      <c r="C13" s="962"/>
      <c r="D13" s="962"/>
      <c r="E13" s="962"/>
      <c r="F13" s="962"/>
      <c r="G13" s="962"/>
      <c r="H13" s="962"/>
      <c r="I13" s="962"/>
      <c r="J13" s="962"/>
      <c r="K13" s="962"/>
      <c r="L13" s="963"/>
      <c r="M13" s="967" t="s">
        <v>35</v>
      </c>
      <c r="N13" s="968"/>
      <c r="O13" s="968"/>
      <c r="P13" s="968"/>
      <c r="Q13" s="968"/>
      <c r="R13" s="968"/>
      <c r="S13" s="968"/>
      <c r="T13" s="968"/>
      <c r="U13" s="968"/>
      <c r="V13" s="968"/>
      <c r="W13" s="968"/>
      <c r="X13" s="968"/>
      <c r="Y13" s="969"/>
    </row>
    <row r="14" spans="1:29" ht="15" customHeight="1">
      <c r="A14" s="19"/>
      <c r="B14" s="964"/>
      <c r="C14" s="965"/>
      <c r="D14" s="965"/>
      <c r="E14" s="965"/>
      <c r="F14" s="965"/>
      <c r="G14" s="965"/>
      <c r="H14" s="965"/>
      <c r="I14" s="965"/>
      <c r="J14" s="965"/>
      <c r="K14" s="965"/>
      <c r="L14" s="966"/>
      <c r="M14" s="970" t="s">
        <v>36</v>
      </c>
      <c r="N14" s="971"/>
      <c r="O14" s="971"/>
      <c r="P14" s="972"/>
      <c r="Q14" s="970" t="s">
        <v>37</v>
      </c>
      <c r="R14" s="971"/>
      <c r="S14" s="971"/>
      <c r="T14" s="972"/>
      <c r="U14" s="970" t="s">
        <v>20</v>
      </c>
      <c r="V14" s="971"/>
      <c r="W14" s="971"/>
      <c r="X14" s="971"/>
      <c r="Y14" s="972"/>
    </row>
    <row r="15" spans="1:29" ht="15" customHeight="1">
      <c r="A15" s="19"/>
      <c r="B15" s="109" t="s">
        <v>38</v>
      </c>
      <c r="C15" s="110"/>
      <c r="D15" s="110"/>
      <c r="E15" s="110"/>
      <c r="F15" s="110"/>
      <c r="G15" s="110"/>
      <c r="H15" s="110"/>
      <c r="I15" s="110"/>
      <c r="J15" s="110"/>
      <c r="K15" s="110"/>
      <c r="L15" s="110"/>
      <c r="M15" s="957">
        <v>24</v>
      </c>
      <c r="N15" s="958"/>
      <c r="O15" s="958"/>
      <c r="P15" s="350" t="s">
        <v>17</v>
      </c>
      <c r="Q15" s="957">
        <v>36</v>
      </c>
      <c r="R15" s="958"/>
      <c r="S15" s="958"/>
      <c r="T15" s="111" t="s">
        <v>17</v>
      </c>
      <c r="U15" s="112" t="s">
        <v>5</v>
      </c>
      <c r="V15" s="954">
        <f>SUM(M15+Q15)</f>
        <v>60</v>
      </c>
      <c r="W15" s="954"/>
      <c r="X15" s="954"/>
      <c r="Y15" s="111" t="s">
        <v>8</v>
      </c>
    </row>
    <row r="16" spans="1:29" ht="15" customHeight="1">
      <c r="A16" s="19"/>
      <c r="B16" s="109" t="s">
        <v>1</v>
      </c>
      <c r="C16" s="110"/>
      <c r="D16" s="110"/>
      <c r="E16" s="110"/>
      <c r="F16" s="110"/>
      <c r="G16" s="110"/>
      <c r="H16" s="110"/>
      <c r="I16" s="110"/>
      <c r="J16" s="110"/>
      <c r="K16" s="110"/>
      <c r="L16" s="110"/>
      <c r="M16" s="957">
        <v>336</v>
      </c>
      <c r="N16" s="958"/>
      <c r="O16" s="958"/>
      <c r="P16" s="350" t="s">
        <v>17</v>
      </c>
      <c r="Q16" s="957">
        <v>324</v>
      </c>
      <c r="R16" s="958"/>
      <c r="S16" s="958"/>
      <c r="T16" s="111" t="s">
        <v>17</v>
      </c>
      <c r="U16" s="406"/>
      <c r="V16" s="954">
        <f>SUM(M16+Q16)</f>
        <v>660</v>
      </c>
      <c r="W16" s="954"/>
      <c r="X16" s="954"/>
      <c r="Y16" s="111" t="s">
        <v>8</v>
      </c>
    </row>
    <row r="17" spans="1:25" ht="15" customHeight="1">
      <c r="A17" s="19"/>
      <c r="B17" s="109" t="s">
        <v>2</v>
      </c>
      <c r="C17" s="110"/>
      <c r="D17" s="110"/>
      <c r="E17" s="110"/>
      <c r="F17" s="110"/>
      <c r="G17" s="110"/>
      <c r="H17" s="110"/>
      <c r="I17" s="110"/>
      <c r="J17" s="110"/>
      <c r="K17" s="110"/>
      <c r="L17" s="110"/>
      <c r="M17" s="953">
        <f>SUM(M15:O16)</f>
        <v>360</v>
      </c>
      <c r="N17" s="954"/>
      <c r="O17" s="954"/>
      <c r="P17" s="350" t="s">
        <v>17</v>
      </c>
      <c r="Q17" s="955">
        <f>SUM(Q15:S16)</f>
        <v>360</v>
      </c>
      <c r="R17" s="956"/>
      <c r="S17" s="956"/>
      <c r="T17" s="351" t="s">
        <v>17</v>
      </c>
      <c r="U17" s="352" t="s">
        <v>156</v>
      </c>
      <c r="V17" s="956">
        <f>SUM(V15:X16)</f>
        <v>720</v>
      </c>
      <c r="W17" s="956"/>
      <c r="X17" s="956"/>
      <c r="Y17" s="111" t="s">
        <v>8</v>
      </c>
    </row>
    <row r="18" spans="1:25" ht="12" customHeight="1">
      <c r="A18" s="19"/>
      <c r="B18" s="399" t="s">
        <v>157</v>
      </c>
      <c r="C18" s="113"/>
      <c r="D18" s="113"/>
      <c r="E18" s="113"/>
      <c r="F18" s="113"/>
      <c r="G18" s="113"/>
      <c r="H18" s="113"/>
      <c r="I18" s="113"/>
      <c r="J18" s="113"/>
      <c r="K18" s="113"/>
      <c r="L18" s="113"/>
      <c r="M18" s="113"/>
      <c r="N18" s="114"/>
      <c r="O18" s="114"/>
      <c r="P18" s="114"/>
      <c r="Q18" s="114"/>
      <c r="R18" s="114"/>
      <c r="S18" s="114"/>
      <c r="T18" s="114"/>
      <c r="U18" s="114"/>
      <c r="V18" s="114"/>
      <c r="W18" s="114"/>
      <c r="X18" s="114"/>
      <c r="Y18" s="114"/>
    </row>
    <row r="19" spans="1:25" ht="12" customHeight="1">
      <c r="A19" s="19"/>
      <c r="B19" s="399" t="s">
        <v>554</v>
      </c>
      <c r="C19" s="399"/>
      <c r="D19" s="399"/>
      <c r="E19" s="399"/>
      <c r="F19" s="399"/>
      <c r="G19" s="399"/>
      <c r="H19" s="399"/>
      <c r="I19" s="399"/>
      <c r="J19" s="399"/>
      <c r="K19" s="399"/>
      <c r="L19" s="399"/>
      <c r="M19" s="399"/>
      <c r="N19" s="398"/>
      <c r="O19" s="398"/>
      <c r="P19" s="398"/>
      <c r="Q19" s="398"/>
      <c r="R19" s="398"/>
      <c r="S19" s="398"/>
      <c r="T19" s="398"/>
      <c r="U19" s="398"/>
      <c r="V19" s="398"/>
      <c r="W19" s="398"/>
      <c r="X19" s="398"/>
      <c r="Y19" s="398"/>
    </row>
    <row r="20" spans="1:25" ht="12" customHeight="1">
      <c r="A20" s="19"/>
      <c r="B20" s="876" t="s">
        <v>555</v>
      </c>
      <c r="C20" s="925"/>
      <c r="D20" s="925"/>
      <c r="E20" s="925"/>
      <c r="F20" s="925"/>
      <c r="G20" s="925"/>
      <c r="H20" s="925"/>
      <c r="I20" s="925"/>
      <c r="J20" s="925"/>
      <c r="K20" s="925"/>
      <c r="L20" s="925"/>
      <c r="M20" s="925"/>
      <c r="N20" s="925"/>
      <c r="O20" s="925"/>
      <c r="P20" s="925"/>
      <c r="Q20" s="925"/>
      <c r="R20" s="925"/>
      <c r="S20" s="925"/>
      <c r="T20" s="925"/>
      <c r="U20" s="925"/>
      <c r="V20" s="925"/>
      <c r="W20" s="925"/>
      <c r="X20" s="925"/>
      <c r="Y20" s="925"/>
    </row>
    <row r="21" spans="1:25" ht="12" customHeight="1">
      <c r="A21" s="19"/>
      <c r="B21" s="19"/>
      <c r="C21" s="51" t="s">
        <v>158</v>
      </c>
      <c r="D21" s="19"/>
      <c r="E21" s="19"/>
      <c r="F21" s="19"/>
      <c r="G21" s="19"/>
      <c r="H21" s="19"/>
      <c r="I21" s="19"/>
      <c r="J21" s="19"/>
      <c r="K21" s="19"/>
      <c r="L21" s="19"/>
      <c r="M21" s="19"/>
      <c r="N21" s="19"/>
      <c r="O21" s="19"/>
      <c r="P21" s="19"/>
      <c r="Q21" s="19"/>
      <c r="R21" s="19"/>
      <c r="S21" s="19"/>
      <c r="T21" s="19"/>
      <c r="U21" s="19"/>
      <c r="V21" s="19"/>
      <c r="W21" s="19"/>
      <c r="X21" s="19"/>
      <c r="Y21" s="19"/>
    </row>
    <row r="22" spans="1:25" ht="9" customHeight="1">
      <c r="A22" s="19"/>
      <c r="B22" s="19"/>
      <c r="C22" s="19"/>
      <c r="D22" s="19"/>
      <c r="E22" s="19"/>
      <c r="F22" s="19"/>
      <c r="G22" s="19"/>
      <c r="H22" s="19"/>
      <c r="I22" s="19"/>
      <c r="J22" s="19"/>
      <c r="K22" s="19"/>
      <c r="L22" s="19"/>
      <c r="M22" s="19"/>
      <c r="N22" s="19"/>
      <c r="O22" s="19"/>
      <c r="P22" s="19"/>
      <c r="Q22" s="19"/>
      <c r="R22" s="19"/>
      <c r="S22" s="19"/>
      <c r="T22" s="19"/>
      <c r="U22" s="19"/>
      <c r="V22" s="19"/>
      <c r="W22" s="19"/>
      <c r="X22" s="19"/>
      <c r="Y22" s="19"/>
    </row>
    <row r="23" spans="1:25" ht="15" customHeight="1">
      <c r="A23" s="19" t="s">
        <v>159</v>
      </c>
      <c r="B23" s="19"/>
      <c r="C23" s="19"/>
      <c r="D23" s="19"/>
      <c r="E23" s="19"/>
      <c r="F23" s="19"/>
      <c r="G23" s="19"/>
      <c r="H23" s="19"/>
      <c r="I23" s="19"/>
      <c r="J23" s="19"/>
      <c r="K23" s="19"/>
      <c r="L23" s="19"/>
      <c r="M23" s="19"/>
      <c r="N23" s="19"/>
      <c r="O23" s="19"/>
      <c r="P23" s="19"/>
      <c r="Q23" s="19"/>
      <c r="R23" s="19"/>
      <c r="S23" s="19"/>
      <c r="T23" s="19"/>
      <c r="U23" s="19"/>
      <c r="V23" s="19"/>
      <c r="W23" s="19"/>
      <c r="X23" s="19"/>
      <c r="Y23" s="19"/>
    </row>
    <row r="24" spans="1:25" ht="15" customHeight="1">
      <c r="A24" s="19"/>
      <c r="B24" s="19" t="s">
        <v>39</v>
      </c>
      <c r="C24" s="19"/>
      <c r="D24" s="19"/>
      <c r="E24" s="19"/>
      <c r="F24" s="19"/>
      <c r="G24" s="19"/>
      <c r="H24" s="19"/>
      <c r="I24" s="19"/>
      <c r="J24" s="19"/>
      <c r="K24" s="19"/>
      <c r="L24" s="19"/>
      <c r="M24" s="19"/>
      <c r="N24" s="19"/>
      <c r="O24" s="19"/>
      <c r="P24" s="19"/>
      <c r="Q24" s="19"/>
      <c r="R24" s="19"/>
      <c r="S24" s="19"/>
      <c r="T24" s="19"/>
      <c r="U24" s="19"/>
      <c r="V24" s="19"/>
      <c r="W24" s="19"/>
      <c r="X24" s="19"/>
      <c r="Y24" s="19"/>
    </row>
    <row r="25" spans="1:25" ht="15" customHeight="1">
      <c r="A25" s="19"/>
      <c r="B25" s="115" t="s">
        <v>40</v>
      </c>
      <c r="C25" s="116"/>
      <c r="D25" s="116"/>
      <c r="E25" s="116"/>
      <c r="F25" s="116"/>
      <c r="G25" s="116"/>
      <c r="H25" s="116"/>
      <c r="I25" s="117"/>
      <c r="J25" s="948">
        <f>M17</f>
        <v>360</v>
      </c>
      <c r="K25" s="949"/>
      <c r="L25" s="949"/>
      <c r="M25" s="949"/>
      <c r="N25" s="118" t="s">
        <v>8</v>
      </c>
      <c r="O25" s="115" t="s">
        <v>41</v>
      </c>
      <c r="P25" s="402"/>
      <c r="Q25" s="402"/>
      <c r="R25" s="119"/>
      <c r="S25" s="408" t="s">
        <v>124</v>
      </c>
      <c r="T25" s="944">
        <f>ROUND(J25/12,3)</f>
        <v>30</v>
      </c>
      <c r="U25" s="944"/>
      <c r="V25" s="944"/>
      <c r="W25" s="944"/>
      <c r="X25" s="944"/>
      <c r="Y25" s="118" t="s">
        <v>8</v>
      </c>
    </row>
    <row r="26" spans="1:25" ht="15" customHeight="1">
      <c r="A26" s="19"/>
      <c r="B26" s="115" t="s">
        <v>42</v>
      </c>
      <c r="C26" s="116"/>
      <c r="D26" s="116"/>
      <c r="E26" s="116"/>
      <c r="F26" s="116"/>
      <c r="G26" s="116"/>
      <c r="H26" s="116"/>
      <c r="I26" s="117"/>
      <c r="J26" s="948">
        <f>Q17</f>
        <v>360</v>
      </c>
      <c r="K26" s="949"/>
      <c r="L26" s="949"/>
      <c r="M26" s="949"/>
      <c r="N26" s="118" t="s">
        <v>8</v>
      </c>
      <c r="O26" s="115" t="s">
        <v>41</v>
      </c>
      <c r="P26" s="402"/>
      <c r="Q26" s="402"/>
      <c r="R26" s="119"/>
      <c r="S26" s="408" t="s">
        <v>125</v>
      </c>
      <c r="T26" s="944">
        <f>ROUND(J26/12,3)</f>
        <v>30</v>
      </c>
      <c r="U26" s="944"/>
      <c r="V26" s="944"/>
      <c r="W26" s="944"/>
      <c r="X26" s="944"/>
      <c r="Y26" s="118" t="s">
        <v>8</v>
      </c>
    </row>
    <row r="27" spans="1:25" ht="15" customHeight="1">
      <c r="A27" s="19"/>
      <c r="B27" s="120"/>
      <c r="C27" s="120"/>
      <c r="D27" s="120"/>
      <c r="E27" s="120"/>
      <c r="F27" s="121"/>
      <c r="G27" s="121"/>
      <c r="H27" s="122"/>
      <c r="I27" s="120"/>
      <c r="J27" s="120"/>
      <c r="K27" s="120"/>
      <c r="L27" s="120"/>
      <c r="M27" s="115"/>
      <c r="N27" s="402"/>
      <c r="O27" s="402"/>
      <c r="P27" s="123" t="s">
        <v>20</v>
      </c>
      <c r="Q27" s="409"/>
      <c r="R27" s="112"/>
      <c r="S27" s="409"/>
      <c r="T27" s="124"/>
      <c r="U27" s="950">
        <f>SUM(T25:X26)</f>
        <v>60</v>
      </c>
      <c r="V27" s="951"/>
      <c r="W27" s="951"/>
      <c r="X27" s="951"/>
      <c r="Y27" s="118" t="s">
        <v>8</v>
      </c>
    </row>
    <row r="28" spans="1:25" ht="15" customHeight="1">
      <c r="A28" s="19"/>
      <c r="B28" s="391"/>
      <c r="C28" s="391"/>
      <c r="D28" s="391"/>
      <c r="E28" s="391"/>
      <c r="F28" s="125"/>
      <c r="G28" s="125"/>
      <c r="H28" s="27"/>
      <c r="I28" s="391"/>
      <c r="J28" s="391"/>
      <c r="K28" s="391"/>
      <c r="L28" s="391"/>
      <c r="M28" s="115" t="s">
        <v>43</v>
      </c>
      <c r="N28" s="402"/>
      <c r="O28" s="402"/>
      <c r="P28" s="123"/>
      <c r="Q28" s="409"/>
      <c r="R28" s="112"/>
      <c r="S28" s="409"/>
      <c r="T28" s="408" t="s">
        <v>126</v>
      </c>
      <c r="U28" s="952">
        <f>ROUND(IF(T25=0,IF(J26=0,0,T26),IF(J26=0,T25,(T25+T26)/2)),0)</f>
        <v>30</v>
      </c>
      <c r="V28" s="943"/>
      <c r="W28" s="943"/>
      <c r="X28" s="943"/>
      <c r="Y28" s="118" t="s">
        <v>17</v>
      </c>
    </row>
    <row r="29" spans="1:25" ht="9" customHeight="1">
      <c r="A29" s="19"/>
      <c r="B29" s="126"/>
      <c r="C29" s="126"/>
      <c r="D29" s="126"/>
      <c r="E29" s="126"/>
      <c r="F29" s="126"/>
      <c r="G29" s="126"/>
      <c r="H29" s="126"/>
      <c r="I29" s="126"/>
      <c r="J29" s="126"/>
      <c r="K29" s="126"/>
      <c r="L29" s="126"/>
      <c r="M29" s="126"/>
      <c r="N29" s="126"/>
      <c r="O29" s="126"/>
      <c r="P29" s="126"/>
      <c r="Q29" s="126"/>
      <c r="R29" s="126"/>
      <c r="S29" s="126"/>
      <c r="T29" s="126"/>
      <c r="U29" s="126"/>
      <c r="V29" s="126"/>
      <c r="W29" s="126"/>
      <c r="X29" s="126"/>
      <c r="Y29" s="126"/>
    </row>
    <row r="30" spans="1:25" ht="15" customHeight="1">
      <c r="A30" s="19"/>
      <c r="B30" s="27" t="s">
        <v>44</v>
      </c>
      <c r="C30" s="27"/>
      <c r="D30" s="27"/>
      <c r="E30" s="27"/>
      <c r="F30" s="27"/>
      <c r="G30" s="27"/>
      <c r="H30" s="27"/>
      <c r="I30" s="27"/>
      <c r="J30" s="27"/>
      <c r="K30" s="27"/>
      <c r="L30" s="27"/>
      <c r="M30" s="27"/>
      <c r="N30" s="27"/>
      <c r="O30" s="27"/>
      <c r="P30" s="27"/>
      <c r="Q30" s="27"/>
      <c r="R30" s="27"/>
      <c r="S30" s="27"/>
      <c r="T30" s="391"/>
      <c r="U30" s="27"/>
      <c r="V30" s="27"/>
      <c r="W30" s="27"/>
      <c r="X30" s="27"/>
      <c r="Y30" s="27"/>
    </row>
    <row r="31" spans="1:25" ht="15" customHeight="1">
      <c r="A31" s="19"/>
      <c r="B31" s="115" t="s">
        <v>40</v>
      </c>
      <c r="C31" s="116"/>
      <c r="D31" s="116"/>
      <c r="E31" s="116"/>
      <c r="F31" s="116"/>
      <c r="G31" s="116"/>
      <c r="H31" s="116"/>
      <c r="I31" s="117"/>
      <c r="J31" s="942">
        <f>M15</f>
        <v>24</v>
      </c>
      <c r="K31" s="943"/>
      <c r="L31" s="943"/>
      <c r="M31" s="943"/>
      <c r="N31" s="118" t="s">
        <v>8</v>
      </c>
      <c r="O31" s="115" t="s">
        <v>41</v>
      </c>
      <c r="P31" s="402"/>
      <c r="Q31" s="402"/>
      <c r="R31" s="119"/>
      <c r="S31" s="408" t="s">
        <v>127</v>
      </c>
      <c r="T31" s="944">
        <f>ROUND(J31/12,3)</f>
        <v>2</v>
      </c>
      <c r="U31" s="944"/>
      <c r="V31" s="944"/>
      <c r="W31" s="944"/>
      <c r="X31" s="944"/>
      <c r="Y31" s="118" t="s">
        <v>8</v>
      </c>
    </row>
    <row r="32" spans="1:25" ht="15" customHeight="1">
      <c r="A32" s="19"/>
      <c r="B32" s="115" t="s">
        <v>42</v>
      </c>
      <c r="C32" s="116"/>
      <c r="D32" s="116"/>
      <c r="E32" s="116"/>
      <c r="F32" s="116"/>
      <c r="G32" s="116"/>
      <c r="H32" s="116"/>
      <c r="I32" s="117"/>
      <c r="J32" s="942">
        <f>Q15</f>
        <v>36</v>
      </c>
      <c r="K32" s="943"/>
      <c r="L32" s="943"/>
      <c r="M32" s="943"/>
      <c r="N32" s="118" t="s">
        <v>8</v>
      </c>
      <c r="O32" s="115" t="s">
        <v>41</v>
      </c>
      <c r="P32" s="402"/>
      <c r="Q32" s="402"/>
      <c r="R32" s="119"/>
      <c r="S32" s="408" t="s">
        <v>160</v>
      </c>
      <c r="T32" s="944">
        <f>ROUND(J32/12,3)</f>
        <v>3</v>
      </c>
      <c r="U32" s="944"/>
      <c r="V32" s="944"/>
      <c r="W32" s="944"/>
      <c r="X32" s="944"/>
      <c r="Y32" s="118" t="s">
        <v>8</v>
      </c>
    </row>
    <row r="33" spans="1:25" ht="12" customHeight="1">
      <c r="A33" s="19"/>
      <c r="B33" s="945" t="s">
        <v>45</v>
      </c>
      <c r="C33" s="945"/>
      <c r="D33" s="945"/>
      <c r="E33" s="945"/>
      <c r="F33" s="945"/>
      <c r="G33" s="945"/>
      <c r="H33" s="945"/>
      <c r="I33" s="945"/>
      <c r="J33" s="945"/>
      <c r="K33" s="945"/>
      <c r="L33" s="945"/>
      <c r="M33" s="945"/>
      <c r="N33" s="945"/>
      <c r="O33" s="945"/>
      <c r="P33" s="945"/>
      <c r="Q33" s="945"/>
      <c r="R33" s="945"/>
      <c r="S33" s="945"/>
      <c r="T33" s="945"/>
      <c r="U33" s="945"/>
      <c r="V33" s="945"/>
      <c r="W33" s="945"/>
      <c r="X33" s="945"/>
      <c r="Y33" s="945"/>
    </row>
    <row r="34" spans="1:25" ht="12" customHeight="1">
      <c r="A34" s="19"/>
      <c r="B34" s="799"/>
      <c r="C34" s="799"/>
      <c r="D34" s="799"/>
      <c r="E34" s="799"/>
      <c r="F34" s="799"/>
      <c r="G34" s="799"/>
      <c r="H34" s="799"/>
      <c r="I34" s="799"/>
      <c r="J34" s="799"/>
      <c r="K34" s="799"/>
      <c r="L34" s="799"/>
      <c r="M34" s="799"/>
      <c r="N34" s="799"/>
      <c r="O34" s="799"/>
      <c r="P34" s="799"/>
      <c r="Q34" s="799"/>
      <c r="R34" s="799"/>
      <c r="S34" s="799"/>
      <c r="T34" s="799"/>
      <c r="U34" s="799"/>
      <c r="V34" s="799"/>
      <c r="W34" s="799"/>
      <c r="X34" s="799"/>
      <c r="Y34" s="799"/>
    </row>
    <row r="35" spans="1:25" ht="12" customHeight="1">
      <c r="A35" s="19"/>
      <c r="B35" s="946" t="s">
        <v>46</v>
      </c>
      <c r="C35" s="946"/>
      <c r="D35" s="946"/>
      <c r="E35" s="946"/>
      <c r="F35" s="946"/>
      <c r="G35" s="946"/>
      <c r="H35" s="946"/>
      <c r="I35" s="946"/>
      <c r="J35" s="946"/>
      <c r="K35" s="946"/>
      <c r="L35" s="946"/>
      <c r="M35" s="946"/>
      <c r="N35" s="946"/>
      <c r="O35" s="946"/>
      <c r="P35" s="946"/>
      <c r="Q35" s="946"/>
      <c r="R35" s="946"/>
      <c r="S35" s="946"/>
      <c r="T35" s="946"/>
      <c r="U35" s="946"/>
      <c r="V35" s="946"/>
      <c r="W35" s="946"/>
      <c r="X35" s="946"/>
      <c r="Y35" s="946"/>
    </row>
    <row r="36" spans="1:25" ht="12" customHeight="1">
      <c r="A36" s="19"/>
      <c r="B36" s="947"/>
      <c r="C36" s="947"/>
      <c r="D36" s="947"/>
      <c r="E36" s="947"/>
      <c r="F36" s="947"/>
      <c r="G36" s="947"/>
      <c r="H36" s="947"/>
      <c r="I36" s="947"/>
      <c r="J36" s="947"/>
      <c r="K36" s="947"/>
      <c r="L36" s="947"/>
      <c r="M36" s="947"/>
      <c r="N36" s="947"/>
      <c r="O36" s="947"/>
      <c r="P36" s="947"/>
      <c r="Q36" s="947"/>
      <c r="R36" s="947"/>
      <c r="S36" s="947"/>
      <c r="T36" s="947"/>
      <c r="U36" s="947"/>
      <c r="V36" s="947"/>
      <c r="W36" s="947"/>
      <c r="X36" s="947"/>
      <c r="Y36" s="947"/>
    </row>
    <row r="37" spans="1:25" ht="9" customHeight="1">
      <c r="A37" s="399"/>
      <c r="B37" s="19"/>
      <c r="C37" s="19"/>
      <c r="D37" s="19"/>
      <c r="E37" s="19"/>
      <c r="F37" s="19"/>
      <c r="G37" s="19"/>
      <c r="H37" s="19"/>
      <c r="I37" s="19"/>
      <c r="J37" s="19"/>
      <c r="K37" s="19"/>
      <c r="L37" s="19"/>
      <c r="M37" s="19"/>
      <c r="N37" s="19"/>
      <c r="O37" s="19"/>
      <c r="P37" s="19"/>
      <c r="Q37" s="19"/>
      <c r="R37" s="19"/>
      <c r="S37" s="19"/>
      <c r="T37" s="19"/>
      <c r="U37" s="19"/>
      <c r="V37" s="19"/>
      <c r="W37" s="19"/>
      <c r="X37" s="19"/>
      <c r="Y37" s="19"/>
    </row>
    <row r="38" spans="1:25" ht="15" customHeight="1">
      <c r="A38" s="1" t="s">
        <v>161</v>
      </c>
      <c r="B38" s="1"/>
      <c r="C38" s="1"/>
      <c r="D38" s="1"/>
      <c r="E38" s="1"/>
      <c r="F38" s="1"/>
      <c r="G38" s="1"/>
      <c r="H38" s="1"/>
      <c r="I38" s="1"/>
      <c r="J38" s="1"/>
      <c r="K38" s="1"/>
      <c r="L38" s="1"/>
      <c r="M38" s="1"/>
      <c r="N38" s="1"/>
      <c r="O38" s="1"/>
      <c r="P38" s="1"/>
      <c r="Q38" s="1"/>
      <c r="R38" s="1"/>
      <c r="S38" s="1"/>
      <c r="T38" s="1"/>
      <c r="U38" s="1"/>
      <c r="V38" s="1"/>
      <c r="W38" s="1"/>
      <c r="X38" s="1"/>
      <c r="Y38" s="1"/>
    </row>
    <row r="39" spans="1:25" ht="15" customHeight="1">
      <c r="A39" s="1"/>
      <c r="B39" s="52" t="s">
        <v>162</v>
      </c>
      <c r="C39" s="53"/>
      <c r="D39" s="53"/>
      <c r="E39" s="53"/>
      <c r="F39" s="53"/>
      <c r="G39" s="53"/>
      <c r="H39" s="53"/>
      <c r="I39" s="54"/>
      <c r="J39" s="930">
        <v>30</v>
      </c>
      <c r="K39" s="931"/>
      <c r="L39" s="931"/>
      <c r="M39" s="931"/>
      <c r="N39" s="55" t="s">
        <v>8</v>
      </c>
      <c r="O39" s="56" t="s">
        <v>163</v>
      </c>
      <c r="P39" s="46"/>
      <c r="Q39" s="46"/>
      <c r="R39" s="46"/>
      <c r="S39" s="405"/>
      <c r="T39" s="353"/>
      <c r="U39" s="932">
        <v>5</v>
      </c>
      <c r="V39" s="933"/>
      <c r="W39" s="933"/>
      <c r="X39" s="933"/>
      <c r="Y39" s="55" t="s">
        <v>8</v>
      </c>
    </row>
    <row r="40" spans="1:25" ht="15" customHeight="1">
      <c r="A40" s="1"/>
      <c r="B40" s="52" t="s">
        <v>164</v>
      </c>
      <c r="C40" s="53"/>
      <c r="D40" s="53"/>
      <c r="E40" s="53"/>
      <c r="F40" s="53"/>
      <c r="G40" s="53"/>
      <c r="H40" s="53"/>
      <c r="I40" s="54"/>
      <c r="J40" s="930">
        <v>30</v>
      </c>
      <c r="K40" s="931"/>
      <c r="L40" s="931"/>
      <c r="M40" s="931"/>
      <c r="N40" s="55" t="s">
        <v>8</v>
      </c>
      <c r="O40" s="56" t="s">
        <v>165</v>
      </c>
      <c r="P40" s="46"/>
      <c r="Q40" s="46"/>
      <c r="R40" s="46"/>
      <c r="S40" s="405"/>
      <c r="T40" s="353"/>
      <c r="U40" s="932">
        <v>5</v>
      </c>
      <c r="V40" s="933"/>
      <c r="W40" s="933"/>
      <c r="X40" s="933"/>
      <c r="Y40" s="55" t="s">
        <v>8</v>
      </c>
    </row>
    <row r="41" spans="1:25" ht="15" customHeight="1">
      <c r="A41" s="1"/>
      <c r="B41" s="57"/>
      <c r="C41" s="57"/>
      <c r="D41" s="57"/>
      <c r="E41" s="57"/>
      <c r="F41" s="58"/>
      <c r="G41" s="58"/>
      <c r="H41" s="59"/>
      <c r="I41" s="57"/>
      <c r="J41" s="57"/>
      <c r="K41" s="57"/>
      <c r="L41" s="57"/>
      <c r="M41" s="52"/>
      <c r="N41" s="46"/>
      <c r="O41" s="46"/>
      <c r="P41" s="60" t="s">
        <v>20</v>
      </c>
      <c r="Q41" s="404"/>
      <c r="R41" s="45"/>
      <c r="S41" s="404"/>
      <c r="T41" s="61"/>
      <c r="U41" s="934">
        <f>SUM(U39:X40)</f>
        <v>10</v>
      </c>
      <c r="V41" s="935"/>
      <c r="W41" s="935"/>
      <c r="X41" s="935"/>
      <c r="Y41" s="55" t="s">
        <v>8</v>
      </c>
    </row>
    <row r="42" spans="1:25" ht="15" customHeight="1">
      <c r="A42" s="1"/>
      <c r="B42" s="17"/>
      <c r="C42" s="17"/>
      <c r="D42" s="17"/>
      <c r="E42" s="17"/>
      <c r="F42" s="62"/>
      <c r="G42" s="62"/>
      <c r="H42" s="6"/>
      <c r="I42" s="17"/>
      <c r="J42" s="17"/>
      <c r="K42" s="17"/>
      <c r="L42" s="17"/>
      <c r="M42" s="63" t="s">
        <v>166</v>
      </c>
      <c r="N42" s="46"/>
      <c r="O42" s="46"/>
      <c r="P42" s="60"/>
      <c r="Q42" s="404"/>
      <c r="R42" s="45"/>
      <c r="S42" s="404"/>
      <c r="T42" s="405"/>
      <c r="U42" s="936">
        <f>ROUNDDOWN(U41/(J39+J40),3)</f>
        <v>0.16600000000000001</v>
      </c>
      <c r="V42" s="937"/>
      <c r="W42" s="937"/>
      <c r="X42" s="937"/>
      <c r="Y42" s="55"/>
    </row>
    <row r="43" spans="1:25" ht="6" customHeight="1">
      <c r="A43" s="1"/>
      <c r="B43" s="17"/>
      <c r="C43" s="17"/>
      <c r="D43" s="17"/>
      <c r="E43" s="17"/>
      <c r="F43" s="62"/>
      <c r="G43" s="62"/>
      <c r="H43" s="6"/>
      <c r="I43" s="17"/>
      <c r="J43" s="17"/>
      <c r="K43" s="17"/>
      <c r="L43" s="17"/>
      <c r="M43" s="64"/>
      <c r="N43" s="418"/>
      <c r="O43" s="418"/>
      <c r="P43" s="6"/>
      <c r="Q43" s="17"/>
      <c r="R43" s="382"/>
      <c r="S43" s="17"/>
      <c r="T43" s="17"/>
      <c r="U43" s="354"/>
      <c r="V43" s="65"/>
      <c r="W43" s="65"/>
      <c r="X43" s="65"/>
      <c r="Y43" s="6"/>
    </row>
    <row r="44" spans="1:25" ht="12" customHeight="1">
      <c r="A44" s="1"/>
      <c r="B44" s="938" t="s">
        <v>167</v>
      </c>
      <c r="C44" s="938"/>
      <c r="D44" s="938"/>
      <c r="E44" s="938"/>
      <c r="F44" s="938"/>
      <c r="G44" s="938"/>
      <c r="H44" s="938"/>
      <c r="I44" s="938"/>
      <c r="J44" s="938"/>
      <c r="K44" s="938"/>
      <c r="L44" s="938"/>
      <c r="M44" s="938"/>
      <c r="N44" s="938"/>
      <c r="O44" s="938"/>
      <c r="P44" s="938"/>
      <c r="Q44" s="938"/>
      <c r="R44" s="938"/>
      <c r="S44" s="938"/>
      <c r="T44" s="938"/>
      <c r="U44" s="938"/>
      <c r="V44" s="938"/>
      <c r="W44" s="938"/>
      <c r="X44" s="938"/>
      <c r="Y44" s="938"/>
    </row>
    <row r="45" spans="1:25" ht="12" customHeight="1">
      <c r="A45" s="1"/>
      <c r="B45" s="403"/>
      <c r="C45" s="403"/>
      <c r="D45" s="403"/>
      <c r="E45" s="403"/>
      <c r="F45" s="403"/>
      <c r="G45" s="403"/>
      <c r="H45" s="403"/>
      <c r="I45" s="403"/>
      <c r="J45" s="403"/>
      <c r="K45" s="403"/>
      <c r="L45" s="403"/>
      <c r="M45" s="403"/>
      <c r="N45" s="403"/>
      <c r="O45" s="403"/>
      <c r="P45" s="403"/>
      <c r="Q45" s="403"/>
      <c r="R45" s="403"/>
      <c r="S45" s="403"/>
      <c r="T45" s="403"/>
      <c r="U45" s="403"/>
      <c r="V45" s="403"/>
      <c r="W45" s="403"/>
      <c r="X45" s="403"/>
      <c r="Y45" s="403"/>
    </row>
    <row r="46" spans="1:25" ht="15" customHeight="1">
      <c r="A46" s="1" t="s">
        <v>168</v>
      </c>
      <c r="B46" s="1"/>
      <c r="C46" s="1"/>
      <c r="D46" s="1"/>
      <c r="E46" s="1"/>
      <c r="F46" s="1"/>
      <c r="G46" s="1"/>
      <c r="H46" s="1"/>
      <c r="I46" s="1"/>
      <c r="J46" s="1"/>
      <c r="K46" s="1"/>
      <c r="L46" s="1"/>
      <c r="M46" s="1"/>
      <c r="N46" s="1"/>
      <c r="O46" s="1"/>
      <c r="P46" s="1"/>
      <c r="Q46" s="1"/>
      <c r="R46" s="1"/>
      <c r="S46" s="1"/>
      <c r="T46" s="1"/>
      <c r="U46" s="1"/>
      <c r="V46" s="1"/>
      <c r="W46" s="1"/>
      <c r="X46" s="1"/>
      <c r="Y46" s="1"/>
    </row>
    <row r="47" spans="1:25" ht="15" customHeight="1">
      <c r="A47" s="1"/>
      <c r="B47" s="939" t="s">
        <v>36</v>
      </c>
      <c r="C47" s="940"/>
      <c r="D47" s="940"/>
      <c r="E47" s="941"/>
      <c r="F47" s="939" t="s">
        <v>37</v>
      </c>
      <c r="G47" s="940"/>
      <c r="H47" s="940"/>
      <c r="I47" s="941"/>
      <c r="J47" s="939" t="s">
        <v>20</v>
      </c>
      <c r="K47" s="940"/>
      <c r="L47" s="940"/>
      <c r="M47" s="940"/>
      <c r="N47" s="941"/>
      <c r="O47" s="3"/>
      <c r="P47" s="1"/>
      <c r="Q47" s="1"/>
      <c r="R47" s="1"/>
      <c r="S47" s="1"/>
      <c r="T47" s="1"/>
      <c r="U47" s="1"/>
      <c r="V47" s="1"/>
      <c r="W47" s="1"/>
      <c r="X47" s="1"/>
      <c r="Y47" s="1"/>
    </row>
    <row r="48" spans="1:25" ht="15" customHeight="1">
      <c r="A48" s="1"/>
      <c r="B48" s="922">
        <v>60</v>
      </c>
      <c r="C48" s="923"/>
      <c r="D48" s="923"/>
      <c r="E48" s="355" t="s">
        <v>17</v>
      </c>
      <c r="F48" s="922">
        <v>58</v>
      </c>
      <c r="G48" s="923"/>
      <c r="H48" s="923"/>
      <c r="I48" s="66" t="s">
        <v>17</v>
      </c>
      <c r="J48" s="67" t="s">
        <v>169</v>
      </c>
      <c r="K48" s="924">
        <f>B48+F48</f>
        <v>118</v>
      </c>
      <c r="L48" s="924"/>
      <c r="M48" s="924"/>
      <c r="N48" s="66" t="s">
        <v>17</v>
      </c>
      <c r="O48" s="3"/>
      <c r="P48" s="1"/>
      <c r="Q48" s="1"/>
      <c r="R48" s="1"/>
      <c r="S48" s="1"/>
      <c r="T48" s="1"/>
      <c r="U48" s="1"/>
      <c r="V48" s="1"/>
      <c r="W48" s="1"/>
      <c r="X48" s="1"/>
      <c r="Y48" s="1"/>
    </row>
    <row r="49" spans="1:25" ht="12" customHeight="1">
      <c r="A49" s="1"/>
      <c r="B49" s="399" t="s">
        <v>556</v>
      </c>
      <c r="C49" s="113"/>
      <c r="D49" s="113"/>
      <c r="E49" s="113"/>
      <c r="F49" s="113"/>
      <c r="G49" s="113"/>
      <c r="H49" s="113"/>
      <c r="I49" s="113"/>
      <c r="J49" s="113"/>
      <c r="K49" s="113"/>
      <c r="L49" s="113"/>
      <c r="M49" s="113"/>
      <c r="N49" s="114"/>
      <c r="O49" s="398"/>
      <c r="P49" s="398"/>
      <c r="Q49" s="398"/>
      <c r="R49" s="398"/>
      <c r="S49" s="398"/>
      <c r="T49" s="398"/>
      <c r="U49" s="398"/>
      <c r="V49" s="398"/>
      <c r="W49" s="398"/>
      <c r="X49" s="398"/>
      <c r="Y49" s="398"/>
    </row>
    <row r="50" spans="1:25" ht="12" customHeight="1">
      <c r="A50" s="1"/>
      <c r="B50" s="399" t="s">
        <v>554</v>
      </c>
      <c r="C50" s="399"/>
      <c r="D50" s="399"/>
      <c r="E50" s="399"/>
      <c r="F50" s="399"/>
      <c r="G50" s="399"/>
      <c r="H50" s="399"/>
      <c r="I50" s="399"/>
      <c r="J50" s="399"/>
      <c r="K50" s="399"/>
      <c r="L50" s="399"/>
      <c r="M50" s="399"/>
      <c r="N50" s="398"/>
      <c r="O50" s="398"/>
      <c r="P50" s="398"/>
      <c r="Q50" s="398"/>
      <c r="R50" s="398"/>
      <c r="S50" s="398"/>
      <c r="T50" s="398"/>
      <c r="U50" s="398"/>
      <c r="V50" s="398"/>
      <c r="W50" s="398"/>
      <c r="X50" s="398"/>
      <c r="Y50" s="398"/>
    </row>
    <row r="51" spans="1:25" ht="12" customHeight="1">
      <c r="A51" s="1"/>
      <c r="B51" s="876" t="s">
        <v>555</v>
      </c>
      <c r="C51" s="925"/>
      <c r="D51" s="925"/>
      <c r="E51" s="925"/>
      <c r="F51" s="925"/>
      <c r="G51" s="925"/>
      <c r="H51" s="925"/>
      <c r="I51" s="925"/>
      <c r="J51" s="925"/>
      <c r="K51" s="925"/>
      <c r="L51" s="925"/>
      <c r="M51" s="925"/>
      <c r="N51" s="925"/>
      <c r="O51" s="925"/>
      <c r="P51" s="925"/>
      <c r="Q51" s="925"/>
      <c r="R51" s="925"/>
      <c r="S51" s="925"/>
      <c r="T51" s="925"/>
      <c r="U51" s="925"/>
      <c r="V51" s="925"/>
      <c r="W51" s="925"/>
      <c r="X51" s="925"/>
      <c r="Y51" s="925"/>
    </row>
    <row r="52" spans="1:25" ht="12" customHeight="1">
      <c r="A52" s="1"/>
      <c r="B52" s="19"/>
      <c r="C52" s="51" t="s">
        <v>158</v>
      </c>
      <c r="D52" s="19"/>
      <c r="E52" s="19"/>
      <c r="F52" s="19"/>
      <c r="G52" s="19"/>
      <c r="H52" s="19"/>
      <c r="I52" s="19"/>
      <c r="J52" s="19"/>
      <c r="K52" s="19"/>
      <c r="L52" s="19"/>
      <c r="M52" s="19"/>
      <c r="N52" s="19"/>
      <c r="O52" s="19"/>
      <c r="P52" s="19"/>
      <c r="Q52" s="19"/>
      <c r="R52" s="19"/>
      <c r="S52" s="19"/>
      <c r="T52" s="19"/>
      <c r="U52" s="19"/>
      <c r="V52" s="19"/>
      <c r="W52" s="19"/>
      <c r="X52" s="19"/>
      <c r="Y52" s="19"/>
    </row>
    <row r="53" spans="1:25" ht="12" customHeight="1">
      <c r="A53" s="1"/>
      <c r="B53" s="1"/>
      <c r="C53" s="68"/>
      <c r="D53" s="1"/>
      <c r="E53" s="1"/>
      <c r="F53" s="1"/>
      <c r="G53" s="1"/>
      <c r="H53" s="1"/>
      <c r="I53" s="1"/>
      <c r="J53" s="1"/>
      <c r="K53" s="1"/>
      <c r="L53" s="1"/>
      <c r="M53" s="1"/>
      <c r="N53" s="1"/>
      <c r="O53" s="1"/>
      <c r="P53" s="1"/>
      <c r="Q53" s="1"/>
      <c r="R53" s="1"/>
      <c r="S53" s="1"/>
      <c r="T53" s="1"/>
      <c r="U53" s="1"/>
      <c r="V53" s="1"/>
      <c r="W53" s="1"/>
      <c r="X53" s="1"/>
      <c r="Y53" s="1"/>
    </row>
    <row r="54" spans="1:25" ht="15" customHeight="1">
      <c r="A54" s="398" t="s">
        <v>402</v>
      </c>
      <c r="B54" s="19"/>
      <c r="C54" s="19"/>
      <c r="D54" s="19"/>
      <c r="E54" s="19"/>
      <c r="F54" s="19"/>
      <c r="G54" s="19"/>
      <c r="H54" s="19"/>
      <c r="I54" s="19"/>
      <c r="J54" s="19"/>
      <c r="K54" s="19"/>
      <c r="L54" s="19"/>
      <c r="M54" s="19"/>
      <c r="N54" s="19"/>
      <c r="O54" s="19"/>
      <c r="P54" s="19"/>
      <c r="Q54" s="19"/>
      <c r="R54" s="19"/>
      <c r="S54" s="19"/>
      <c r="T54" s="19"/>
      <c r="U54" s="19"/>
      <c r="V54" s="19"/>
      <c r="W54" s="19"/>
      <c r="X54" s="19"/>
      <c r="Y54" s="19"/>
    </row>
    <row r="55" spans="1:25" ht="15" customHeight="1">
      <c r="A55" s="19"/>
      <c r="B55" s="19"/>
      <c r="C55" s="19"/>
      <c r="D55" s="19"/>
      <c r="E55" s="19"/>
      <c r="F55" s="19"/>
      <c r="G55" s="19"/>
      <c r="H55" s="19"/>
      <c r="I55" s="19"/>
      <c r="J55" s="19"/>
      <c r="K55" s="19"/>
      <c r="L55" s="19"/>
      <c r="M55" s="19"/>
      <c r="N55" s="19"/>
      <c r="O55" s="19"/>
      <c r="P55" s="69"/>
      <c r="Q55" s="926" t="s">
        <v>170</v>
      </c>
      <c r="R55" s="927"/>
      <c r="S55" s="928"/>
      <c r="T55" s="407" t="s">
        <v>171</v>
      </c>
      <c r="U55" s="929">
        <v>24</v>
      </c>
      <c r="V55" s="929"/>
      <c r="W55" s="929"/>
      <c r="X55" s="929"/>
      <c r="Y55" s="70" t="s">
        <v>47</v>
      </c>
    </row>
    <row r="56" spans="1:25" ht="15" customHeight="1">
      <c r="A56" s="19"/>
      <c r="B56" s="19"/>
      <c r="C56" s="19"/>
      <c r="D56" s="19"/>
      <c r="E56" s="19"/>
      <c r="F56" s="19"/>
      <c r="G56" s="19"/>
      <c r="H56" s="19"/>
      <c r="I56" s="19"/>
      <c r="J56" s="19"/>
      <c r="K56" s="19"/>
      <c r="L56" s="19"/>
      <c r="M56" s="19"/>
      <c r="N56" s="19"/>
      <c r="O56" s="19"/>
      <c r="P56" s="19"/>
      <c r="Q56" s="20"/>
      <c r="R56" s="20"/>
      <c r="S56" s="20"/>
      <c r="T56" s="20"/>
      <c r="U56" s="398"/>
      <c r="V56" s="398"/>
      <c r="W56" s="398"/>
      <c r="X56" s="398"/>
      <c r="Y56" s="19"/>
    </row>
    <row r="57" spans="1:25" ht="15" customHeight="1">
      <c r="A57" s="19" t="s">
        <v>172</v>
      </c>
      <c r="B57" s="126"/>
      <c r="C57" s="126"/>
      <c r="D57" s="126"/>
      <c r="E57" s="126"/>
      <c r="F57" s="126"/>
      <c r="G57" s="126"/>
      <c r="H57" s="126"/>
      <c r="I57" s="126"/>
      <c r="J57" s="126"/>
      <c r="K57" s="126"/>
      <c r="L57" s="126"/>
      <c r="M57" s="126"/>
      <c r="N57" s="126"/>
      <c r="O57" s="126"/>
      <c r="P57" s="126"/>
      <c r="Q57" s="126"/>
      <c r="R57" s="126"/>
      <c r="S57" s="126"/>
      <c r="T57" s="126"/>
      <c r="U57" s="126"/>
      <c r="V57" s="920" t="s">
        <v>48</v>
      </c>
      <c r="W57" s="920"/>
      <c r="X57" s="920" t="s">
        <v>49</v>
      </c>
      <c r="Y57" s="920"/>
    </row>
    <row r="58" spans="1:25" ht="15" customHeight="1">
      <c r="A58" s="19"/>
      <c r="B58" s="19"/>
      <c r="C58" s="19"/>
      <c r="D58" s="19"/>
      <c r="E58" s="19"/>
      <c r="F58" s="19"/>
      <c r="G58" s="19"/>
      <c r="H58" s="19"/>
      <c r="I58" s="19"/>
      <c r="J58" s="19"/>
      <c r="K58" s="19"/>
      <c r="L58" s="19"/>
      <c r="M58" s="19"/>
      <c r="N58" s="19"/>
      <c r="O58" s="19"/>
      <c r="P58" s="19"/>
      <c r="Q58" s="19"/>
      <c r="R58" s="19"/>
      <c r="S58" s="19"/>
      <c r="T58" s="19"/>
      <c r="U58" s="19"/>
      <c r="V58" s="920"/>
      <c r="W58" s="920"/>
      <c r="X58" s="920"/>
      <c r="Y58" s="920"/>
    </row>
    <row r="59" spans="1:25" ht="12" customHeight="1">
      <c r="A59" s="126"/>
      <c r="B59" s="909" t="s">
        <v>130</v>
      </c>
      <c r="C59" s="921" t="s">
        <v>50</v>
      </c>
      <c r="D59" s="921"/>
      <c r="E59" s="921"/>
      <c r="F59" s="921"/>
      <c r="G59" s="921"/>
      <c r="H59" s="921"/>
      <c r="I59" s="921"/>
      <c r="J59" s="921"/>
      <c r="K59" s="921"/>
      <c r="L59" s="921"/>
      <c r="M59" s="921"/>
      <c r="N59" s="921"/>
      <c r="O59" s="921"/>
      <c r="P59" s="921"/>
      <c r="Q59" s="921"/>
      <c r="R59" s="921"/>
      <c r="S59" s="921"/>
      <c r="T59" s="921"/>
      <c r="U59" s="921"/>
      <c r="V59" s="912" t="s">
        <v>468</v>
      </c>
      <c r="W59" s="913"/>
      <c r="X59" s="912" t="s">
        <v>468</v>
      </c>
      <c r="Y59" s="913"/>
    </row>
    <row r="60" spans="1:25" ht="12" customHeight="1">
      <c r="A60" s="19"/>
      <c r="B60" s="909"/>
      <c r="C60" s="921"/>
      <c r="D60" s="921"/>
      <c r="E60" s="921"/>
      <c r="F60" s="921"/>
      <c r="G60" s="921"/>
      <c r="H60" s="921"/>
      <c r="I60" s="921"/>
      <c r="J60" s="921"/>
      <c r="K60" s="921"/>
      <c r="L60" s="921"/>
      <c r="M60" s="921"/>
      <c r="N60" s="921"/>
      <c r="O60" s="921"/>
      <c r="P60" s="921"/>
      <c r="Q60" s="921"/>
      <c r="R60" s="921"/>
      <c r="S60" s="921"/>
      <c r="T60" s="921"/>
      <c r="U60" s="921"/>
      <c r="V60" s="914"/>
      <c r="W60" s="915"/>
      <c r="X60" s="914"/>
      <c r="Y60" s="915"/>
    </row>
    <row r="61" spans="1:25" ht="12" customHeight="1">
      <c r="A61" s="19"/>
      <c r="B61" s="909" t="s">
        <v>131</v>
      </c>
      <c r="C61" s="910" t="s">
        <v>51</v>
      </c>
      <c r="D61" s="910"/>
      <c r="E61" s="910"/>
      <c r="F61" s="910"/>
      <c r="G61" s="910"/>
      <c r="H61" s="910"/>
      <c r="I61" s="910"/>
      <c r="J61" s="910"/>
      <c r="K61" s="910"/>
      <c r="L61" s="910"/>
      <c r="M61" s="910"/>
      <c r="N61" s="910"/>
      <c r="O61" s="910"/>
      <c r="P61" s="910"/>
      <c r="Q61" s="910"/>
      <c r="R61" s="910"/>
      <c r="S61" s="910"/>
      <c r="T61" s="910"/>
      <c r="U61" s="911"/>
      <c r="V61" s="912" t="s">
        <v>468</v>
      </c>
      <c r="W61" s="913"/>
      <c r="X61" s="912" t="s">
        <v>468</v>
      </c>
      <c r="Y61" s="913"/>
    </row>
    <row r="62" spans="1:25" ht="12" customHeight="1">
      <c r="A62" s="19"/>
      <c r="B62" s="909"/>
      <c r="C62" s="910"/>
      <c r="D62" s="910"/>
      <c r="E62" s="910"/>
      <c r="F62" s="910"/>
      <c r="G62" s="910"/>
      <c r="H62" s="910"/>
      <c r="I62" s="910"/>
      <c r="J62" s="910"/>
      <c r="K62" s="910"/>
      <c r="L62" s="910"/>
      <c r="M62" s="910"/>
      <c r="N62" s="910"/>
      <c r="O62" s="910"/>
      <c r="P62" s="910"/>
      <c r="Q62" s="910"/>
      <c r="R62" s="910"/>
      <c r="S62" s="910"/>
      <c r="T62" s="910"/>
      <c r="U62" s="911"/>
      <c r="V62" s="914"/>
      <c r="W62" s="915"/>
      <c r="X62" s="914"/>
      <c r="Y62" s="915"/>
    </row>
    <row r="63" spans="1:25" ht="24.95" customHeight="1">
      <c r="A63" s="815" t="s">
        <v>403</v>
      </c>
      <c r="B63" s="815"/>
      <c r="C63" s="815"/>
      <c r="D63" s="815"/>
      <c r="E63" s="815"/>
      <c r="F63" s="815"/>
      <c r="G63" s="815"/>
      <c r="H63" s="815"/>
      <c r="I63" s="815"/>
      <c r="J63" s="815"/>
      <c r="K63" s="815"/>
      <c r="L63" s="815"/>
      <c r="M63" s="815"/>
      <c r="N63" s="916" t="s">
        <v>53</v>
      </c>
      <c r="O63" s="917"/>
      <c r="P63" s="884" t="s">
        <v>305</v>
      </c>
      <c r="Q63" s="885"/>
      <c r="R63" s="885"/>
      <c r="S63" s="886"/>
      <c r="T63" s="406" t="s">
        <v>173</v>
      </c>
      <c r="U63" s="887">
        <v>2</v>
      </c>
      <c r="V63" s="888"/>
      <c r="W63" s="888"/>
      <c r="X63" s="889"/>
      <c r="Y63" s="118" t="s">
        <v>52</v>
      </c>
    </row>
    <row r="64" spans="1:25" ht="24.95" customHeight="1">
      <c r="A64" s="815"/>
      <c r="B64" s="815"/>
      <c r="C64" s="815"/>
      <c r="D64" s="815"/>
      <c r="E64" s="815"/>
      <c r="F64" s="815"/>
      <c r="G64" s="815"/>
      <c r="H64" s="815"/>
      <c r="I64" s="815"/>
      <c r="J64" s="815"/>
      <c r="K64" s="815"/>
      <c r="L64" s="815"/>
      <c r="M64" s="815"/>
      <c r="N64" s="918"/>
      <c r="O64" s="919"/>
      <c r="P64" s="884" t="s">
        <v>306</v>
      </c>
      <c r="Q64" s="885"/>
      <c r="R64" s="885"/>
      <c r="S64" s="886"/>
      <c r="T64" s="406" t="s">
        <v>174</v>
      </c>
      <c r="U64" s="887">
        <v>0</v>
      </c>
      <c r="V64" s="888"/>
      <c r="W64" s="888"/>
      <c r="X64" s="889"/>
      <c r="Y64" s="118" t="s">
        <v>47</v>
      </c>
    </row>
    <row r="65" spans="1:28" ht="24.95" customHeight="1">
      <c r="A65" s="815" t="s">
        <v>132</v>
      </c>
      <c r="B65" s="815"/>
      <c r="C65" s="815"/>
      <c r="D65" s="815"/>
      <c r="E65" s="815"/>
      <c r="F65" s="815"/>
      <c r="G65" s="815"/>
      <c r="H65" s="815"/>
      <c r="I65" s="815"/>
      <c r="J65" s="815"/>
      <c r="K65" s="815"/>
      <c r="L65" s="815"/>
      <c r="M65" s="815"/>
      <c r="N65" s="906" t="s">
        <v>54</v>
      </c>
      <c r="O65" s="881"/>
      <c r="P65" s="884" t="s">
        <v>305</v>
      </c>
      <c r="Q65" s="885"/>
      <c r="R65" s="885"/>
      <c r="S65" s="886"/>
      <c r="T65" s="406" t="s">
        <v>175</v>
      </c>
      <c r="U65" s="887">
        <v>2</v>
      </c>
      <c r="V65" s="888"/>
      <c r="W65" s="888"/>
      <c r="X65" s="889"/>
      <c r="Y65" s="118" t="s">
        <v>52</v>
      </c>
    </row>
    <row r="66" spans="1:28" ht="24.95" customHeight="1">
      <c r="A66" s="815"/>
      <c r="B66" s="815"/>
      <c r="C66" s="815"/>
      <c r="D66" s="815"/>
      <c r="E66" s="815"/>
      <c r="F66" s="815"/>
      <c r="G66" s="815"/>
      <c r="H66" s="815"/>
      <c r="I66" s="815"/>
      <c r="J66" s="815"/>
      <c r="K66" s="815"/>
      <c r="L66" s="815"/>
      <c r="M66" s="815"/>
      <c r="N66" s="907"/>
      <c r="O66" s="908"/>
      <c r="P66" s="884" t="s">
        <v>306</v>
      </c>
      <c r="Q66" s="885"/>
      <c r="R66" s="885"/>
      <c r="S66" s="886"/>
      <c r="T66" s="406" t="s">
        <v>176</v>
      </c>
      <c r="U66" s="887">
        <v>12</v>
      </c>
      <c r="V66" s="888"/>
      <c r="W66" s="888"/>
      <c r="X66" s="889"/>
      <c r="Y66" s="118" t="s">
        <v>47</v>
      </c>
    </row>
    <row r="67" spans="1:28" ht="13.5" customHeight="1">
      <c r="A67" s="385"/>
      <c r="B67" s="385"/>
      <c r="C67" s="385"/>
      <c r="D67" s="385"/>
      <c r="E67" s="385"/>
      <c r="F67" s="385"/>
      <c r="G67" s="385"/>
      <c r="H67" s="385"/>
      <c r="I67" s="385"/>
      <c r="J67" s="385"/>
      <c r="K67" s="385"/>
      <c r="L67" s="385"/>
      <c r="M67" s="385"/>
      <c r="N67" s="128"/>
      <c r="O67" s="128"/>
      <c r="P67" s="128"/>
      <c r="Q67" s="128"/>
      <c r="R67" s="128"/>
      <c r="S67" s="128"/>
      <c r="T67" s="390"/>
      <c r="U67" s="129"/>
      <c r="V67" s="129"/>
      <c r="W67" s="129"/>
      <c r="X67" s="129"/>
      <c r="Y67" s="27"/>
    </row>
    <row r="68" spans="1:28" ht="24.95" customHeight="1">
      <c r="A68" s="815" t="s">
        <v>404</v>
      </c>
      <c r="B68" s="815"/>
      <c r="C68" s="815"/>
      <c r="D68" s="815"/>
      <c r="E68" s="815"/>
      <c r="F68" s="815"/>
      <c r="G68" s="815"/>
      <c r="H68" s="815"/>
      <c r="I68" s="815"/>
      <c r="J68" s="815"/>
      <c r="K68" s="815"/>
      <c r="L68" s="815"/>
      <c r="M68" s="815"/>
      <c r="N68" s="896" t="s">
        <v>53</v>
      </c>
      <c r="O68" s="897"/>
      <c r="P68" s="900" t="s">
        <v>305</v>
      </c>
      <c r="Q68" s="901"/>
      <c r="R68" s="901"/>
      <c r="S68" s="902"/>
      <c r="T68" s="130" t="s">
        <v>177</v>
      </c>
      <c r="U68" s="903">
        <v>0</v>
      </c>
      <c r="V68" s="904"/>
      <c r="W68" s="904"/>
      <c r="X68" s="905"/>
      <c r="Y68" s="131" t="s">
        <v>52</v>
      </c>
    </row>
    <row r="69" spans="1:28" ht="24.95" customHeight="1">
      <c r="A69" s="815"/>
      <c r="B69" s="815"/>
      <c r="C69" s="815"/>
      <c r="D69" s="815"/>
      <c r="E69" s="815"/>
      <c r="F69" s="815"/>
      <c r="G69" s="815"/>
      <c r="H69" s="815"/>
      <c r="I69" s="815"/>
      <c r="J69" s="815"/>
      <c r="K69" s="815"/>
      <c r="L69" s="815"/>
      <c r="M69" s="815"/>
      <c r="N69" s="898"/>
      <c r="O69" s="899"/>
      <c r="P69" s="884" t="s">
        <v>306</v>
      </c>
      <c r="Q69" s="885"/>
      <c r="R69" s="885"/>
      <c r="S69" s="886"/>
      <c r="T69" s="406" t="s">
        <v>178</v>
      </c>
      <c r="U69" s="887">
        <v>10</v>
      </c>
      <c r="V69" s="888"/>
      <c r="W69" s="888"/>
      <c r="X69" s="889"/>
      <c r="Y69" s="132" t="s">
        <v>47</v>
      </c>
    </row>
    <row r="70" spans="1:28" ht="24.95" customHeight="1">
      <c r="A70" s="815" t="s">
        <v>133</v>
      </c>
      <c r="B70" s="815"/>
      <c r="C70" s="815"/>
      <c r="D70" s="815"/>
      <c r="E70" s="815"/>
      <c r="F70" s="815"/>
      <c r="G70" s="815"/>
      <c r="H70" s="815"/>
      <c r="I70" s="815"/>
      <c r="J70" s="815"/>
      <c r="K70" s="815"/>
      <c r="L70" s="815"/>
      <c r="M70" s="815"/>
      <c r="N70" s="880" t="s">
        <v>54</v>
      </c>
      <c r="O70" s="881"/>
      <c r="P70" s="884" t="s">
        <v>305</v>
      </c>
      <c r="Q70" s="885"/>
      <c r="R70" s="885"/>
      <c r="S70" s="886"/>
      <c r="T70" s="406" t="s">
        <v>179</v>
      </c>
      <c r="U70" s="887">
        <v>2</v>
      </c>
      <c r="V70" s="888"/>
      <c r="W70" s="888"/>
      <c r="X70" s="889"/>
      <c r="Y70" s="132" t="s">
        <v>52</v>
      </c>
    </row>
    <row r="71" spans="1:28" ht="24.95" customHeight="1">
      <c r="A71" s="815"/>
      <c r="B71" s="815"/>
      <c r="C71" s="815"/>
      <c r="D71" s="815"/>
      <c r="E71" s="815"/>
      <c r="F71" s="815"/>
      <c r="G71" s="815"/>
      <c r="H71" s="815"/>
      <c r="I71" s="815"/>
      <c r="J71" s="815"/>
      <c r="K71" s="815"/>
      <c r="L71" s="815"/>
      <c r="M71" s="815"/>
      <c r="N71" s="882"/>
      <c r="O71" s="883"/>
      <c r="P71" s="890" t="s">
        <v>306</v>
      </c>
      <c r="Q71" s="891"/>
      <c r="R71" s="891"/>
      <c r="S71" s="892"/>
      <c r="T71" s="133" t="s">
        <v>180</v>
      </c>
      <c r="U71" s="893">
        <v>16</v>
      </c>
      <c r="V71" s="894"/>
      <c r="W71" s="894"/>
      <c r="X71" s="895"/>
      <c r="Y71" s="134" t="s">
        <v>47</v>
      </c>
    </row>
    <row r="72" spans="1:28" s="47" customFormat="1" ht="15" customHeight="1">
      <c r="A72" s="19" t="s">
        <v>181</v>
      </c>
      <c r="B72" s="19"/>
      <c r="C72" s="19"/>
      <c r="D72" s="19"/>
      <c r="E72" s="19"/>
      <c r="F72" s="19"/>
      <c r="G72" s="19"/>
      <c r="H72" s="19"/>
      <c r="I72" s="19"/>
      <c r="J72" s="19"/>
      <c r="K72" s="19"/>
      <c r="L72" s="19"/>
      <c r="M72" s="19"/>
      <c r="N72" s="19"/>
      <c r="O72" s="19"/>
      <c r="P72" s="19"/>
      <c r="Q72" s="19"/>
      <c r="R72" s="19"/>
      <c r="S72" s="19"/>
      <c r="T72" s="19"/>
      <c r="U72" s="19"/>
      <c r="V72" s="19"/>
      <c r="W72" s="19"/>
      <c r="X72" s="19"/>
      <c r="Y72" s="19"/>
    </row>
    <row r="73" spans="1:28" s="47" customFormat="1" ht="9" customHeight="1">
      <c r="A73" s="126"/>
      <c r="B73" s="126"/>
      <c r="C73" s="126"/>
      <c r="D73" s="126"/>
      <c r="E73" s="126"/>
      <c r="F73" s="126"/>
      <c r="G73" s="126"/>
      <c r="H73" s="126"/>
      <c r="I73" s="126"/>
      <c r="J73" s="126"/>
      <c r="K73" s="126"/>
      <c r="L73" s="126"/>
      <c r="M73" s="126"/>
      <c r="N73" s="126"/>
      <c r="O73" s="126"/>
      <c r="P73" s="126"/>
      <c r="Q73" s="126"/>
      <c r="R73" s="126"/>
      <c r="S73" s="126"/>
      <c r="T73" s="126"/>
      <c r="U73" s="126"/>
      <c r="V73" s="126"/>
      <c r="W73" s="126"/>
      <c r="X73" s="126"/>
      <c r="Y73" s="126"/>
    </row>
    <row r="74" spans="1:28" s="47" customFormat="1" ht="8.25" customHeight="1">
      <c r="A74" s="126"/>
      <c r="B74" s="135"/>
      <c r="C74" s="136"/>
      <c r="D74" s="136"/>
      <c r="E74" s="136"/>
      <c r="F74" s="136"/>
      <c r="G74" s="136"/>
      <c r="H74" s="136"/>
      <c r="I74" s="136"/>
      <c r="J74" s="136"/>
      <c r="K74" s="136"/>
      <c r="L74" s="136"/>
      <c r="M74" s="136"/>
      <c r="N74" s="136"/>
      <c r="O74" s="136"/>
      <c r="P74" s="136"/>
      <c r="Q74" s="136"/>
      <c r="R74" s="136"/>
      <c r="S74" s="137"/>
      <c r="T74" s="135"/>
      <c r="U74" s="136"/>
      <c r="V74" s="136"/>
      <c r="W74" s="136"/>
      <c r="X74" s="136"/>
      <c r="Y74" s="137"/>
    </row>
    <row r="75" spans="1:28" s="47" customFormat="1" ht="15" customHeight="1">
      <c r="A75" s="126"/>
      <c r="B75" s="138"/>
      <c r="C75" s="19" t="s">
        <v>55</v>
      </c>
      <c r="D75" s="19"/>
      <c r="E75" s="19"/>
      <c r="F75" s="19"/>
      <c r="G75" s="19"/>
      <c r="H75" s="876" t="s">
        <v>56</v>
      </c>
      <c r="I75" s="876"/>
      <c r="J75" s="876"/>
      <c r="K75" s="876"/>
      <c r="L75" s="876"/>
      <c r="M75" s="876"/>
      <c r="N75" s="876"/>
      <c r="O75" s="876"/>
      <c r="P75" s="876"/>
      <c r="Q75" s="876"/>
      <c r="R75" s="876"/>
      <c r="S75" s="876"/>
      <c r="T75" s="876"/>
      <c r="U75" s="876"/>
      <c r="V75" s="876"/>
      <c r="W75" s="876"/>
      <c r="X75" s="876"/>
      <c r="Y75" s="877"/>
    </row>
    <row r="76" spans="1:28" s="47" customFormat="1" ht="15" customHeight="1">
      <c r="A76" s="126"/>
      <c r="B76" s="138"/>
      <c r="C76" s="19" t="s">
        <v>57</v>
      </c>
      <c r="D76" s="19"/>
      <c r="E76" s="19"/>
      <c r="F76" s="19"/>
      <c r="G76" s="19"/>
      <c r="H76" s="27"/>
      <c r="I76" s="878" t="s">
        <v>58</v>
      </c>
      <c r="J76" s="879"/>
      <c r="K76" s="139">
        <v>5</v>
      </c>
      <c r="L76" s="19" t="s">
        <v>59</v>
      </c>
      <c r="M76" s="19"/>
      <c r="N76" s="139">
        <v>3</v>
      </c>
      <c r="O76" s="19" t="s">
        <v>60</v>
      </c>
      <c r="P76" s="19"/>
      <c r="Q76" s="19"/>
      <c r="R76" s="19"/>
      <c r="S76" s="19"/>
      <c r="T76" s="140" t="s">
        <v>182</v>
      </c>
      <c r="U76" s="834" t="e">
        <f>U77+U101</f>
        <v>#REF!</v>
      </c>
      <c r="V76" s="834"/>
      <c r="W76" s="834"/>
      <c r="X76" s="834"/>
      <c r="Y76" s="141" t="s">
        <v>61</v>
      </c>
      <c r="Z76" s="142" t="str">
        <f>IF(AB78="未入力","※先に158行目の当該年度４月１日現在の１年次研修医受入数を入力してください","")</f>
        <v/>
      </c>
    </row>
    <row r="77" spans="1:28" s="47" customFormat="1" ht="15" customHeight="1">
      <c r="A77" s="126"/>
      <c r="B77" s="138" t="s">
        <v>116</v>
      </c>
      <c r="C77" s="19"/>
      <c r="D77" s="19"/>
      <c r="E77" s="19"/>
      <c r="F77" s="19"/>
      <c r="G77" s="19"/>
      <c r="H77" s="19"/>
      <c r="I77" s="20"/>
      <c r="J77" s="20"/>
      <c r="K77" s="19"/>
      <c r="L77" s="19"/>
      <c r="M77" s="19"/>
      <c r="N77" s="19"/>
      <c r="O77" s="19"/>
      <c r="P77" s="19"/>
      <c r="Q77" s="19"/>
      <c r="R77" s="19"/>
      <c r="S77" s="19"/>
      <c r="T77" s="140" t="s">
        <v>183</v>
      </c>
      <c r="U77" s="834" t="e">
        <f>IF(OR(AB78="20人未満",#REF!=1),(E79*Q79)+(E81*Q81)+(E83*Q83)+(E85*Q85)+(E87*Q87),(E91*Q91)+(E93*Q93)+(E95*Q95)+(E97*Q97)+(E99*Q99))</f>
        <v>#REF!</v>
      </c>
      <c r="V77" s="834"/>
      <c r="W77" s="834"/>
      <c r="X77" s="834"/>
      <c r="Y77" s="141" t="s">
        <v>62</v>
      </c>
    </row>
    <row r="78" spans="1:28" s="47" customFormat="1" ht="30" customHeight="1">
      <c r="A78" s="126"/>
      <c r="B78" s="872" t="s">
        <v>117</v>
      </c>
      <c r="C78" s="873"/>
      <c r="D78" s="873"/>
      <c r="E78" s="873"/>
      <c r="F78" s="873"/>
      <c r="G78" s="873"/>
      <c r="H78" s="873"/>
      <c r="I78" s="873"/>
      <c r="J78" s="873"/>
      <c r="K78" s="873"/>
      <c r="L78" s="873"/>
      <c r="M78" s="873"/>
      <c r="N78" s="873"/>
      <c r="O78" s="873"/>
      <c r="P78" s="873"/>
      <c r="Q78" s="873"/>
      <c r="R78" s="873"/>
      <c r="S78" s="874"/>
      <c r="T78" s="140"/>
      <c r="U78" s="356"/>
      <c r="V78" s="356"/>
      <c r="W78" s="356"/>
      <c r="X78" s="356"/>
      <c r="Y78" s="141"/>
      <c r="AB78" s="143" t="str">
        <f>IF(N146="","未入力",IF(N146&gt;=20,"20人以上","20人未満"))</f>
        <v>20人以上</v>
      </c>
    </row>
    <row r="79" spans="1:28" s="47" customFormat="1" ht="32.25" customHeight="1">
      <c r="A79" s="126"/>
      <c r="B79" s="875" t="s">
        <v>63</v>
      </c>
      <c r="C79" s="867"/>
      <c r="D79" s="18" t="s">
        <v>128</v>
      </c>
      <c r="E79" s="870">
        <v>63000</v>
      </c>
      <c r="F79" s="837"/>
      <c r="G79" s="837"/>
      <c r="H79" s="19" t="s">
        <v>9</v>
      </c>
      <c r="I79" s="19"/>
      <c r="J79" s="19"/>
      <c r="K79" s="20" t="s">
        <v>7</v>
      </c>
      <c r="L79" s="19"/>
      <c r="M79" s="868" t="s">
        <v>184</v>
      </c>
      <c r="N79" s="868"/>
      <c r="O79" s="868"/>
      <c r="P79" s="868"/>
      <c r="Q79" s="849" t="e">
        <f>IF(OR($AB$78="20人未満",#REF!=1),IF($K$76=1,$V$15,0)+IF($K$76=2,$V$15,0),"")</f>
        <v>#REF!</v>
      </c>
      <c r="R79" s="849"/>
      <c r="S79" s="19" t="s">
        <v>8</v>
      </c>
      <c r="T79" s="140"/>
      <c r="U79" s="356"/>
      <c r="V79" s="356"/>
      <c r="W79" s="356"/>
      <c r="X79" s="356"/>
      <c r="Y79" s="141"/>
    </row>
    <row r="80" spans="1:28" s="47" customFormat="1" ht="9" customHeight="1">
      <c r="A80" s="126"/>
      <c r="B80" s="21"/>
      <c r="C80" s="22"/>
      <c r="D80" s="18"/>
      <c r="E80" s="412"/>
      <c r="F80" s="412"/>
      <c r="G80" s="412"/>
      <c r="H80" s="19"/>
      <c r="I80" s="19"/>
      <c r="J80" s="19"/>
      <c r="K80" s="20"/>
      <c r="L80" s="19"/>
      <c r="M80" s="389"/>
      <c r="N80" s="389"/>
      <c r="O80" s="389"/>
      <c r="P80" s="389"/>
      <c r="Q80" s="416"/>
      <c r="R80" s="416"/>
      <c r="S80" s="19"/>
      <c r="T80" s="140"/>
      <c r="U80" s="356"/>
      <c r="V80" s="356"/>
      <c r="W80" s="356"/>
      <c r="X80" s="356"/>
      <c r="Y80" s="141"/>
    </row>
    <row r="81" spans="1:25" s="47" customFormat="1" ht="27.75" customHeight="1">
      <c r="A81" s="126"/>
      <c r="B81" s="866" t="s">
        <v>64</v>
      </c>
      <c r="C81" s="867"/>
      <c r="D81" s="18" t="s">
        <v>128</v>
      </c>
      <c r="E81" s="870">
        <v>52000</v>
      </c>
      <c r="F81" s="837"/>
      <c r="G81" s="837"/>
      <c r="H81" s="19" t="s">
        <v>9</v>
      </c>
      <c r="I81" s="19"/>
      <c r="J81" s="19"/>
      <c r="K81" s="20" t="s">
        <v>7</v>
      </c>
      <c r="L81" s="19"/>
      <c r="M81" s="868" t="s">
        <v>184</v>
      </c>
      <c r="N81" s="868"/>
      <c r="O81" s="868"/>
      <c r="P81" s="868"/>
      <c r="Q81" s="849" t="e">
        <f>IF(OR($AB$78="20人未満",#REF!=1),IF($K$76=3,$V$15,0),"")</f>
        <v>#REF!</v>
      </c>
      <c r="R81" s="849"/>
      <c r="S81" s="19" t="s">
        <v>8</v>
      </c>
      <c r="T81" s="140"/>
      <c r="U81" s="356"/>
      <c r="V81" s="356"/>
      <c r="W81" s="356"/>
      <c r="X81" s="356"/>
      <c r="Y81" s="141"/>
    </row>
    <row r="82" spans="1:25" s="47" customFormat="1" ht="18" customHeight="1">
      <c r="A82" s="126"/>
      <c r="B82" s="23"/>
      <c r="C82" s="24"/>
      <c r="D82" s="18"/>
      <c r="E82" s="411"/>
      <c r="F82" s="412"/>
      <c r="G82" s="412"/>
      <c r="H82" s="19"/>
      <c r="I82" s="19"/>
      <c r="J82" s="19"/>
      <c r="K82" s="20"/>
      <c r="L82" s="19"/>
      <c r="M82" s="398"/>
      <c r="N82" s="398"/>
      <c r="O82" s="398"/>
      <c r="P82" s="398"/>
      <c r="Q82" s="413"/>
      <c r="R82" s="413"/>
      <c r="S82" s="19"/>
      <c r="T82" s="140"/>
      <c r="U82" s="356"/>
      <c r="V82" s="356"/>
      <c r="W82" s="356"/>
      <c r="X82" s="356"/>
      <c r="Y82" s="141"/>
    </row>
    <row r="83" spans="1:25" s="47" customFormat="1" ht="18" customHeight="1">
      <c r="A83" s="126"/>
      <c r="B83" s="866" t="s">
        <v>65</v>
      </c>
      <c r="C83" s="867"/>
      <c r="D83" s="18" t="s">
        <v>128</v>
      </c>
      <c r="E83" s="837">
        <v>47000</v>
      </c>
      <c r="F83" s="837"/>
      <c r="G83" s="837"/>
      <c r="H83" s="19" t="s">
        <v>9</v>
      </c>
      <c r="I83" s="19"/>
      <c r="J83" s="19"/>
      <c r="K83" s="20" t="s">
        <v>7</v>
      </c>
      <c r="L83" s="19"/>
      <c r="M83" s="868" t="s">
        <v>184</v>
      </c>
      <c r="N83" s="868"/>
      <c r="O83" s="868"/>
      <c r="P83" s="868"/>
      <c r="Q83" s="849" t="e">
        <f>IF(OR($AB$78="20人未満",#REF!=1),IF($K$76=4,$V$15,0),"")</f>
        <v>#REF!</v>
      </c>
      <c r="R83" s="849"/>
      <c r="S83" s="19" t="s">
        <v>8</v>
      </c>
      <c r="T83" s="140"/>
      <c r="U83" s="356"/>
      <c r="V83" s="356"/>
      <c r="W83" s="356"/>
      <c r="X83" s="356"/>
      <c r="Y83" s="141"/>
    </row>
    <row r="84" spans="1:25" s="47" customFormat="1" ht="18" customHeight="1">
      <c r="A84" s="126"/>
      <c r="B84" s="23"/>
      <c r="C84" s="24"/>
      <c r="D84" s="18"/>
      <c r="E84" s="837"/>
      <c r="F84" s="837"/>
      <c r="G84" s="837"/>
      <c r="H84" s="19"/>
      <c r="I84" s="19"/>
      <c r="J84" s="19"/>
      <c r="K84" s="20"/>
      <c r="L84" s="19"/>
      <c r="M84" s="398"/>
      <c r="N84" s="398"/>
      <c r="O84" s="398"/>
      <c r="P84" s="398"/>
      <c r="Q84" s="413"/>
      <c r="R84" s="413"/>
      <c r="S84" s="19"/>
      <c r="T84" s="140"/>
      <c r="U84" s="356"/>
      <c r="V84" s="356"/>
      <c r="W84" s="356"/>
      <c r="X84" s="356"/>
      <c r="Y84" s="141"/>
    </row>
    <row r="85" spans="1:25" s="47" customFormat="1" ht="18" customHeight="1">
      <c r="A85" s="126"/>
      <c r="B85" s="866" t="s">
        <v>66</v>
      </c>
      <c r="C85" s="867"/>
      <c r="D85" s="18" t="s">
        <v>128</v>
      </c>
      <c r="E85" s="837">
        <v>42000</v>
      </c>
      <c r="F85" s="837"/>
      <c r="G85" s="837"/>
      <c r="H85" s="19" t="s">
        <v>9</v>
      </c>
      <c r="I85" s="19"/>
      <c r="J85" s="19"/>
      <c r="K85" s="20" t="s">
        <v>7</v>
      </c>
      <c r="L85" s="19"/>
      <c r="M85" s="868" t="s">
        <v>184</v>
      </c>
      <c r="N85" s="868"/>
      <c r="O85" s="868"/>
      <c r="P85" s="868"/>
      <c r="Q85" s="849" t="e">
        <f>IF(OR($AB$78="20人未満",#REF!=1),IF($K$76=5,$V$15,0),"")</f>
        <v>#REF!</v>
      </c>
      <c r="R85" s="849"/>
      <c r="S85" s="19" t="s">
        <v>8</v>
      </c>
      <c r="T85" s="140"/>
      <c r="U85" s="356"/>
      <c r="V85" s="356"/>
      <c r="W85" s="356"/>
      <c r="X85" s="356"/>
      <c r="Y85" s="141"/>
    </row>
    <row r="86" spans="1:25" s="47" customFormat="1" ht="18" customHeight="1">
      <c r="A86" s="126"/>
      <c r="B86" s="23"/>
      <c r="C86" s="24"/>
      <c r="D86" s="18"/>
      <c r="E86" s="837"/>
      <c r="F86" s="837"/>
      <c r="G86" s="837"/>
      <c r="H86" s="19"/>
      <c r="I86" s="19"/>
      <c r="J86" s="19"/>
      <c r="K86" s="20"/>
      <c r="L86" s="19"/>
      <c r="M86" s="398"/>
      <c r="N86" s="398"/>
      <c r="O86" s="398"/>
      <c r="P86" s="398"/>
      <c r="Q86" s="413"/>
      <c r="R86" s="413"/>
      <c r="S86" s="19"/>
      <c r="T86" s="140"/>
      <c r="U86" s="356"/>
      <c r="V86" s="356"/>
      <c r="W86" s="356"/>
      <c r="X86" s="356"/>
      <c r="Y86" s="141"/>
    </row>
    <row r="87" spans="1:25" s="47" customFormat="1" ht="33.75" customHeight="1">
      <c r="A87" s="126"/>
      <c r="B87" s="861" t="s">
        <v>67</v>
      </c>
      <c r="C87" s="862"/>
      <c r="D87" s="400" t="s">
        <v>128</v>
      </c>
      <c r="E87" s="863">
        <v>500</v>
      </c>
      <c r="F87" s="863"/>
      <c r="G87" s="863"/>
      <c r="H87" s="392" t="s">
        <v>9</v>
      </c>
      <c r="I87" s="392"/>
      <c r="J87" s="392"/>
      <c r="K87" s="401" t="s">
        <v>7</v>
      </c>
      <c r="L87" s="392"/>
      <c r="M87" s="864" t="s">
        <v>184</v>
      </c>
      <c r="N87" s="864"/>
      <c r="O87" s="864"/>
      <c r="P87" s="864"/>
      <c r="Q87" s="871" t="e">
        <f>IF(OR($AB$78="20人未満",#REF!=1),IF($N$76=2,$V$15,0)+IF($N$76=3,$V$15,0),"")</f>
        <v>#REF!</v>
      </c>
      <c r="R87" s="871"/>
      <c r="S87" s="392" t="s">
        <v>8</v>
      </c>
      <c r="T87" s="140"/>
      <c r="U87" s="356"/>
      <c r="V87" s="356"/>
      <c r="W87" s="356"/>
      <c r="X87" s="356"/>
      <c r="Y87" s="141"/>
    </row>
    <row r="88" spans="1:25" s="47" customFormat="1" ht="9" customHeight="1">
      <c r="A88" s="126"/>
      <c r="B88" s="396"/>
      <c r="C88" s="397"/>
      <c r="D88" s="400"/>
      <c r="E88" s="414"/>
      <c r="F88" s="414"/>
      <c r="G88" s="414"/>
      <c r="H88" s="392"/>
      <c r="I88" s="392"/>
      <c r="J88" s="392"/>
      <c r="K88" s="401"/>
      <c r="L88" s="392"/>
      <c r="M88" s="392"/>
      <c r="N88" s="392"/>
      <c r="O88" s="392"/>
      <c r="P88" s="392"/>
      <c r="Q88" s="357"/>
      <c r="R88" s="357"/>
      <c r="S88" s="392"/>
      <c r="T88" s="140"/>
      <c r="U88" s="356"/>
      <c r="V88" s="356"/>
      <c r="W88" s="356"/>
      <c r="X88" s="356"/>
      <c r="Y88" s="141"/>
    </row>
    <row r="89" spans="1:25" s="47" customFormat="1" ht="9" customHeight="1">
      <c r="A89" s="2"/>
      <c r="B89" s="393"/>
      <c r="C89" s="394"/>
      <c r="D89" s="71"/>
      <c r="E89" s="369"/>
      <c r="F89" s="369"/>
      <c r="G89" s="369"/>
      <c r="H89" s="72"/>
      <c r="I89" s="50"/>
      <c r="J89" s="50"/>
      <c r="K89" s="48"/>
      <c r="L89" s="50"/>
      <c r="M89" s="395"/>
      <c r="N89" s="395"/>
      <c r="O89" s="395"/>
      <c r="P89" s="395"/>
      <c r="Q89" s="358"/>
      <c r="R89" s="358"/>
      <c r="S89" s="50"/>
      <c r="T89" s="4"/>
      <c r="U89" s="419"/>
      <c r="V89" s="419"/>
      <c r="W89" s="419"/>
      <c r="X89" s="419"/>
      <c r="Y89" s="5"/>
    </row>
    <row r="90" spans="1:25" s="47" customFormat="1" ht="30" customHeight="1">
      <c r="A90" s="126"/>
      <c r="B90" s="872" t="s">
        <v>118</v>
      </c>
      <c r="C90" s="873"/>
      <c r="D90" s="873"/>
      <c r="E90" s="873"/>
      <c r="F90" s="873"/>
      <c r="G90" s="873"/>
      <c r="H90" s="873"/>
      <c r="I90" s="873"/>
      <c r="J90" s="873"/>
      <c r="K90" s="873"/>
      <c r="L90" s="873"/>
      <c r="M90" s="873"/>
      <c r="N90" s="873"/>
      <c r="O90" s="873"/>
      <c r="P90" s="873"/>
      <c r="Q90" s="873"/>
      <c r="R90" s="873"/>
      <c r="S90" s="874"/>
      <c r="T90" s="140"/>
      <c r="U90" s="356"/>
      <c r="V90" s="356"/>
      <c r="W90" s="356"/>
      <c r="X90" s="356"/>
      <c r="Y90" s="141"/>
    </row>
    <row r="91" spans="1:25" s="47" customFormat="1" ht="32.25" customHeight="1">
      <c r="A91" s="126"/>
      <c r="B91" s="875" t="s">
        <v>63</v>
      </c>
      <c r="C91" s="867"/>
      <c r="D91" s="18" t="s">
        <v>128</v>
      </c>
      <c r="E91" s="870">
        <v>46000</v>
      </c>
      <c r="F91" s="837"/>
      <c r="G91" s="837"/>
      <c r="H91" s="19" t="s">
        <v>9</v>
      </c>
      <c r="I91" s="19"/>
      <c r="J91" s="19"/>
      <c r="K91" s="20" t="s">
        <v>7</v>
      </c>
      <c r="L91" s="19"/>
      <c r="M91" s="868" t="s">
        <v>184</v>
      </c>
      <c r="N91" s="868"/>
      <c r="O91" s="868"/>
      <c r="P91" s="868"/>
      <c r="Q91" s="869" t="e">
        <f>IF(AND($AB$78="20人以上",#REF!=""),IF($K$76=1,$V$15,0)+IF($K$76=2,$V$15,0),"")</f>
        <v>#REF!</v>
      </c>
      <c r="R91" s="869"/>
      <c r="S91" s="19" t="s">
        <v>8</v>
      </c>
      <c r="T91" s="140"/>
      <c r="U91" s="356"/>
      <c r="V91" s="356"/>
      <c r="W91" s="356"/>
      <c r="X91" s="356"/>
      <c r="Y91" s="141"/>
    </row>
    <row r="92" spans="1:25" s="47" customFormat="1" ht="9" customHeight="1">
      <c r="A92" s="126"/>
      <c r="B92" s="21"/>
      <c r="C92" s="22"/>
      <c r="D92" s="18"/>
      <c r="E92" s="412"/>
      <c r="F92" s="412"/>
      <c r="G92" s="412"/>
      <c r="H92" s="19"/>
      <c r="I92" s="19"/>
      <c r="J92" s="19"/>
      <c r="K92" s="20"/>
      <c r="L92" s="19"/>
      <c r="M92" s="389"/>
      <c r="N92" s="389"/>
      <c r="O92" s="389"/>
      <c r="P92" s="389"/>
      <c r="Q92" s="416"/>
      <c r="R92" s="416"/>
      <c r="S92" s="19"/>
      <c r="T92" s="140"/>
      <c r="U92" s="356"/>
      <c r="V92" s="356"/>
      <c r="W92" s="356"/>
      <c r="X92" s="356"/>
      <c r="Y92" s="141"/>
    </row>
    <row r="93" spans="1:25" s="47" customFormat="1" ht="27.75" customHeight="1">
      <c r="A93" s="126"/>
      <c r="B93" s="866" t="s">
        <v>64</v>
      </c>
      <c r="C93" s="867"/>
      <c r="D93" s="18" t="s">
        <v>128</v>
      </c>
      <c r="E93" s="870">
        <v>39000</v>
      </c>
      <c r="F93" s="837"/>
      <c r="G93" s="837"/>
      <c r="H93" s="19" t="s">
        <v>9</v>
      </c>
      <c r="I93" s="19"/>
      <c r="J93" s="19"/>
      <c r="K93" s="20" t="s">
        <v>7</v>
      </c>
      <c r="L93" s="19"/>
      <c r="M93" s="868" t="s">
        <v>184</v>
      </c>
      <c r="N93" s="868"/>
      <c r="O93" s="868"/>
      <c r="P93" s="868"/>
      <c r="Q93" s="869" t="e">
        <f>IF(AND($AB$78="20人以上",#REF!=""),IF($K$76=3,$V$15,0),"")</f>
        <v>#REF!</v>
      </c>
      <c r="R93" s="869"/>
      <c r="S93" s="19" t="s">
        <v>8</v>
      </c>
      <c r="T93" s="140"/>
      <c r="U93" s="356"/>
      <c r="V93" s="356"/>
      <c r="W93" s="356"/>
      <c r="X93" s="356"/>
      <c r="Y93" s="141"/>
    </row>
    <row r="94" spans="1:25" s="47" customFormat="1" ht="18" customHeight="1">
      <c r="A94" s="126"/>
      <c r="B94" s="23"/>
      <c r="C94" s="24"/>
      <c r="D94" s="18"/>
      <c r="E94" s="411"/>
      <c r="F94" s="412"/>
      <c r="G94" s="412"/>
      <c r="H94" s="19"/>
      <c r="I94" s="19"/>
      <c r="J94" s="19"/>
      <c r="K94" s="20"/>
      <c r="L94" s="19"/>
      <c r="M94" s="398"/>
      <c r="N94" s="398"/>
      <c r="O94" s="398"/>
      <c r="P94" s="398"/>
      <c r="Q94" s="413"/>
      <c r="R94" s="413"/>
      <c r="S94" s="19"/>
      <c r="T94" s="140"/>
      <c r="U94" s="356"/>
      <c r="V94" s="356"/>
      <c r="W94" s="356"/>
      <c r="X94" s="356"/>
      <c r="Y94" s="141"/>
    </row>
    <row r="95" spans="1:25" s="47" customFormat="1" ht="18" customHeight="1">
      <c r="A95" s="126"/>
      <c r="B95" s="866" t="s">
        <v>65</v>
      </c>
      <c r="C95" s="867"/>
      <c r="D95" s="18" t="s">
        <v>128</v>
      </c>
      <c r="E95" s="837">
        <v>35000</v>
      </c>
      <c r="F95" s="837"/>
      <c r="G95" s="837"/>
      <c r="H95" s="19" t="s">
        <v>9</v>
      </c>
      <c r="I95" s="19"/>
      <c r="J95" s="19"/>
      <c r="K95" s="20" t="s">
        <v>7</v>
      </c>
      <c r="L95" s="19"/>
      <c r="M95" s="868" t="s">
        <v>184</v>
      </c>
      <c r="N95" s="868"/>
      <c r="O95" s="868"/>
      <c r="P95" s="868"/>
      <c r="Q95" s="869" t="e">
        <f>IF(AND($AB$78="20人以上",#REF!=""),IF($K$76=4,$V$15,0),"")</f>
        <v>#REF!</v>
      </c>
      <c r="R95" s="869"/>
      <c r="S95" s="19" t="s">
        <v>8</v>
      </c>
      <c r="T95" s="140"/>
      <c r="U95" s="356"/>
      <c r="V95" s="356"/>
      <c r="W95" s="356"/>
      <c r="X95" s="356"/>
      <c r="Y95" s="141"/>
    </row>
    <row r="96" spans="1:25" s="47" customFormat="1" ht="18" customHeight="1">
      <c r="A96" s="126"/>
      <c r="B96" s="23"/>
      <c r="C96" s="24"/>
      <c r="D96" s="18"/>
      <c r="E96" s="837"/>
      <c r="F96" s="837"/>
      <c r="G96" s="837"/>
      <c r="H96" s="19"/>
      <c r="I96" s="19"/>
      <c r="J96" s="19"/>
      <c r="K96" s="20"/>
      <c r="L96" s="19"/>
      <c r="M96" s="398"/>
      <c r="N96" s="398"/>
      <c r="O96" s="398"/>
      <c r="P96" s="398"/>
      <c r="Q96" s="413"/>
      <c r="R96" s="413"/>
      <c r="S96" s="19"/>
      <c r="T96" s="140"/>
      <c r="U96" s="356"/>
      <c r="V96" s="356"/>
      <c r="W96" s="356"/>
      <c r="X96" s="356"/>
      <c r="Y96" s="141"/>
    </row>
    <row r="97" spans="1:33" s="47" customFormat="1" ht="18" customHeight="1">
      <c r="A97" s="126"/>
      <c r="B97" s="866" t="s">
        <v>66</v>
      </c>
      <c r="C97" s="867"/>
      <c r="D97" s="18" t="s">
        <v>128</v>
      </c>
      <c r="E97" s="837">
        <v>31000</v>
      </c>
      <c r="F97" s="837"/>
      <c r="G97" s="837"/>
      <c r="H97" s="19" t="s">
        <v>9</v>
      </c>
      <c r="I97" s="19"/>
      <c r="J97" s="19"/>
      <c r="K97" s="20" t="s">
        <v>7</v>
      </c>
      <c r="L97" s="19"/>
      <c r="M97" s="868" t="s">
        <v>184</v>
      </c>
      <c r="N97" s="868"/>
      <c r="O97" s="868"/>
      <c r="P97" s="868"/>
      <c r="Q97" s="869" t="e">
        <f>IF(AND($AB$78="20人以上",#REF!=""),IF($K$76=5,$V$15,0),"")</f>
        <v>#REF!</v>
      </c>
      <c r="R97" s="869"/>
      <c r="S97" s="19" t="s">
        <v>8</v>
      </c>
      <c r="T97" s="140"/>
      <c r="U97" s="356"/>
      <c r="V97" s="356"/>
      <c r="W97" s="356"/>
      <c r="X97" s="356"/>
      <c r="Y97" s="141"/>
    </row>
    <row r="98" spans="1:33" s="47" customFormat="1" ht="18" customHeight="1">
      <c r="A98" s="126"/>
      <c r="B98" s="23"/>
      <c r="C98" s="24"/>
      <c r="D98" s="18"/>
      <c r="E98" s="837"/>
      <c r="F98" s="837"/>
      <c r="G98" s="837"/>
      <c r="H98" s="19"/>
      <c r="I98" s="19"/>
      <c r="J98" s="19"/>
      <c r="K98" s="20"/>
      <c r="L98" s="19"/>
      <c r="M98" s="398"/>
      <c r="N98" s="398"/>
      <c r="O98" s="398"/>
      <c r="P98" s="398"/>
      <c r="Q98" s="413"/>
      <c r="R98" s="413"/>
      <c r="S98" s="19"/>
      <c r="T98" s="140"/>
      <c r="U98" s="356"/>
      <c r="V98" s="356"/>
      <c r="W98" s="356"/>
      <c r="X98" s="356"/>
      <c r="Y98" s="141"/>
    </row>
    <row r="99" spans="1:33" s="47" customFormat="1" ht="33.75" customHeight="1">
      <c r="A99" s="126"/>
      <c r="B99" s="861" t="s">
        <v>67</v>
      </c>
      <c r="C99" s="862"/>
      <c r="D99" s="400" t="s">
        <v>128</v>
      </c>
      <c r="E99" s="863">
        <v>500</v>
      </c>
      <c r="F99" s="863"/>
      <c r="G99" s="863"/>
      <c r="H99" s="392" t="s">
        <v>9</v>
      </c>
      <c r="I99" s="392"/>
      <c r="J99" s="392"/>
      <c r="K99" s="401" t="s">
        <v>7</v>
      </c>
      <c r="L99" s="392"/>
      <c r="M99" s="864" t="s">
        <v>184</v>
      </c>
      <c r="N99" s="864"/>
      <c r="O99" s="864"/>
      <c r="P99" s="864"/>
      <c r="Q99" s="865" t="e">
        <f>IF(AND($AB$78="20人以上",#REF!=""),IF($N$76=2,$V$15,0)+IF($N$76=3,$V$15,0),"")</f>
        <v>#REF!</v>
      </c>
      <c r="R99" s="865"/>
      <c r="S99" s="392" t="s">
        <v>8</v>
      </c>
      <c r="T99" s="140"/>
      <c r="U99" s="410"/>
      <c r="V99" s="410"/>
      <c r="W99" s="410"/>
      <c r="X99" s="410"/>
      <c r="Y99" s="141"/>
    </row>
    <row r="100" spans="1:33" s="47" customFormat="1" ht="9" customHeight="1">
      <c r="A100" s="2"/>
      <c r="B100" s="393"/>
      <c r="C100" s="394"/>
      <c r="D100" s="71"/>
      <c r="E100" s="369"/>
      <c r="F100" s="369"/>
      <c r="G100" s="369"/>
      <c r="H100" s="72"/>
      <c r="I100" s="50"/>
      <c r="J100" s="50"/>
      <c r="K100" s="48"/>
      <c r="L100" s="50"/>
      <c r="M100" s="395"/>
      <c r="N100" s="395"/>
      <c r="O100" s="395"/>
      <c r="P100" s="395"/>
      <c r="Q100" s="358"/>
      <c r="R100" s="358"/>
      <c r="S100" s="50"/>
      <c r="T100" s="4"/>
      <c r="U100" s="419"/>
      <c r="V100" s="419"/>
      <c r="W100" s="419"/>
      <c r="X100" s="419"/>
      <c r="Y100" s="5"/>
    </row>
    <row r="101" spans="1:33" s="147" customFormat="1" ht="19.5" customHeight="1">
      <c r="A101" s="144"/>
      <c r="B101" s="25" t="s">
        <v>68</v>
      </c>
      <c r="C101" s="26"/>
      <c r="D101" s="400" t="s">
        <v>183</v>
      </c>
      <c r="E101" s="863">
        <v>15000</v>
      </c>
      <c r="F101" s="863"/>
      <c r="G101" s="863"/>
      <c r="H101" s="392" t="s">
        <v>9</v>
      </c>
      <c r="I101" s="392"/>
      <c r="J101" s="392"/>
      <c r="K101" s="401" t="s">
        <v>7</v>
      </c>
      <c r="L101" s="392"/>
      <c r="M101" s="864" t="s">
        <v>184</v>
      </c>
      <c r="N101" s="864"/>
      <c r="O101" s="864"/>
      <c r="P101" s="864"/>
      <c r="Q101" s="849">
        <f>V15</f>
        <v>60</v>
      </c>
      <c r="R101" s="849"/>
      <c r="S101" s="392" t="s">
        <v>17</v>
      </c>
      <c r="T101" s="145" t="s">
        <v>183</v>
      </c>
      <c r="U101" s="833">
        <f>E101*Q101</f>
        <v>900000</v>
      </c>
      <c r="V101" s="833"/>
      <c r="W101" s="833"/>
      <c r="X101" s="833"/>
      <c r="Y101" s="146" t="s">
        <v>62</v>
      </c>
    </row>
    <row r="102" spans="1:33" s="47" customFormat="1" ht="6" customHeight="1">
      <c r="A102" s="126"/>
      <c r="B102" s="148"/>
      <c r="C102" s="149"/>
      <c r="D102" s="18"/>
      <c r="E102" s="412"/>
      <c r="F102" s="412"/>
      <c r="G102" s="412"/>
      <c r="H102" s="19"/>
      <c r="I102" s="19"/>
      <c r="J102" s="19"/>
      <c r="K102" s="20"/>
      <c r="L102" s="19"/>
      <c r="M102" s="398"/>
      <c r="N102" s="398"/>
      <c r="O102" s="398"/>
      <c r="P102" s="398"/>
      <c r="Q102" s="357"/>
      <c r="R102" s="357"/>
      <c r="S102" s="19"/>
      <c r="T102" s="140"/>
      <c r="U102" s="410"/>
      <c r="V102" s="410"/>
      <c r="W102" s="410"/>
      <c r="X102" s="410"/>
      <c r="Y102" s="141"/>
    </row>
    <row r="103" spans="1:33" s="372" customFormat="1" ht="14.25" customHeight="1">
      <c r="A103" s="370"/>
      <c r="B103" s="371"/>
      <c r="C103" s="381" t="s">
        <v>440</v>
      </c>
      <c r="D103" s="535"/>
      <c r="E103" s="536"/>
      <c r="F103" s="536"/>
      <c r="G103" s="536"/>
      <c r="H103" s="537"/>
      <c r="I103" s="537"/>
      <c r="J103" s="537"/>
      <c r="K103" s="538"/>
      <c r="L103" s="537"/>
      <c r="M103" s="539"/>
      <c r="N103" s="539"/>
      <c r="O103" s="539"/>
      <c r="P103" s="539"/>
      <c r="Q103" s="540"/>
      <c r="R103" s="540"/>
      <c r="S103" s="537"/>
      <c r="T103" s="541"/>
      <c r="U103" s="542"/>
      <c r="V103" s="542"/>
      <c r="W103" s="542"/>
      <c r="X103" s="542"/>
      <c r="Y103" s="543"/>
      <c r="Z103" s="427"/>
      <c r="AA103" s="427" t="s">
        <v>441</v>
      </c>
      <c r="AB103" s="427"/>
      <c r="AC103" s="427"/>
      <c r="AD103" s="427"/>
      <c r="AE103" s="427"/>
      <c r="AF103" s="427"/>
      <c r="AG103" s="427"/>
    </row>
    <row r="104" spans="1:33" s="372" customFormat="1" ht="14.25" customHeight="1">
      <c r="A104" s="370"/>
      <c r="B104" s="371"/>
      <c r="C104" s="858" t="s">
        <v>557</v>
      </c>
      <c r="D104" s="858"/>
      <c r="E104" s="858"/>
      <c r="F104" s="858"/>
      <c r="G104" s="858"/>
      <c r="H104" s="858"/>
      <c r="I104" s="858"/>
      <c r="J104" s="858"/>
      <c r="K104" s="858"/>
      <c r="L104" s="858"/>
      <c r="M104" s="858"/>
      <c r="N104" s="858"/>
      <c r="O104" s="858"/>
      <c r="P104" s="858"/>
      <c r="Q104" s="858"/>
      <c r="R104" s="858"/>
      <c r="S104" s="859"/>
      <c r="T104" s="541"/>
      <c r="U104" s="542"/>
      <c r="V104" s="542"/>
      <c r="W104" s="542"/>
      <c r="X104" s="542"/>
      <c r="Y104" s="543"/>
      <c r="Z104" s="427"/>
      <c r="AA104" s="427"/>
      <c r="AB104" s="427"/>
      <c r="AC104" s="427"/>
      <c r="AD104" s="427"/>
      <c r="AE104" s="427"/>
      <c r="AF104" s="427"/>
      <c r="AG104" s="427"/>
    </row>
    <row r="105" spans="1:33" s="372" customFormat="1" ht="14.25" customHeight="1">
      <c r="A105" s="370"/>
      <c r="B105" s="371"/>
      <c r="C105" s="544"/>
      <c r="D105" s="545" t="s">
        <v>183</v>
      </c>
      <c r="E105" s="854">
        <v>15000</v>
      </c>
      <c r="F105" s="854"/>
      <c r="G105" s="854"/>
      <c r="H105" s="546" t="s">
        <v>9</v>
      </c>
      <c r="I105" s="546"/>
      <c r="J105" s="546"/>
      <c r="K105" s="547" t="s">
        <v>7</v>
      </c>
      <c r="L105" s="546"/>
      <c r="M105" s="860" t="s">
        <v>558</v>
      </c>
      <c r="N105" s="860"/>
      <c r="O105" s="860"/>
      <c r="P105" s="860"/>
      <c r="Q105" s="856" t="str">
        <f>IF($U$42&gt;0.4999,K48,"0")</f>
        <v>0</v>
      </c>
      <c r="R105" s="856"/>
      <c r="S105" s="546" t="s">
        <v>17</v>
      </c>
      <c r="T105" s="548" t="s">
        <v>183</v>
      </c>
      <c r="U105" s="857">
        <f>IF(Q105&gt;0,E105*Q105,"")</f>
        <v>0</v>
      </c>
      <c r="V105" s="857"/>
      <c r="W105" s="857"/>
      <c r="X105" s="857"/>
      <c r="Y105" s="549" t="s">
        <v>62</v>
      </c>
      <c r="Z105" s="427"/>
      <c r="AA105" s="427"/>
      <c r="AB105" s="427" t="str">
        <f>IF($U$42&gt;=0.5,"50％以上","50％未満")</f>
        <v>50％未満</v>
      </c>
      <c r="AC105" s="427"/>
      <c r="AD105" s="427"/>
      <c r="AE105" s="427"/>
      <c r="AF105" s="427"/>
      <c r="AG105" s="427"/>
    </row>
    <row r="106" spans="1:33" s="47" customFormat="1" ht="14.25" customHeight="1">
      <c r="A106" s="126"/>
      <c r="B106" s="148"/>
      <c r="C106" s="544"/>
      <c r="D106" s="545"/>
      <c r="E106" s="854"/>
      <c r="F106" s="854"/>
      <c r="G106" s="854"/>
      <c r="H106" s="546"/>
      <c r="I106" s="546"/>
      <c r="J106" s="546"/>
      <c r="K106" s="547"/>
      <c r="L106" s="546"/>
      <c r="M106" s="855"/>
      <c r="N106" s="855"/>
      <c r="O106" s="855"/>
      <c r="P106" s="855"/>
      <c r="Q106" s="856"/>
      <c r="R106" s="856"/>
      <c r="S106" s="546"/>
      <c r="T106" s="548"/>
      <c r="U106" s="857"/>
      <c r="V106" s="857"/>
      <c r="W106" s="857"/>
      <c r="X106" s="857"/>
      <c r="Y106" s="549"/>
      <c r="Z106" s="427"/>
      <c r="AA106" s="427"/>
      <c r="AB106" s="427"/>
      <c r="AC106" s="427"/>
      <c r="AD106" s="427"/>
      <c r="AE106" s="427"/>
      <c r="AF106" s="427"/>
      <c r="AG106" s="427"/>
    </row>
    <row r="107" spans="1:33" s="372" customFormat="1" ht="14.25" customHeight="1">
      <c r="A107" s="370"/>
      <c r="B107" s="371"/>
      <c r="C107" s="381" t="s">
        <v>559</v>
      </c>
      <c r="D107" s="535"/>
      <c r="E107" s="536"/>
      <c r="F107" s="536"/>
      <c r="G107" s="536"/>
      <c r="H107" s="537"/>
      <c r="I107" s="537"/>
      <c r="J107" s="537"/>
      <c r="K107" s="538"/>
      <c r="L107" s="537"/>
      <c r="M107" s="539"/>
      <c r="N107" s="539"/>
      <c r="O107" s="539"/>
      <c r="P107" s="539"/>
      <c r="Q107" s="540"/>
      <c r="R107" s="540"/>
      <c r="S107" s="537"/>
      <c r="T107" s="541"/>
      <c r="U107" s="542"/>
      <c r="V107" s="542"/>
      <c r="W107" s="542"/>
      <c r="X107" s="542"/>
      <c r="Y107" s="543"/>
      <c r="Z107" s="427"/>
      <c r="AA107" s="427" t="s">
        <v>441</v>
      </c>
      <c r="AB107" s="427"/>
      <c r="AC107" s="427"/>
      <c r="AD107" s="427"/>
      <c r="AE107" s="427"/>
      <c r="AF107" s="427"/>
      <c r="AG107" s="427"/>
    </row>
    <row r="108" spans="1:33" s="372" customFormat="1" ht="14.25" customHeight="1">
      <c r="A108" s="370"/>
      <c r="B108" s="371"/>
      <c r="C108" s="858" t="s">
        <v>560</v>
      </c>
      <c r="D108" s="858"/>
      <c r="E108" s="858"/>
      <c r="F108" s="858"/>
      <c r="G108" s="858"/>
      <c r="H108" s="858"/>
      <c r="I108" s="858"/>
      <c r="J108" s="858"/>
      <c r="K108" s="858"/>
      <c r="L108" s="858"/>
      <c r="M108" s="858"/>
      <c r="N108" s="858"/>
      <c r="O108" s="858"/>
      <c r="P108" s="858"/>
      <c r="Q108" s="858"/>
      <c r="R108" s="858"/>
      <c r="S108" s="859"/>
      <c r="T108" s="541"/>
      <c r="U108" s="542"/>
      <c r="V108" s="542"/>
      <c r="W108" s="542"/>
      <c r="X108" s="542"/>
      <c r="Y108" s="543"/>
      <c r="Z108" s="427"/>
      <c r="AA108" s="427"/>
      <c r="AB108" s="427"/>
      <c r="AC108" s="427"/>
      <c r="AD108" s="427"/>
      <c r="AE108" s="427"/>
      <c r="AF108" s="427"/>
      <c r="AG108" s="427"/>
    </row>
    <row r="109" spans="1:33" s="372" customFormat="1" ht="14.25" customHeight="1">
      <c r="A109" s="370"/>
      <c r="B109" s="371"/>
      <c r="C109" s="544"/>
      <c r="D109" s="545" t="s">
        <v>183</v>
      </c>
      <c r="E109" s="854">
        <v>15000</v>
      </c>
      <c r="F109" s="854"/>
      <c r="G109" s="854"/>
      <c r="H109" s="550" t="s">
        <v>185</v>
      </c>
      <c r="I109" s="546"/>
      <c r="J109" s="546"/>
      <c r="K109" s="547" t="s">
        <v>7</v>
      </c>
      <c r="L109" s="546"/>
      <c r="M109" s="860" t="s">
        <v>561</v>
      </c>
      <c r="N109" s="860"/>
      <c r="O109" s="860"/>
      <c r="P109" s="860"/>
      <c r="Q109" s="856">
        <f>IF($U$42&lt;0.5,K48,"0")</f>
        <v>118</v>
      </c>
      <c r="R109" s="856"/>
      <c r="S109" s="546" t="s">
        <v>17</v>
      </c>
      <c r="T109" s="548" t="s">
        <v>183</v>
      </c>
      <c r="U109" s="857">
        <f>IF(Q109&gt;0,E109*Q109*0.5,"")</f>
        <v>885000</v>
      </c>
      <c r="V109" s="857"/>
      <c r="W109" s="857"/>
      <c r="X109" s="857"/>
      <c r="Y109" s="549" t="s">
        <v>62</v>
      </c>
      <c r="Z109" s="427"/>
      <c r="AA109" s="427"/>
      <c r="AB109" s="427" t="str">
        <f>IF($U$42&gt;=0.5,"50％以上","50％未満")</f>
        <v>50％未満</v>
      </c>
      <c r="AC109" s="427"/>
      <c r="AD109" s="427"/>
      <c r="AE109" s="427"/>
      <c r="AF109" s="427"/>
      <c r="AG109" s="427"/>
    </row>
    <row r="110" spans="1:33" s="47" customFormat="1" ht="14.25" customHeight="1">
      <c r="A110" s="126"/>
      <c r="B110" s="148"/>
      <c r="C110" s="149"/>
      <c r="D110" s="400"/>
      <c r="E110" s="414"/>
      <c r="F110" s="414"/>
      <c r="G110" s="414"/>
      <c r="H110" s="392"/>
      <c r="I110" s="392"/>
      <c r="J110" s="392"/>
      <c r="K110" s="401"/>
      <c r="L110" s="392"/>
      <c r="M110" s="392"/>
      <c r="N110" s="392"/>
      <c r="O110" s="392"/>
      <c r="P110" s="392"/>
      <c r="Q110" s="413"/>
      <c r="R110" s="413"/>
      <c r="S110" s="392"/>
      <c r="T110" s="145"/>
      <c r="U110" s="415"/>
      <c r="V110" s="415"/>
      <c r="W110" s="415"/>
      <c r="X110" s="415"/>
      <c r="Y110" s="146"/>
    </row>
    <row r="111" spans="1:33" s="47" customFormat="1" ht="15" customHeight="1" thickBot="1">
      <c r="A111" s="126"/>
      <c r="B111" s="138"/>
      <c r="C111" s="381" t="s">
        <v>562</v>
      </c>
      <c r="D111" s="27"/>
      <c r="E111" s="27"/>
      <c r="F111" s="27"/>
      <c r="G111" s="27"/>
      <c r="H111" s="73" t="s">
        <v>69</v>
      </c>
      <c r="I111" s="27"/>
      <c r="J111" s="27"/>
      <c r="K111" s="27"/>
      <c r="L111" s="27"/>
      <c r="M111" s="27"/>
      <c r="N111" s="27"/>
      <c r="O111" s="27"/>
      <c r="P111" s="27"/>
      <c r="Q111" s="27"/>
      <c r="R111" s="19"/>
      <c r="S111" s="19"/>
      <c r="T111" s="145"/>
      <c r="U111" s="832"/>
      <c r="V111" s="832"/>
      <c r="W111" s="832"/>
      <c r="X111" s="832"/>
      <c r="Y111" s="146"/>
    </row>
    <row r="112" spans="1:33" s="47" customFormat="1" ht="15" customHeight="1" thickBot="1">
      <c r="A112" s="126"/>
      <c r="B112" s="138"/>
      <c r="C112" s="150" t="s">
        <v>469</v>
      </c>
      <c r="D112" s="392" t="s">
        <v>571</v>
      </c>
      <c r="E112" s="19"/>
      <c r="F112" s="19"/>
      <c r="G112" s="19"/>
      <c r="H112" s="19"/>
      <c r="I112" s="19"/>
      <c r="J112" s="19"/>
      <c r="K112" s="20" t="s">
        <v>186</v>
      </c>
      <c r="L112" s="399" t="s">
        <v>72</v>
      </c>
      <c r="M112" s="19"/>
      <c r="N112" s="19"/>
      <c r="O112" s="19"/>
      <c r="P112" s="19"/>
      <c r="Q112" s="845">
        <f>U28</f>
        <v>30</v>
      </c>
      <c r="R112" s="846"/>
      <c r="S112" s="19" t="s">
        <v>17</v>
      </c>
      <c r="T112" s="140"/>
      <c r="U112" s="850"/>
      <c r="V112" s="850"/>
      <c r="W112" s="850"/>
      <c r="X112" s="850"/>
      <c r="Y112" s="141"/>
      <c r="AB112" s="151"/>
      <c r="AC112" s="151"/>
      <c r="AF112" s="151"/>
    </row>
    <row r="113" spans="1:38" s="47" customFormat="1" ht="15" customHeight="1" thickBot="1">
      <c r="A113" s="126"/>
      <c r="B113" s="138"/>
      <c r="C113" s="19"/>
      <c r="D113" s="18" t="s">
        <v>128</v>
      </c>
      <c r="E113" s="837">
        <v>40000</v>
      </c>
      <c r="F113" s="837"/>
      <c r="G113" s="837"/>
      <c r="H113" s="19" t="s">
        <v>11</v>
      </c>
      <c r="I113" s="19"/>
      <c r="J113" s="19"/>
      <c r="K113" s="851"/>
      <c r="L113" s="851"/>
      <c r="M113" s="851"/>
      <c r="N113" s="851"/>
      <c r="O113" s="851"/>
      <c r="P113" s="851"/>
      <c r="Q113" s="851"/>
      <c r="R113" s="851"/>
      <c r="S113" s="852"/>
      <c r="T113" s="138"/>
      <c r="U113" s="152"/>
      <c r="V113" s="152"/>
      <c r="W113" s="152"/>
      <c r="X113" s="152"/>
      <c r="Y113" s="141"/>
      <c r="AB113" s="6"/>
      <c r="AC113" s="6"/>
      <c r="AD113" s="6"/>
      <c r="AE113" s="151"/>
      <c r="AF113" s="151"/>
    </row>
    <row r="114" spans="1:38" s="47" customFormat="1" ht="15" customHeight="1" thickBot="1">
      <c r="A114" s="126"/>
      <c r="B114" s="138"/>
      <c r="C114" s="153" t="s">
        <v>469</v>
      </c>
      <c r="D114" s="19" t="s">
        <v>71</v>
      </c>
      <c r="E114" s="19"/>
      <c r="F114" s="19"/>
      <c r="G114" s="19"/>
      <c r="H114" s="19"/>
      <c r="I114" s="19"/>
      <c r="J114" s="19"/>
      <c r="K114" s="20" t="s">
        <v>7</v>
      </c>
      <c r="L114" s="399" t="s">
        <v>72</v>
      </c>
      <c r="M114" s="154"/>
      <c r="N114" s="154"/>
      <c r="O114" s="154"/>
      <c r="P114" s="154"/>
      <c r="Q114" s="849">
        <f>U28</f>
        <v>30</v>
      </c>
      <c r="R114" s="849"/>
      <c r="S114" s="19" t="s">
        <v>8</v>
      </c>
      <c r="T114" s="140" t="s">
        <v>129</v>
      </c>
      <c r="U114" s="973" t="str">
        <f>IF(C114="○",AA115,IF(C112="○",AA114,0))</f>
        <v>0</v>
      </c>
      <c r="V114" s="973"/>
      <c r="W114" s="973"/>
      <c r="X114" s="973"/>
      <c r="Y114" s="141" t="s">
        <v>10</v>
      </c>
      <c r="AA114" s="844">
        <f>IF(Q114=0,0,ROUNDDOWN((40000*M115/Q115*Q114),0))</f>
        <v>100000</v>
      </c>
      <c r="AB114" s="844"/>
      <c r="AC114" s="844"/>
      <c r="AD114" s="844"/>
      <c r="AE114" s="844"/>
    </row>
    <row r="115" spans="1:38" s="47" customFormat="1" ht="15" customHeight="1">
      <c r="A115" s="126"/>
      <c r="B115" s="138"/>
      <c r="C115" s="19"/>
      <c r="D115" s="18" t="s">
        <v>128</v>
      </c>
      <c r="E115" s="837">
        <v>97000</v>
      </c>
      <c r="F115" s="837"/>
      <c r="G115" s="837"/>
      <c r="H115" s="19" t="s">
        <v>11</v>
      </c>
      <c r="I115" s="19"/>
      <c r="J115" s="19"/>
      <c r="K115" s="18" t="s">
        <v>128</v>
      </c>
      <c r="L115" s="20" t="s">
        <v>187</v>
      </c>
      <c r="M115" s="845">
        <f>+V15</f>
        <v>60</v>
      </c>
      <c r="N115" s="846"/>
      <c r="O115" s="20" t="s">
        <v>6</v>
      </c>
      <c r="P115" s="20" t="s">
        <v>188</v>
      </c>
      <c r="Q115" s="845">
        <f>+V17</f>
        <v>720</v>
      </c>
      <c r="R115" s="846"/>
      <c r="S115" s="19" t="s">
        <v>189</v>
      </c>
      <c r="T115" s="140"/>
      <c r="U115" s="410"/>
      <c r="V115" s="410"/>
      <c r="W115" s="410"/>
      <c r="X115" s="410"/>
      <c r="Y115" s="141"/>
      <c r="AA115" s="844" t="str">
        <f>IF(C112="○","0",ROUNDDOWN((97000*M115/Q115*Q114),0))</f>
        <v>0</v>
      </c>
      <c r="AB115" s="844"/>
      <c r="AC115" s="844"/>
      <c r="AD115" s="844"/>
      <c r="AE115" s="844"/>
    </row>
    <row r="116" spans="1:38" s="47" customFormat="1" ht="8.25" customHeight="1">
      <c r="A116" s="126"/>
      <c r="B116" s="138"/>
      <c r="C116" s="19"/>
      <c r="D116" s="19"/>
      <c r="E116" s="19"/>
      <c r="F116" s="19"/>
      <c r="G116" s="19"/>
      <c r="H116" s="19"/>
      <c r="I116" s="19"/>
      <c r="J116" s="19"/>
      <c r="K116" s="19"/>
      <c r="L116" s="19"/>
      <c r="M116" s="18"/>
      <c r="N116" s="19"/>
      <c r="O116" s="19"/>
      <c r="P116" s="20"/>
      <c r="Q116" s="398"/>
      <c r="R116" s="398"/>
      <c r="S116" s="19"/>
      <c r="T116" s="138"/>
      <c r="U116" s="152"/>
      <c r="V116" s="152"/>
      <c r="W116" s="152"/>
      <c r="X116" s="152"/>
      <c r="Y116" s="141"/>
    </row>
    <row r="117" spans="1:38" s="47" customFormat="1" ht="13.5" customHeight="1">
      <c r="A117" s="126"/>
      <c r="B117" s="138"/>
      <c r="C117" s="539" t="s">
        <v>572</v>
      </c>
      <c r="D117" s="19"/>
      <c r="E117" s="19"/>
      <c r="F117" s="19"/>
      <c r="G117" s="19"/>
      <c r="H117" s="19"/>
      <c r="I117" s="19"/>
      <c r="J117" s="19"/>
      <c r="K117" s="19"/>
      <c r="L117" s="19"/>
      <c r="M117" s="19"/>
      <c r="N117" s="19"/>
      <c r="O117" s="19"/>
      <c r="P117" s="19"/>
      <c r="Q117" s="19"/>
      <c r="R117" s="19"/>
      <c r="S117" s="19"/>
      <c r="T117" s="138"/>
      <c r="U117" s="152"/>
      <c r="V117" s="152"/>
      <c r="W117" s="152"/>
      <c r="X117" s="152"/>
      <c r="Y117" s="141"/>
      <c r="Z117" s="2"/>
      <c r="AA117" s="2"/>
      <c r="AB117" s="2"/>
      <c r="AC117" s="2"/>
      <c r="AD117" s="2"/>
      <c r="AE117" s="2"/>
      <c r="AF117" s="2"/>
      <c r="AG117" s="2"/>
      <c r="AH117" s="2"/>
      <c r="AI117" s="2"/>
      <c r="AJ117" s="2"/>
      <c r="AK117" s="2"/>
      <c r="AL117" s="2"/>
    </row>
    <row r="118" spans="1:38" s="47" customFormat="1" ht="15" customHeight="1">
      <c r="A118" s="126"/>
      <c r="B118" s="138"/>
      <c r="C118" s="19"/>
      <c r="D118" s="18" t="s">
        <v>128</v>
      </c>
      <c r="E118" s="837">
        <v>10000</v>
      </c>
      <c r="F118" s="837"/>
      <c r="G118" s="837"/>
      <c r="H118" s="19" t="s">
        <v>80</v>
      </c>
      <c r="I118" s="19"/>
      <c r="J118" s="19"/>
      <c r="K118" s="20" t="s">
        <v>7</v>
      </c>
      <c r="L118" s="19"/>
      <c r="M118" s="838" t="s">
        <v>81</v>
      </c>
      <c r="N118" s="838"/>
      <c r="O118" s="838"/>
      <c r="P118" s="129" t="s">
        <v>190</v>
      </c>
      <c r="Q118" s="839">
        <f>U55</f>
        <v>24</v>
      </c>
      <c r="R118" s="839"/>
      <c r="S118" s="19" t="s">
        <v>47</v>
      </c>
      <c r="T118" s="140" t="s">
        <v>129</v>
      </c>
      <c r="U118" s="834" t="e">
        <f>+IF(#REF!=1,0,E118*Q118)</f>
        <v>#REF!</v>
      </c>
      <c r="V118" s="834"/>
      <c r="W118" s="834"/>
      <c r="X118" s="834"/>
      <c r="Y118" s="141" t="s">
        <v>10</v>
      </c>
      <c r="Z118" s="2"/>
      <c r="AA118" s="2"/>
      <c r="AB118" s="2"/>
      <c r="AC118" s="2"/>
      <c r="AD118" s="2"/>
      <c r="AE118" s="2"/>
      <c r="AF118" s="2"/>
      <c r="AG118" s="2"/>
      <c r="AH118" s="2"/>
      <c r="AI118" s="2"/>
      <c r="AJ118" s="2"/>
      <c r="AK118" s="2"/>
      <c r="AL118" s="2"/>
    </row>
    <row r="119" spans="1:38" s="47" customFormat="1" ht="15" customHeight="1">
      <c r="A119" s="126"/>
      <c r="B119" s="138"/>
      <c r="C119" s="19"/>
      <c r="D119" s="18"/>
      <c r="E119" s="412"/>
      <c r="F119" s="412"/>
      <c r="G119" s="412"/>
      <c r="H119" s="19"/>
      <c r="I119" s="19"/>
      <c r="J119" s="19"/>
      <c r="K119" s="20"/>
      <c r="L119" s="19"/>
      <c r="M119" s="389"/>
      <c r="N119" s="389"/>
      <c r="O119" s="389"/>
      <c r="P119" s="129"/>
      <c r="Q119" s="412"/>
      <c r="R119" s="412"/>
      <c r="S119" s="19"/>
      <c r="T119" s="140"/>
      <c r="U119" s="410"/>
      <c r="V119" s="410"/>
      <c r="W119" s="410"/>
      <c r="X119" s="410"/>
      <c r="Y119" s="141"/>
      <c r="Z119" s="2"/>
      <c r="AA119" s="2"/>
      <c r="AB119" s="2"/>
      <c r="AC119" s="2"/>
      <c r="AD119" s="2"/>
      <c r="AE119" s="2"/>
      <c r="AF119" s="2"/>
      <c r="AG119" s="2"/>
      <c r="AH119" s="2"/>
      <c r="AI119" s="2"/>
      <c r="AJ119" s="2"/>
      <c r="AK119" s="2"/>
      <c r="AL119" s="2"/>
    </row>
    <row r="120" spans="1:38" s="47" customFormat="1" ht="15" customHeight="1">
      <c r="A120" s="159"/>
      <c r="B120" s="160"/>
      <c r="C120" s="835" t="s">
        <v>573</v>
      </c>
      <c r="D120" s="835"/>
      <c r="E120" s="835"/>
      <c r="F120" s="835"/>
      <c r="G120" s="835"/>
      <c r="H120" s="835"/>
      <c r="I120" s="835"/>
      <c r="J120" s="835"/>
      <c r="K120" s="835"/>
      <c r="L120" s="835"/>
      <c r="M120" s="835"/>
      <c r="N120" s="835"/>
      <c r="O120" s="835"/>
      <c r="P120" s="387"/>
      <c r="Q120" s="127"/>
      <c r="R120" s="127"/>
      <c r="S120" s="161"/>
      <c r="T120" s="33"/>
      <c r="U120" s="834"/>
      <c r="V120" s="834"/>
      <c r="W120" s="834"/>
      <c r="X120" s="834"/>
      <c r="Y120" s="30"/>
      <c r="Z120" s="2"/>
      <c r="AA120" s="2"/>
      <c r="AB120" s="2"/>
      <c r="AC120" s="2"/>
      <c r="AD120" s="2"/>
      <c r="AE120" s="2"/>
      <c r="AF120" s="2"/>
      <c r="AG120" s="2"/>
      <c r="AH120" s="2"/>
      <c r="AI120" s="2"/>
      <c r="AJ120" s="2"/>
      <c r="AK120" s="2"/>
      <c r="AL120" s="2"/>
    </row>
    <row r="121" spans="1:38" s="47" customFormat="1" ht="15" customHeight="1">
      <c r="A121" s="159"/>
      <c r="B121" s="160"/>
      <c r="C121" s="385"/>
      <c r="D121" s="126" t="s">
        <v>83</v>
      </c>
      <c r="E121" s="126"/>
      <c r="F121" s="385"/>
      <c r="G121" s="385"/>
      <c r="H121" s="385"/>
      <c r="I121" s="385"/>
      <c r="J121" s="385"/>
      <c r="K121" s="385"/>
      <c r="L121" s="385"/>
      <c r="M121" s="385"/>
      <c r="N121" s="385"/>
      <c r="O121" s="385"/>
      <c r="P121" s="387"/>
      <c r="Q121" s="127"/>
      <c r="R121" s="127"/>
      <c r="S121" s="161"/>
      <c r="T121" s="33" t="s">
        <v>129</v>
      </c>
      <c r="U121" s="834">
        <f>U122+U123</f>
        <v>240000</v>
      </c>
      <c r="V121" s="834"/>
      <c r="W121" s="834"/>
      <c r="X121" s="834"/>
      <c r="Y121" s="30" t="s">
        <v>10</v>
      </c>
      <c r="Z121" s="2"/>
      <c r="AA121" s="2"/>
      <c r="AB121" s="2"/>
      <c r="AC121" s="2"/>
      <c r="AD121" s="2"/>
      <c r="AE121" s="2"/>
      <c r="AF121" s="2"/>
      <c r="AG121" s="2"/>
      <c r="AH121" s="2"/>
      <c r="AI121" s="2"/>
      <c r="AJ121" s="2"/>
      <c r="AK121" s="2"/>
      <c r="AL121" s="2"/>
    </row>
    <row r="122" spans="1:38" s="47" customFormat="1" ht="7.5" customHeight="1">
      <c r="A122" s="159"/>
      <c r="B122" s="160"/>
      <c r="C122" s="27"/>
      <c r="D122" s="27"/>
      <c r="E122" s="829"/>
      <c r="F122" s="829"/>
      <c r="G122" s="390" t="s">
        <v>128</v>
      </c>
      <c r="H122" s="836">
        <v>120000</v>
      </c>
      <c r="I122" s="836"/>
      <c r="J122" s="27" t="s">
        <v>82</v>
      </c>
      <c r="K122" s="27"/>
      <c r="L122" s="27"/>
      <c r="M122" s="127" t="s">
        <v>191</v>
      </c>
      <c r="N122" s="799" t="s">
        <v>307</v>
      </c>
      <c r="O122" s="831"/>
      <c r="P122" s="831"/>
      <c r="Q122" s="832">
        <f>U63</f>
        <v>2</v>
      </c>
      <c r="R122" s="832"/>
      <c r="S122" s="161" t="s">
        <v>52</v>
      </c>
      <c r="T122" s="162" t="s">
        <v>183</v>
      </c>
      <c r="U122" s="833">
        <f>H122*Q122</f>
        <v>240000</v>
      </c>
      <c r="V122" s="833"/>
      <c r="W122" s="833"/>
      <c r="X122" s="833"/>
      <c r="Y122" s="161" t="s">
        <v>62</v>
      </c>
      <c r="Z122" s="2"/>
      <c r="AA122" s="2"/>
      <c r="AB122" s="2"/>
      <c r="AC122" s="2"/>
      <c r="AD122" s="2"/>
      <c r="AE122" s="2"/>
      <c r="AF122" s="2"/>
      <c r="AG122" s="2"/>
      <c r="AH122" s="2"/>
      <c r="AI122" s="2"/>
      <c r="AJ122" s="2"/>
      <c r="AK122" s="2"/>
      <c r="AL122" s="2"/>
    </row>
    <row r="123" spans="1:38" s="47" customFormat="1" ht="15" customHeight="1">
      <c r="A123" s="159"/>
      <c r="B123" s="160"/>
      <c r="C123" s="27"/>
      <c r="D123" s="27"/>
      <c r="E123" s="829"/>
      <c r="F123" s="829"/>
      <c r="G123" s="390" t="s">
        <v>128</v>
      </c>
      <c r="H123" s="830">
        <v>30000</v>
      </c>
      <c r="I123" s="830"/>
      <c r="J123" s="27" t="s">
        <v>80</v>
      </c>
      <c r="K123" s="27"/>
      <c r="L123" s="27"/>
      <c r="M123" s="127" t="s">
        <v>191</v>
      </c>
      <c r="N123" s="799" t="s">
        <v>308</v>
      </c>
      <c r="O123" s="831"/>
      <c r="P123" s="831"/>
      <c r="Q123" s="832">
        <f>U64</f>
        <v>0</v>
      </c>
      <c r="R123" s="832"/>
      <c r="S123" s="161" t="s">
        <v>47</v>
      </c>
      <c r="T123" s="162" t="s">
        <v>183</v>
      </c>
      <c r="U123" s="833">
        <f>H123*Q123</f>
        <v>0</v>
      </c>
      <c r="V123" s="833"/>
      <c r="W123" s="833"/>
      <c r="X123" s="833"/>
      <c r="Y123" s="161" t="s">
        <v>62</v>
      </c>
      <c r="Z123" s="2"/>
      <c r="AA123" s="2"/>
      <c r="AB123" s="2"/>
      <c r="AC123" s="2"/>
      <c r="AD123" s="2"/>
      <c r="AE123" s="2"/>
      <c r="AF123" s="2"/>
      <c r="AG123" s="2"/>
      <c r="AH123" s="2"/>
      <c r="AI123" s="2"/>
      <c r="AJ123" s="2"/>
      <c r="AK123" s="2"/>
      <c r="AL123" s="2"/>
    </row>
    <row r="124" spans="1:38" s="47" customFormat="1" ht="15" customHeight="1">
      <c r="A124" s="159"/>
      <c r="B124" s="160"/>
      <c r="C124" s="27"/>
      <c r="D124" s="27"/>
      <c r="E124" s="386"/>
      <c r="F124" s="386"/>
      <c r="G124" s="390"/>
      <c r="H124" s="417"/>
      <c r="I124" s="417"/>
      <c r="J124" s="27"/>
      <c r="K124" s="27"/>
      <c r="L124" s="27"/>
      <c r="M124" s="127"/>
      <c r="N124" s="384"/>
      <c r="O124" s="387"/>
      <c r="P124" s="387"/>
      <c r="Q124" s="388"/>
      <c r="R124" s="388"/>
      <c r="S124" s="161"/>
      <c r="T124" s="162"/>
      <c r="U124" s="415"/>
      <c r="V124" s="415"/>
      <c r="W124" s="415"/>
      <c r="X124" s="415"/>
      <c r="Y124" s="161"/>
      <c r="Z124" s="2"/>
      <c r="AA124" s="2"/>
      <c r="AB124" s="2"/>
      <c r="AC124" s="2"/>
      <c r="AD124" s="2"/>
      <c r="AE124" s="2"/>
      <c r="AF124" s="2"/>
      <c r="AG124" s="2"/>
      <c r="AH124" s="2"/>
      <c r="AI124" s="2"/>
      <c r="AJ124" s="2"/>
      <c r="AK124" s="2"/>
      <c r="AL124" s="2"/>
    </row>
    <row r="125" spans="1:38" s="47" customFormat="1" ht="15" customHeight="1">
      <c r="A125" s="159"/>
      <c r="B125" s="160"/>
      <c r="C125" s="27"/>
      <c r="D125" s="126" t="s">
        <v>84</v>
      </c>
      <c r="E125" s="126"/>
      <c r="F125" s="385"/>
      <c r="G125" s="385"/>
      <c r="H125" s="385"/>
      <c r="I125" s="385"/>
      <c r="J125" s="385"/>
      <c r="K125" s="385"/>
      <c r="L125" s="385"/>
      <c r="M125" s="385"/>
      <c r="N125" s="385"/>
      <c r="O125" s="385"/>
      <c r="P125" s="387"/>
      <c r="Q125" s="388"/>
      <c r="R125" s="388"/>
      <c r="S125" s="161"/>
      <c r="T125" s="33" t="s">
        <v>129</v>
      </c>
      <c r="U125" s="834">
        <f>U126+U127</f>
        <v>100000</v>
      </c>
      <c r="V125" s="834"/>
      <c r="W125" s="834"/>
      <c r="X125" s="834"/>
      <c r="Y125" s="30" t="s">
        <v>10</v>
      </c>
      <c r="Z125" s="2"/>
      <c r="AA125" s="2"/>
      <c r="AB125" s="2"/>
      <c r="AC125" s="2"/>
      <c r="AD125" s="2"/>
      <c r="AE125" s="2"/>
      <c r="AF125" s="2"/>
      <c r="AG125" s="2"/>
      <c r="AH125" s="2"/>
      <c r="AI125" s="2"/>
      <c r="AJ125" s="2"/>
      <c r="AK125" s="2"/>
      <c r="AL125" s="2"/>
    </row>
    <row r="126" spans="1:38" s="47" customFormat="1" ht="15" customHeight="1">
      <c r="A126" s="159"/>
      <c r="B126" s="160"/>
      <c r="C126" s="27"/>
      <c r="D126" s="27"/>
      <c r="E126" s="829"/>
      <c r="F126" s="829"/>
      <c r="G126" s="390" t="s">
        <v>128</v>
      </c>
      <c r="H126" s="830">
        <v>20000</v>
      </c>
      <c r="I126" s="830"/>
      <c r="J126" s="27" t="s">
        <v>82</v>
      </c>
      <c r="K126" s="27"/>
      <c r="L126" s="27"/>
      <c r="M126" s="127" t="s">
        <v>191</v>
      </c>
      <c r="N126" s="799" t="s">
        <v>309</v>
      </c>
      <c r="O126" s="831"/>
      <c r="P126" s="831"/>
      <c r="Q126" s="832">
        <f>U65</f>
        <v>2</v>
      </c>
      <c r="R126" s="832"/>
      <c r="S126" s="161" t="s">
        <v>52</v>
      </c>
      <c r="T126" s="162" t="s">
        <v>183</v>
      </c>
      <c r="U126" s="833">
        <f>H126*Q126</f>
        <v>40000</v>
      </c>
      <c r="V126" s="833"/>
      <c r="W126" s="833"/>
      <c r="X126" s="833"/>
      <c r="Y126" s="161" t="s">
        <v>62</v>
      </c>
      <c r="Z126" s="2"/>
      <c r="AA126" s="2"/>
      <c r="AB126" s="2"/>
      <c r="AC126" s="2"/>
      <c r="AD126" s="2"/>
      <c r="AE126" s="2"/>
      <c r="AF126" s="2"/>
      <c r="AG126" s="2"/>
      <c r="AH126" s="2"/>
      <c r="AI126" s="2"/>
      <c r="AJ126" s="2"/>
      <c r="AK126" s="2"/>
      <c r="AL126" s="2"/>
    </row>
    <row r="127" spans="1:38" s="47" customFormat="1" ht="15" customHeight="1">
      <c r="A127" s="159"/>
      <c r="B127" s="160"/>
      <c r="C127" s="27"/>
      <c r="D127" s="27"/>
      <c r="E127" s="829"/>
      <c r="F127" s="829"/>
      <c r="G127" s="390" t="s">
        <v>128</v>
      </c>
      <c r="H127" s="830">
        <v>5000</v>
      </c>
      <c r="I127" s="830"/>
      <c r="J127" s="27" t="s">
        <v>80</v>
      </c>
      <c r="K127" s="27"/>
      <c r="L127" s="27"/>
      <c r="M127" s="127" t="s">
        <v>191</v>
      </c>
      <c r="N127" s="799" t="s">
        <v>310</v>
      </c>
      <c r="O127" s="831"/>
      <c r="P127" s="831"/>
      <c r="Q127" s="832">
        <f>U66</f>
        <v>12</v>
      </c>
      <c r="R127" s="832"/>
      <c r="S127" s="161" t="s">
        <v>47</v>
      </c>
      <c r="T127" s="162" t="s">
        <v>183</v>
      </c>
      <c r="U127" s="833">
        <f>H127*Q127</f>
        <v>60000</v>
      </c>
      <c r="V127" s="833"/>
      <c r="W127" s="833"/>
      <c r="X127" s="833"/>
      <c r="Y127" s="161" t="s">
        <v>62</v>
      </c>
      <c r="Z127" s="2"/>
      <c r="AA127" s="2"/>
      <c r="AB127" s="2"/>
      <c r="AC127" s="2"/>
      <c r="AD127" s="2"/>
      <c r="AE127" s="2"/>
      <c r="AF127" s="2"/>
      <c r="AG127" s="2"/>
      <c r="AH127" s="2"/>
      <c r="AI127" s="2"/>
      <c r="AJ127" s="2"/>
      <c r="AK127" s="2"/>
      <c r="AL127" s="2"/>
    </row>
    <row r="128" spans="1:38" s="47" customFormat="1" ht="15" customHeight="1">
      <c r="A128" s="159"/>
      <c r="B128" s="160"/>
      <c r="C128" s="27"/>
      <c r="D128" s="27"/>
      <c r="E128" s="386"/>
      <c r="F128" s="386"/>
      <c r="G128" s="390"/>
      <c r="H128" s="417"/>
      <c r="I128" s="417"/>
      <c r="J128" s="27"/>
      <c r="K128" s="27"/>
      <c r="L128" s="27"/>
      <c r="M128" s="127"/>
      <c r="N128" s="384"/>
      <c r="O128" s="387"/>
      <c r="P128" s="387"/>
      <c r="Q128" s="388"/>
      <c r="R128" s="388"/>
      <c r="S128" s="161"/>
      <c r="T128" s="162"/>
      <c r="U128" s="415"/>
      <c r="V128" s="415"/>
      <c r="W128" s="415"/>
      <c r="X128" s="415"/>
      <c r="Y128" s="161"/>
      <c r="Z128" s="2"/>
      <c r="AA128" s="2"/>
      <c r="AB128" s="2"/>
      <c r="AC128" s="2"/>
      <c r="AD128" s="2"/>
      <c r="AE128" s="2"/>
      <c r="AF128" s="2"/>
      <c r="AG128" s="2"/>
      <c r="AH128" s="2"/>
      <c r="AI128" s="2"/>
      <c r="AJ128" s="2"/>
      <c r="AK128" s="2"/>
      <c r="AL128" s="2"/>
    </row>
    <row r="129" spans="1:28" ht="15" customHeight="1">
      <c r="A129" s="159"/>
      <c r="B129" s="160"/>
      <c r="C129" s="835" t="s">
        <v>574</v>
      </c>
      <c r="D129" s="835"/>
      <c r="E129" s="835"/>
      <c r="F129" s="835"/>
      <c r="G129" s="835"/>
      <c r="H129" s="835"/>
      <c r="I129" s="835"/>
      <c r="J129" s="835"/>
      <c r="K129" s="835"/>
      <c r="L129" s="835"/>
      <c r="M129" s="835"/>
      <c r="N129" s="835"/>
      <c r="O129" s="835"/>
      <c r="P129" s="387"/>
      <c r="Q129" s="388"/>
      <c r="R129" s="388"/>
      <c r="S129" s="161"/>
      <c r="T129" s="33"/>
      <c r="U129" s="834"/>
      <c r="V129" s="834"/>
      <c r="W129" s="834"/>
      <c r="X129" s="834"/>
      <c r="Y129" s="30"/>
    </row>
    <row r="130" spans="1:28" ht="15.75" customHeight="1">
      <c r="A130" s="159"/>
      <c r="B130" s="160"/>
      <c r="C130" s="385"/>
      <c r="D130" s="126" t="s">
        <v>83</v>
      </c>
      <c r="E130" s="126"/>
      <c r="F130" s="385"/>
      <c r="G130" s="385"/>
      <c r="H130" s="385"/>
      <c r="I130" s="385"/>
      <c r="J130" s="385"/>
      <c r="K130" s="385"/>
      <c r="L130" s="385"/>
      <c r="M130" s="385"/>
      <c r="N130" s="385"/>
      <c r="O130" s="385"/>
      <c r="P130" s="387"/>
      <c r="Q130" s="388"/>
      <c r="R130" s="388"/>
      <c r="S130" s="161"/>
      <c r="T130" s="33" t="s">
        <v>129</v>
      </c>
      <c r="U130" s="834">
        <f>U131+U132</f>
        <v>300000</v>
      </c>
      <c r="V130" s="834"/>
      <c r="W130" s="834"/>
      <c r="X130" s="834"/>
      <c r="Y130" s="30" t="s">
        <v>10</v>
      </c>
    </row>
    <row r="131" spans="1:28" ht="15.75" customHeight="1">
      <c r="A131" s="159"/>
      <c r="B131" s="160"/>
      <c r="C131" s="27"/>
      <c r="D131" s="27"/>
      <c r="E131" s="829"/>
      <c r="F131" s="829"/>
      <c r="G131" s="390" t="s">
        <v>128</v>
      </c>
      <c r="H131" s="836">
        <v>120000</v>
      </c>
      <c r="I131" s="836"/>
      <c r="J131" s="27" t="s">
        <v>82</v>
      </c>
      <c r="K131" s="27"/>
      <c r="L131" s="27"/>
      <c r="M131" s="127" t="s">
        <v>191</v>
      </c>
      <c r="N131" s="799" t="s">
        <v>311</v>
      </c>
      <c r="O131" s="831"/>
      <c r="P131" s="831"/>
      <c r="Q131" s="832">
        <f>U68</f>
        <v>0</v>
      </c>
      <c r="R131" s="832"/>
      <c r="S131" s="161" t="s">
        <v>52</v>
      </c>
      <c r="T131" s="162" t="s">
        <v>183</v>
      </c>
      <c r="U131" s="833">
        <f>H131*Q131</f>
        <v>0</v>
      </c>
      <c r="V131" s="833"/>
      <c r="W131" s="833"/>
      <c r="X131" s="833"/>
      <c r="Y131" s="161" t="s">
        <v>62</v>
      </c>
    </row>
    <row r="132" spans="1:28">
      <c r="A132" s="159"/>
      <c r="B132" s="160"/>
      <c r="C132" s="27"/>
      <c r="D132" s="27"/>
      <c r="E132" s="829"/>
      <c r="F132" s="829"/>
      <c r="G132" s="390" t="s">
        <v>128</v>
      </c>
      <c r="H132" s="830">
        <v>30000</v>
      </c>
      <c r="I132" s="830"/>
      <c r="J132" s="27" t="s">
        <v>80</v>
      </c>
      <c r="K132" s="27"/>
      <c r="L132" s="27"/>
      <c r="M132" s="127" t="s">
        <v>191</v>
      </c>
      <c r="N132" s="799" t="s">
        <v>312</v>
      </c>
      <c r="O132" s="831"/>
      <c r="P132" s="831"/>
      <c r="Q132" s="832">
        <f>U69</f>
        <v>10</v>
      </c>
      <c r="R132" s="832"/>
      <c r="S132" s="161" t="s">
        <v>47</v>
      </c>
      <c r="T132" s="162" t="s">
        <v>183</v>
      </c>
      <c r="U132" s="833">
        <f>H132*Q132</f>
        <v>300000</v>
      </c>
      <c r="V132" s="833"/>
      <c r="W132" s="833"/>
      <c r="X132" s="833"/>
      <c r="Y132" s="161" t="s">
        <v>62</v>
      </c>
    </row>
    <row r="133" spans="1:28" ht="16.5" customHeight="1">
      <c r="A133" s="159"/>
      <c r="B133" s="160"/>
      <c r="C133" s="27"/>
      <c r="D133" s="27"/>
      <c r="E133" s="386"/>
      <c r="F133" s="386"/>
      <c r="G133" s="390"/>
      <c r="H133" s="417"/>
      <c r="I133" s="417"/>
      <c r="J133" s="27"/>
      <c r="K133" s="27"/>
      <c r="L133" s="27"/>
      <c r="M133" s="127"/>
      <c r="N133" s="384"/>
      <c r="O133" s="387"/>
      <c r="P133" s="387"/>
      <c r="Q133" s="388"/>
      <c r="R133" s="388"/>
      <c r="S133" s="161"/>
      <c r="T133" s="162"/>
      <c r="U133" s="415"/>
      <c r="V133" s="415"/>
      <c r="W133" s="415"/>
      <c r="X133" s="415"/>
      <c r="Y133" s="161"/>
    </row>
    <row r="134" spans="1:28" ht="25.5" customHeight="1">
      <c r="A134" s="159"/>
      <c r="B134" s="160"/>
      <c r="C134" s="27"/>
      <c r="D134" s="126" t="s">
        <v>84</v>
      </c>
      <c r="E134" s="126"/>
      <c r="F134" s="385"/>
      <c r="G134" s="385"/>
      <c r="H134" s="385"/>
      <c r="I134" s="385"/>
      <c r="J134" s="385"/>
      <c r="K134" s="385"/>
      <c r="L134" s="385"/>
      <c r="M134" s="385"/>
      <c r="N134" s="385"/>
      <c r="O134" s="385"/>
      <c r="P134" s="387"/>
      <c r="Q134" s="388"/>
      <c r="R134" s="388"/>
      <c r="S134" s="161"/>
      <c r="T134" s="33" t="s">
        <v>129</v>
      </c>
      <c r="U134" s="834">
        <f>U135+U136</f>
        <v>120000</v>
      </c>
      <c r="V134" s="834"/>
      <c r="W134" s="834"/>
      <c r="X134" s="834"/>
      <c r="Y134" s="30" t="s">
        <v>10</v>
      </c>
    </row>
    <row r="135" spans="1:28" ht="25.5" customHeight="1">
      <c r="A135" s="159"/>
      <c r="B135" s="160"/>
      <c r="C135" s="27"/>
      <c r="D135" s="27"/>
      <c r="E135" s="829"/>
      <c r="F135" s="829"/>
      <c r="G135" s="390" t="s">
        <v>128</v>
      </c>
      <c r="H135" s="830">
        <v>20000</v>
      </c>
      <c r="I135" s="830"/>
      <c r="J135" s="27" t="s">
        <v>82</v>
      </c>
      <c r="K135" s="27"/>
      <c r="L135" s="27"/>
      <c r="M135" s="127" t="s">
        <v>191</v>
      </c>
      <c r="N135" s="799" t="s">
        <v>313</v>
      </c>
      <c r="O135" s="831"/>
      <c r="P135" s="831"/>
      <c r="Q135" s="832">
        <f>U70</f>
        <v>2</v>
      </c>
      <c r="R135" s="832"/>
      <c r="S135" s="161" t="s">
        <v>52</v>
      </c>
      <c r="T135" s="162" t="s">
        <v>183</v>
      </c>
      <c r="U135" s="833">
        <f>H135*Q135</f>
        <v>40000</v>
      </c>
      <c r="V135" s="833"/>
      <c r="W135" s="833"/>
      <c r="X135" s="833"/>
      <c r="Y135" s="161" t="s">
        <v>62</v>
      </c>
    </row>
    <row r="136" spans="1:28" ht="12.75" customHeight="1">
      <c r="A136" s="159"/>
      <c r="B136" s="160"/>
      <c r="C136" s="27"/>
      <c r="D136" s="27"/>
      <c r="E136" s="829"/>
      <c r="F136" s="829"/>
      <c r="G136" s="390" t="s">
        <v>128</v>
      </c>
      <c r="H136" s="830">
        <v>5000</v>
      </c>
      <c r="I136" s="830"/>
      <c r="J136" s="27" t="s">
        <v>80</v>
      </c>
      <c r="K136" s="27"/>
      <c r="L136" s="27"/>
      <c r="M136" s="127" t="s">
        <v>191</v>
      </c>
      <c r="N136" s="799" t="s">
        <v>314</v>
      </c>
      <c r="O136" s="831"/>
      <c r="P136" s="831"/>
      <c r="Q136" s="832">
        <f>U71</f>
        <v>16</v>
      </c>
      <c r="R136" s="832"/>
      <c r="S136" s="161" t="s">
        <v>47</v>
      </c>
      <c r="T136" s="162" t="s">
        <v>183</v>
      </c>
      <c r="U136" s="833">
        <f>H136*Q136</f>
        <v>80000</v>
      </c>
      <c r="V136" s="833"/>
      <c r="W136" s="833"/>
      <c r="X136" s="833"/>
      <c r="Y136" s="161" t="s">
        <v>62</v>
      </c>
    </row>
    <row r="137" spans="1:28" ht="15" customHeight="1">
      <c r="A137" s="126"/>
      <c r="B137" s="138"/>
      <c r="C137" s="815"/>
      <c r="D137" s="815"/>
      <c r="E137" s="815"/>
      <c r="F137" s="815"/>
      <c r="G137" s="815"/>
      <c r="H137" s="815"/>
      <c r="I137" s="815"/>
      <c r="J137" s="815"/>
      <c r="K137" s="815"/>
      <c r="L137" s="815"/>
      <c r="M137" s="815"/>
      <c r="N137" s="815"/>
      <c r="O137" s="815"/>
      <c r="P137" s="412"/>
      <c r="Q137" s="412"/>
      <c r="R137" s="412"/>
      <c r="S137" s="163"/>
      <c r="T137" s="140"/>
      <c r="U137" s="410"/>
      <c r="V137" s="410"/>
      <c r="W137" s="410"/>
      <c r="X137" s="410"/>
      <c r="Y137" s="163"/>
    </row>
    <row r="138" spans="1:28" ht="27.75" customHeight="1">
      <c r="A138" s="126"/>
      <c r="B138" s="138"/>
      <c r="C138" s="19"/>
      <c r="D138" s="20"/>
      <c r="E138" s="389"/>
      <c r="F138" s="389"/>
      <c r="G138" s="390"/>
      <c r="H138" s="417"/>
      <c r="I138" s="417"/>
      <c r="J138" s="27"/>
      <c r="K138" s="27"/>
      <c r="L138" s="27"/>
      <c r="M138" s="164"/>
      <c r="N138" s="165"/>
      <c r="O138" s="166"/>
      <c r="P138" s="166"/>
      <c r="Q138" s="127"/>
      <c r="R138" s="127"/>
      <c r="S138" s="19"/>
      <c r="T138" s="162"/>
      <c r="U138" s="415"/>
      <c r="V138" s="415"/>
      <c r="W138" s="415"/>
      <c r="X138" s="415"/>
      <c r="Y138" s="161"/>
    </row>
    <row r="139" spans="1:28" ht="27.75" customHeight="1">
      <c r="A139" s="126"/>
      <c r="B139" s="138"/>
      <c r="C139" s="19"/>
      <c r="D139" s="19"/>
      <c r="E139" s="19"/>
      <c r="F139" s="19"/>
      <c r="G139" s="19"/>
      <c r="H139" s="19"/>
      <c r="I139" s="19"/>
      <c r="J139" s="19"/>
      <c r="K139" s="19" t="s">
        <v>85</v>
      </c>
      <c r="L139" s="19"/>
      <c r="M139" s="19"/>
      <c r="N139" s="19"/>
      <c r="O139" s="19"/>
      <c r="P139" s="167"/>
      <c r="Q139" s="20"/>
      <c r="R139" s="20"/>
      <c r="S139" s="69"/>
      <c r="T139" s="140" t="s">
        <v>129</v>
      </c>
      <c r="U139" s="816" t="e">
        <f>U76+U105+U109+U114+#REF!+#REF!+#REF!+U118+U121+U125+U130+U134</f>
        <v>#REF!</v>
      </c>
      <c r="V139" s="816"/>
      <c r="W139" s="816"/>
      <c r="X139" s="816"/>
      <c r="Y139" s="141" t="s">
        <v>10</v>
      </c>
      <c r="AB139" s="168"/>
    </row>
    <row r="140" spans="1:28" ht="13.5" customHeight="1" thickBot="1">
      <c r="A140" s="126"/>
      <c r="B140" s="169"/>
      <c r="C140" s="170"/>
      <c r="D140" s="170"/>
      <c r="E140" s="170"/>
      <c r="F140" s="170"/>
      <c r="G140" s="170"/>
      <c r="H140" s="170"/>
      <c r="I140" s="170"/>
      <c r="J140" s="170"/>
      <c r="K140" s="170"/>
      <c r="L140" s="170"/>
      <c r="M140" s="170"/>
      <c r="N140" s="170"/>
      <c r="O140" s="170"/>
      <c r="P140" s="170"/>
      <c r="Q140" s="170"/>
      <c r="R140" s="170"/>
      <c r="S140" s="171"/>
      <c r="T140" s="169"/>
      <c r="U140" s="170"/>
      <c r="V140" s="170"/>
      <c r="W140" s="170"/>
      <c r="X140" s="170"/>
      <c r="Y140" s="171"/>
    </row>
    <row r="141" spans="1:28" ht="14.25" thickTop="1">
      <c r="A141" s="126"/>
      <c r="B141" s="817" t="s">
        <v>86</v>
      </c>
      <c r="C141" s="818"/>
      <c r="D141" s="818"/>
      <c r="E141" s="818"/>
      <c r="F141" s="818"/>
      <c r="G141" s="818"/>
      <c r="H141" s="818"/>
      <c r="I141" s="821"/>
      <c r="J141" s="821"/>
      <c r="K141" s="821"/>
      <c r="L141" s="821"/>
      <c r="M141" s="821"/>
      <c r="N141" s="822"/>
      <c r="O141" s="822"/>
      <c r="P141" s="822"/>
      <c r="Q141" s="822"/>
      <c r="R141" s="822"/>
      <c r="S141" s="29"/>
      <c r="T141" s="823" t="s">
        <v>192</v>
      </c>
      <c r="U141" s="824"/>
      <c r="V141" s="824"/>
      <c r="W141" s="824"/>
      <c r="X141" s="824"/>
      <c r="Y141" s="825"/>
    </row>
    <row r="142" spans="1:28" ht="14.25" customHeight="1" thickBot="1">
      <c r="A142" s="126"/>
      <c r="B142" s="819"/>
      <c r="C142" s="820"/>
      <c r="D142" s="820"/>
      <c r="E142" s="820"/>
      <c r="F142" s="820"/>
      <c r="G142" s="820"/>
      <c r="H142" s="826" t="s">
        <v>87</v>
      </c>
      <c r="I142" s="827"/>
      <c r="J142" s="827"/>
      <c r="K142" s="827"/>
      <c r="L142" s="827"/>
      <c r="M142" s="827"/>
      <c r="N142" s="828">
        <v>7000000</v>
      </c>
      <c r="O142" s="828"/>
      <c r="P142" s="828"/>
      <c r="Q142" s="828"/>
      <c r="R142" s="828"/>
      <c r="S142" s="30" t="s">
        <v>18</v>
      </c>
      <c r="T142" s="804"/>
      <c r="U142" s="805"/>
      <c r="V142" s="805"/>
      <c r="W142" s="805"/>
      <c r="X142" s="805"/>
      <c r="Y142" s="806"/>
      <c r="AB142" s="172" t="e">
        <f>U139</f>
        <v>#REF!</v>
      </c>
    </row>
    <row r="143" spans="1:28" ht="25.5" customHeight="1">
      <c r="A143" s="126"/>
      <c r="B143" s="31"/>
      <c r="C143" s="32"/>
      <c r="D143" s="32"/>
      <c r="E143" s="32"/>
      <c r="F143" s="32"/>
      <c r="G143" s="32"/>
      <c r="H143" s="32"/>
      <c r="I143" s="32"/>
      <c r="J143" s="74" t="s">
        <v>405</v>
      </c>
      <c r="K143" s="27"/>
      <c r="L143" s="27"/>
      <c r="M143" s="27"/>
      <c r="N143" s="27"/>
      <c r="O143" s="27"/>
      <c r="P143" s="27"/>
      <c r="Q143" s="27"/>
      <c r="R143" s="27"/>
      <c r="S143" s="30"/>
      <c r="T143" s="33" t="s">
        <v>129</v>
      </c>
      <c r="U143" s="801">
        <f>ROUNDDOWN(IF(N142&gt;7200000,U139*0.8,0),0)</f>
        <v>0</v>
      </c>
      <c r="V143" s="801"/>
      <c r="W143" s="801"/>
      <c r="X143" s="801"/>
      <c r="Y143" s="30" t="s">
        <v>10</v>
      </c>
      <c r="AB143" s="172">
        <f>U143</f>
        <v>0</v>
      </c>
    </row>
    <row r="144" spans="1:28" ht="25.5" customHeight="1">
      <c r="A144" s="126"/>
      <c r="B144" s="34"/>
      <c r="C144" s="35"/>
      <c r="D144" s="35"/>
      <c r="E144" s="35"/>
      <c r="F144" s="35"/>
      <c r="G144" s="35"/>
      <c r="H144" s="802" t="s">
        <v>406</v>
      </c>
      <c r="I144" s="802"/>
      <c r="J144" s="802"/>
      <c r="K144" s="802"/>
      <c r="L144" s="802"/>
      <c r="M144" s="802"/>
      <c r="N144" s="802"/>
      <c r="O144" s="802"/>
      <c r="P144" s="802"/>
      <c r="Q144" s="802"/>
      <c r="R144" s="802"/>
      <c r="S144" s="803"/>
      <c r="T144" s="804" t="s">
        <v>119</v>
      </c>
      <c r="U144" s="805"/>
      <c r="V144" s="805"/>
      <c r="W144" s="805"/>
      <c r="X144" s="805"/>
      <c r="Y144" s="806"/>
      <c r="AB144" s="168" t="e">
        <f>U146</f>
        <v>#REF!</v>
      </c>
    </row>
    <row r="145" spans="1:25" ht="14.25" customHeight="1">
      <c r="A145" s="126"/>
      <c r="B145" s="807" t="s">
        <v>120</v>
      </c>
      <c r="C145" s="808"/>
      <c r="D145" s="808"/>
      <c r="E145" s="808"/>
      <c r="F145" s="808"/>
      <c r="G145" s="808"/>
      <c r="H145" s="811"/>
      <c r="I145" s="811"/>
      <c r="J145" s="811"/>
      <c r="K145" s="36"/>
      <c r="L145" s="36"/>
      <c r="M145" s="36"/>
      <c r="N145" s="37"/>
      <c r="O145" s="37"/>
      <c r="P145" s="37"/>
      <c r="Q145" s="37"/>
      <c r="R145" s="37"/>
      <c r="S145" s="38"/>
      <c r="T145" s="804"/>
      <c r="U145" s="805"/>
      <c r="V145" s="805"/>
      <c r="W145" s="805"/>
      <c r="X145" s="805"/>
      <c r="Y145" s="806"/>
    </row>
    <row r="146" spans="1:25" ht="15" customHeight="1" thickBot="1">
      <c r="A146" s="126"/>
      <c r="B146" s="809"/>
      <c r="C146" s="810"/>
      <c r="D146" s="810"/>
      <c r="E146" s="810"/>
      <c r="F146" s="810"/>
      <c r="G146" s="810"/>
      <c r="H146" s="812"/>
      <c r="I146" s="813"/>
      <c r="J146" s="813"/>
      <c r="K146" s="813"/>
      <c r="L146" s="813"/>
      <c r="M146" s="813"/>
      <c r="N146" s="814">
        <v>30</v>
      </c>
      <c r="O146" s="814"/>
      <c r="P146" s="814"/>
      <c r="Q146" s="814"/>
      <c r="R146" s="814"/>
      <c r="S146" s="30" t="s">
        <v>17</v>
      </c>
      <c r="T146" s="33" t="s">
        <v>129</v>
      </c>
      <c r="U146" s="801" t="e">
        <f>ROUNDDOWN(IF(AND(N142&gt;6300000,N142&lt;=7200000),U139*0.9,0),0)</f>
        <v>#REF!</v>
      </c>
      <c r="V146" s="801"/>
      <c r="W146" s="801"/>
      <c r="X146" s="801"/>
      <c r="Y146" s="30" t="s">
        <v>10</v>
      </c>
    </row>
    <row r="147" spans="1:25" ht="27.75" customHeight="1">
      <c r="A147" s="126"/>
      <c r="B147" s="798" t="s">
        <v>193</v>
      </c>
      <c r="C147" s="799"/>
      <c r="D147" s="799"/>
      <c r="E147" s="799"/>
      <c r="F147" s="799"/>
      <c r="G147" s="799"/>
      <c r="H147" s="799"/>
      <c r="I147" s="799"/>
      <c r="J147" s="799"/>
      <c r="K147" s="799"/>
      <c r="L147" s="799"/>
      <c r="M147" s="799"/>
      <c r="N147" s="799"/>
      <c r="O147" s="799"/>
      <c r="P147" s="799"/>
      <c r="Q147" s="799"/>
      <c r="R147" s="799"/>
      <c r="S147" s="800"/>
      <c r="T147" s="33"/>
      <c r="U147" s="360"/>
      <c r="V147" s="360"/>
      <c r="W147" s="360"/>
      <c r="X147" s="360"/>
      <c r="Y147" s="30"/>
    </row>
    <row r="148" spans="1:25" ht="27.75" customHeight="1">
      <c r="A148" s="126"/>
      <c r="B148" s="39"/>
      <c r="C148" s="40"/>
      <c r="D148" s="40"/>
      <c r="E148" s="40"/>
      <c r="F148" s="40"/>
      <c r="G148" s="40"/>
      <c r="H148" s="40"/>
      <c r="I148" s="40"/>
      <c r="J148" s="40"/>
      <c r="K148" s="40"/>
      <c r="L148" s="40"/>
      <c r="M148" s="40"/>
      <c r="N148" s="40"/>
      <c r="O148" s="40"/>
      <c r="P148" s="40"/>
      <c r="Q148" s="40"/>
      <c r="R148" s="40"/>
      <c r="S148" s="41"/>
      <c r="T148" s="34"/>
      <c r="U148" s="35"/>
      <c r="V148" s="35"/>
      <c r="W148" s="35"/>
      <c r="X148" s="35"/>
      <c r="Y148" s="42"/>
    </row>
    <row r="149" spans="1:25" ht="8.25" customHeight="1">
      <c r="A149" s="159"/>
      <c r="B149" s="173" t="s">
        <v>88</v>
      </c>
      <c r="C149" s="174"/>
      <c r="D149" s="174"/>
      <c r="E149" s="174"/>
      <c r="F149" s="174"/>
      <c r="G149" s="174"/>
      <c r="H149" s="174"/>
      <c r="I149" s="174"/>
      <c r="J149" s="174"/>
      <c r="K149" s="174"/>
      <c r="L149" s="174"/>
      <c r="M149" s="174"/>
      <c r="N149" s="174"/>
      <c r="O149" s="174"/>
      <c r="P149" s="174"/>
      <c r="Q149" s="174"/>
      <c r="R149" s="174"/>
      <c r="S149" s="174"/>
      <c r="T149" s="174"/>
      <c r="U149" s="174"/>
      <c r="V149" s="174"/>
      <c r="W149" s="174"/>
      <c r="X149" s="174"/>
      <c r="Y149" s="174"/>
    </row>
    <row r="150" spans="1:25" ht="9" customHeight="1">
      <c r="A150" s="126"/>
      <c r="B150" s="175"/>
      <c r="C150" s="175"/>
      <c r="D150" s="175"/>
      <c r="E150" s="175"/>
      <c r="F150" s="175"/>
      <c r="G150" s="175"/>
      <c r="H150" s="175"/>
      <c r="I150" s="175"/>
      <c r="J150" s="175"/>
      <c r="K150" s="175"/>
      <c r="L150" s="175"/>
      <c r="M150" s="175"/>
      <c r="N150" s="175"/>
      <c r="O150" s="175"/>
      <c r="P150" s="175"/>
      <c r="Q150" s="175"/>
      <c r="R150" s="175"/>
      <c r="S150" s="175"/>
      <c r="T150" s="175"/>
      <c r="U150" s="175"/>
      <c r="V150" s="175"/>
      <c r="W150" s="175"/>
      <c r="X150" s="175"/>
      <c r="Y150" s="175"/>
    </row>
    <row r="151" spans="1:25" ht="15" customHeight="1">
      <c r="B151" s="176"/>
      <c r="C151" s="176"/>
      <c r="D151" s="176"/>
      <c r="E151" s="176"/>
      <c r="F151" s="176"/>
      <c r="G151" s="176"/>
      <c r="H151" s="176"/>
      <c r="I151" s="176"/>
      <c r="J151" s="176"/>
      <c r="K151" s="176"/>
      <c r="L151" s="176"/>
      <c r="M151" s="176"/>
      <c r="N151" s="176"/>
      <c r="O151" s="176"/>
      <c r="P151" s="176"/>
      <c r="Q151" s="176"/>
      <c r="R151" s="176"/>
      <c r="S151" s="176"/>
      <c r="T151" s="176"/>
      <c r="U151" s="176"/>
      <c r="V151" s="176"/>
      <c r="W151" s="176"/>
      <c r="X151" s="176"/>
      <c r="Y151" s="176"/>
    </row>
    <row r="152" spans="1:25" ht="6" customHeight="1"/>
    <row r="153" spans="1:25" ht="30" customHeight="1"/>
    <row r="154" spans="1:25" ht="30" customHeight="1"/>
    <row r="155" spans="1:25" ht="17.25" customHeight="1"/>
    <row r="156" spans="1:25" ht="28.5" customHeight="1"/>
    <row r="157" spans="1:25" ht="30" customHeight="1"/>
    <row r="158" spans="1:25" ht="30" customHeight="1"/>
    <row r="159" spans="1:25" ht="43.5" customHeight="1"/>
    <row r="160" spans="1:25" ht="6" customHeight="1"/>
    <row r="161" ht="15.75" customHeight="1"/>
    <row r="162" ht="11.1" customHeight="1"/>
    <row r="163" ht="11.25" customHeight="1"/>
  </sheetData>
  <mergeCells count="229">
    <mergeCell ref="M15:O15"/>
    <mergeCell ref="Q15:S15"/>
    <mergeCell ref="V15:X15"/>
    <mergeCell ref="M16:O16"/>
    <mergeCell ref="Q16:S16"/>
    <mergeCell ref="V16:X16"/>
    <mergeCell ref="A3:Y3"/>
    <mergeCell ref="N6:Y6"/>
    <mergeCell ref="B8:Y9"/>
    <mergeCell ref="B13:L14"/>
    <mergeCell ref="M13:Y13"/>
    <mergeCell ref="M14:P14"/>
    <mergeCell ref="Q14:T14"/>
    <mergeCell ref="U14:Y14"/>
    <mergeCell ref="J26:M26"/>
    <mergeCell ref="T26:X26"/>
    <mergeCell ref="U27:X27"/>
    <mergeCell ref="U28:X28"/>
    <mergeCell ref="J31:M31"/>
    <mergeCell ref="T31:X31"/>
    <mergeCell ref="M17:O17"/>
    <mergeCell ref="Q17:S17"/>
    <mergeCell ref="V17:X17"/>
    <mergeCell ref="B20:Y20"/>
    <mergeCell ref="J25:M25"/>
    <mergeCell ref="T25:X25"/>
    <mergeCell ref="J40:M40"/>
    <mergeCell ref="U40:X40"/>
    <mergeCell ref="U41:X41"/>
    <mergeCell ref="U42:X42"/>
    <mergeCell ref="B44:Y44"/>
    <mergeCell ref="B47:E47"/>
    <mergeCell ref="F47:I47"/>
    <mergeCell ref="J47:N47"/>
    <mergeCell ref="J32:M32"/>
    <mergeCell ref="T32:X32"/>
    <mergeCell ref="B33:Y34"/>
    <mergeCell ref="B35:Y36"/>
    <mergeCell ref="J39:M39"/>
    <mergeCell ref="U39:X39"/>
    <mergeCell ref="V57:W58"/>
    <mergeCell ref="X57:Y58"/>
    <mergeCell ref="B59:B60"/>
    <mergeCell ref="C59:U60"/>
    <mergeCell ref="V59:W60"/>
    <mergeCell ref="X59:Y60"/>
    <mergeCell ref="B48:D48"/>
    <mergeCell ref="F48:H48"/>
    <mergeCell ref="K48:M48"/>
    <mergeCell ref="B51:Y51"/>
    <mergeCell ref="Q55:S55"/>
    <mergeCell ref="U55:X55"/>
    <mergeCell ref="A65:M66"/>
    <mergeCell ref="N65:O66"/>
    <mergeCell ref="P65:S65"/>
    <mergeCell ref="U65:X65"/>
    <mergeCell ref="P66:S66"/>
    <mergeCell ref="U66:X66"/>
    <mergeCell ref="B61:B62"/>
    <mergeCell ref="C61:U62"/>
    <mergeCell ref="V61:W62"/>
    <mergeCell ref="X61:Y62"/>
    <mergeCell ref="A63:M64"/>
    <mergeCell ref="N63:O64"/>
    <mergeCell ref="P63:S63"/>
    <mergeCell ref="U63:X63"/>
    <mergeCell ref="P64:S64"/>
    <mergeCell ref="U64:X64"/>
    <mergeCell ref="A70:M71"/>
    <mergeCell ref="N70:O71"/>
    <mergeCell ref="P70:S70"/>
    <mergeCell ref="U70:X70"/>
    <mergeCell ref="P71:S71"/>
    <mergeCell ref="U71:X71"/>
    <mergeCell ref="A68:M69"/>
    <mergeCell ref="N68:O69"/>
    <mergeCell ref="P68:S68"/>
    <mergeCell ref="U68:X68"/>
    <mergeCell ref="P69:S69"/>
    <mergeCell ref="U69:X69"/>
    <mergeCell ref="H75:Y75"/>
    <mergeCell ref="I76:J76"/>
    <mergeCell ref="U76:X76"/>
    <mergeCell ref="U77:X77"/>
    <mergeCell ref="B78:S78"/>
    <mergeCell ref="B79:C79"/>
    <mergeCell ref="E79:G79"/>
    <mergeCell ref="M79:P79"/>
    <mergeCell ref="Q79:R79"/>
    <mergeCell ref="E84:G84"/>
    <mergeCell ref="B85:C85"/>
    <mergeCell ref="E85:G85"/>
    <mergeCell ref="M85:P85"/>
    <mergeCell ref="Q85:R85"/>
    <mergeCell ref="E86:G86"/>
    <mergeCell ref="B81:C81"/>
    <mergeCell ref="E81:G81"/>
    <mergeCell ref="M81:P81"/>
    <mergeCell ref="Q81:R81"/>
    <mergeCell ref="B83:C83"/>
    <mergeCell ref="E83:G83"/>
    <mergeCell ref="M83:P83"/>
    <mergeCell ref="Q83:R83"/>
    <mergeCell ref="B87:C87"/>
    <mergeCell ref="E87:G87"/>
    <mergeCell ref="M87:P87"/>
    <mergeCell ref="Q87:R87"/>
    <mergeCell ref="B90:S90"/>
    <mergeCell ref="B91:C91"/>
    <mergeCell ref="E91:G91"/>
    <mergeCell ref="M91:P91"/>
    <mergeCell ref="Q91:R91"/>
    <mergeCell ref="E96:G96"/>
    <mergeCell ref="B97:C97"/>
    <mergeCell ref="E97:G97"/>
    <mergeCell ref="M97:P97"/>
    <mergeCell ref="Q97:R97"/>
    <mergeCell ref="E98:G98"/>
    <mergeCell ref="B93:C93"/>
    <mergeCell ref="E93:G93"/>
    <mergeCell ref="M93:P93"/>
    <mergeCell ref="Q93:R93"/>
    <mergeCell ref="B95:C95"/>
    <mergeCell ref="E95:G95"/>
    <mergeCell ref="M95:P95"/>
    <mergeCell ref="Q95:R95"/>
    <mergeCell ref="U101:X101"/>
    <mergeCell ref="C104:S104"/>
    <mergeCell ref="E105:G105"/>
    <mergeCell ref="M105:P105"/>
    <mergeCell ref="Q105:R105"/>
    <mergeCell ref="U105:X105"/>
    <mergeCell ref="B99:C99"/>
    <mergeCell ref="E99:G99"/>
    <mergeCell ref="M99:P99"/>
    <mergeCell ref="Q99:R99"/>
    <mergeCell ref="E101:G101"/>
    <mergeCell ref="M101:P101"/>
    <mergeCell ref="Q101:R101"/>
    <mergeCell ref="U111:X111"/>
    <mergeCell ref="Q112:R112"/>
    <mergeCell ref="U112:X112"/>
    <mergeCell ref="E113:G113"/>
    <mergeCell ref="K113:S113"/>
    <mergeCell ref="Q114:R114"/>
    <mergeCell ref="U114:X114"/>
    <mergeCell ref="E106:G106"/>
    <mergeCell ref="M106:P106"/>
    <mergeCell ref="Q106:R106"/>
    <mergeCell ref="U106:X106"/>
    <mergeCell ref="C108:S108"/>
    <mergeCell ref="E109:G109"/>
    <mergeCell ref="M109:P109"/>
    <mergeCell ref="Q109:R109"/>
    <mergeCell ref="U109:X109"/>
    <mergeCell ref="AA114:AE114"/>
    <mergeCell ref="E115:G115"/>
    <mergeCell ref="M115:N115"/>
    <mergeCell ref="Q115:R115"/>
    <mergeCell ref="AA115:AE115"/>
    <mergeCell ref="E118:G118"/>
    <mergeCell ref="M118:O118"/>
    <mergeCell ref="Q118:R118"/>
    <mergeCell ref="U118:X118"/>
    <mergeCell ref="C120:O120"/>
    <mergeCell ref="U120:X120"/>
    <mergeCell ref="E123:F123"/>
    <mergeCell ref="H123:I123"/>
    <mergeCell ref="N123:P123"/>
    <mergeCell ref="Q123:R123"/>
    <mergeCell ref="U123:X123"/>
    <mergeCell ref="U125:X125"/>
    <mergeCell ref="U121:X121"/>
    <mergeCell ref="E122:F122"/>
    <mergeCell ref="H122:I122"/>
    <mergeCell ref="N122:P122"/>
    <mergeCell ref="Q122:R122"/>
    <mergeCell ref="U122:X122"/>
    <mergeCell ref="E126:F126"/>
    <mergeCell ref="H126:I126"/>
    <mergeCell ref="N126:P126"/>
    <mergeCell ref="Q126:R126"/>
    <mergeCell ref="U126:X126"/>
    <mergeCell ref="E127:F127"/>
    <mergeCell ref="H127:I127"/>
    <mergeCell ref="N127:P127"/>
    <mergeCell ref="Q127:R127"/>
    <mergeCell ref="U127:X127"/>
    <mergeCell ref="E132:F132"/>
    <mergeCell ref="H132:I132"/>
    <mergeCell ref="N132:P132"/>
    <mergeCell ref="Q132:R132"/>
    <mergeCell ref="U132:X132"/>
    <mergeCell ref="U134:X134"/>
    <mergeCell ref="C129:O129"/>
    <mergeCell ref="U129:X129"/>
    <mergeCell ref="U130:X130"/>
    <mergeCell ref="E131:F131"/>
    <mergeCell ref="H131:I131"/>
    <mergeCell ref="N131:P131"/>
    <mergeCell ref="Q131:R131"/>
    <mergeCell ref="U131:X131"/>
    <mergeCell ref="C137:O137"/>
    <mergeCell ref="U139:X139"/>
    <mergeCell ref="B141:G142"/>
    <mergeCell ref="H141:M141"/>
    <mergeCell ref="N141:R141"/>
    <mergeCell ref="T141:Y142"/>
    <mergeCell ref="H142:M142"/>
    <mergeCell ref="N142:R142"/>
    <mergeCell ref="E135:F135"/>
    <mergeCell ref="H135:I135"/>
    <mergeCell ref="N135:P135"/>
    <mergeCell ref="Q135:R135"/>
    <mergeCell ref="U135:X135"/>
    <mergeCell ref="E136:F136"/>
    <mergeCell ref="H136:I136"/>
    <mergeCell ref="N136:P136"/>
    <mergeCell ref="Q136:R136"/>
    <mergeCell ref="U136:X136"/>
    <mergeCell ref="B147:S147"/>
    <mergeCell ref="U143:X143"/>
    <mergeCell ref="H144:S144"/>
    <mergeCell ref="T144:Y145"/>
    <mergeCell ref="B145:G146"/>
    <mergeCell ref="H145:J145"/>
    <mergeCell ref="H146:M146"/>
    <mergeCell ref="N146:R146"/>
    <mergeCell ref="U146:X146"/>
  </mergeCells>
  <phoneticPr fontId="4"/>
  <conditionalFormatting sqref="B48 F48">
    <cfRule type="containsBlanks" dxfId="12" priority="1">
      <formula>LEN(TRIM(B48))=0</formula>
    </cfRule>
  </conditionalFormatting>
  <conditionalFormatting sqref="N6:Y6">
    <cfRule type="containsBlanks" dxfId="11" priority="11" stopIfTrue="1">
      <formula>LEN(TRIM(N6))=0</formula>
    </cfRule>
    <cfRule type="containsBlanks" dxfId="10" priority="12" stopIfTrue="1">
      <formula>LEN(TRIM(N6))=0</formula>
    </cfRule>
  </conditionalFormatting>
  <conditionalFormatting sqref="I7">
    <cfRule type="containsBlanks" dxfId="9" priority="10" stopIfTrue="1">
      <formula>LEN(TRIM(I7))=0</formula>
    </cfRule>
  </conditionalFormatting>
  <conditionalFormatting sqref="V59:Y62">
    <cfRule type="containsBlanks" dxfId="8" priority="9" stopIfTrue="1">
      <formula>LEN(TRIM(V59))=0</formula>
    </cfRule>
  </conditionalFormatting>
  <conditionalFormatting sqref="K76 N76">
    <cfRule type="containsBlanks" dxfId="7" priority="8" stopIfTrue="1">
      <formula>LEN(TRIM(K76))=0</formula>
    </cfRule>
  </conditionalFormatting>
  <conditionalFormatting sqref="C112">
    <cfRule type="containsBlanks" dxfId="6" priority="7">
      <formula>LEN(TRIM(C112))=0</formula>
    </cfRule>
  </conditionalFormatting>
  <conditionalFormatting sqref="C114">
    <cfRule type="containsBlanks" dxfId="5" priority="6">
      <formula>LEN(TRIM(C114))=0</formula>
    </cfRule>
  </conditionalFormatting>
  <conditionalFormatting sqref="N146:R146">
    <cfRule type="containsBlanks" dxfId="1" priority="2">
      <formula>LEN(TRIM(N146))=0</formula>
    </cfRule>
  </conditionalFormatting>
  <conditionalFormatting sqref="J39:M40 U39:X40">
    <cfRule type="containsBlanks" dxfId="0" priority="13">
      <formula>LEN(TRIM(J39))=0</formula>
    </cfRule>
  </conditionalFormatting>
  <dataValidations disablePrompts="1" count="5">
    <dataValidation type="list" allowBlank="1" showInputMessage="1" showErrorMessage="1" sqref="JI127:JJ127 WVW983167:WVX983167 WMA983167:WMB983167 WCE983167:WCF983167 VSI983167:VSJ983167 VIM983167:VIN983167 UYQ983167:UYR983167 UOU983167:UOV983167 UEY983167:UEZ983167 TVC983167:TVD983167 TLG983167:TLH983167 TBK983167:TBL983167 SRO983167:SRP983167 SHS983167:SHT983167 RXW983167:RXX983167 ROA983167:ROB983167 REE983167:REF983167 QUI983167:QUJ983167 QKM983167:QKN983167 QAQ983167:QAR983167 PQU983167:PQV983167 PGY983167:PGZ983167 OXC983167:OXD983167 ONG983167:ONH983167 ODK983167:ODL983167 NTO983167:NTP983167 NJS983167:NJT983167 MZW983167:MZX983167 MQA983167:MQB983167 MGE983167:MGF983167 LWI983167:LWJ983167 LMM983167:LMN983167 LCQ983167:LCR983167 KSU983167:KSV983167 KIY983167:KIZ983167 JZC983167:JZD983167 JPG983167:JPH983167 JFK983167:JFL983167 IVO983167:IVP983167 ILS983167:ILT983167 IBW983167:IBX983167 HSA983167:HSB983167 HIE983167:HIF983167 GYI983167:GYJ983167 GOM983167:GON983167 GEQ983167:GER983167 FUU983167:FUV983167 FKY983167:FKZ983167 FBC983167:FBD983167 ERG983167:ERH983167 EHK983167:EHL983167 DXO983167:DXP983167 DNS983167:DNT983167 DDW983167:DDX983167 CUA983167:CUB983167 CKE983167:CKF983167 CAI983167:CAJ983167 BQM983167:BQN983167 BGQ983167:BGR983167 AWU983167:AWV983167 AMY983167:AMZ983167 ADC983167:ADD983167 TG983167:TH983167 JK983167:JL983167 O983155:P983155 WVW917631:WVX917631 WMA917631:WMB917631 WCE917631:WCF917631 VSI917631:VSJ917631 VIM917631:VIN917631 UYQ917631:UYR917631 UOU917631:UOV917631 UEY917631:UEZ917631 TVC917631:TVD917631 TLG917631:TLH917631 TBK917631:TBL917631 SRO917631:SRP917631 SHS917631:SHT917631 RXW917631:RXX917631 ROA917631:ROB917631 REE917631:REF917631 QUI917631:QUJ917631 QKM917631:QKN917631 QAQ917631:QAR917631 PQU917631:PQV917631 PGY917631:PGZ917631 OXC917631:OXD917631 ONG917631:ONH917631 ODK917631:ODL917631 NTO917631:NTP917631 NJS917631:NJT917631 MZW917631:MZX917631 MQA917631:MQB917631 MGE917631:MGF917631 LWI917631:LWJ917631 LMM917631:LMN917631 LCQ917631:LCR917631 KSU917631:KSV917631 KIY917631:KIZ917631 JZC917631:JZD917631 JPG917631:JPH917631 JFK917631:JFL917631 IVO917631:IVP917631 ILS917631:ILT917631 IBW917631:IBX917631 HSA917631:HSB917631 HIE917631:HIF917631 GYI917631:GYJ917631 GOM917631:GON917631 GEQ917631:GER917631 FUU917631:FUV917631 FKY917631:FKZ917631 FBC917631:FBD917631 ERG917631:ERH917631 EHK917631:EHL917631 DXO917631:DXP917631 DNS917631:DNT917631 DDW917631:DDX917631 CUA917631:CUB917631 CKE917631:CKF917631 CAI917631:CAJ917631 BQM917631:BQN917631 BGQ917631:BGR917631 AWU917631:AWV917631 AMY917631:AMZ917631 ADC917631:ADD917631 TG917631:TH917631 JK917631:JL917631 O917619:P917619 WVW852095:WVX852095 WMA852095:WMB852095 WCE852095:WCF852095 VSI852095:VSJ852095 VIM852095:VIN852095 UYQ852095:UYR852095 UOU852095:UOV852095 UEY852095:UEZ852095 TVC852095:TVD852095 TLG852095:TLH852095 TBK852095:TBL852095 SRO852095:SRP852095 SHS852095:SHT852095 RXW852095:RXX852095 ROA852095:ROB852095 REE852095:REF852095 QUI852095:QUJ852095 QKM852095:QKN852095 QAQ852095:QAR852095 PQU852095:PQV852095 PGY852095:PGZ852095 OXC852095:OXD852095 ONG852095:ONH852095 ODK852095:ODL852095 NTO852095:NTP852095 NJS852095:NJT852095 MZW852095:MZX852095 MQA852095:MQB852095 MGE852095:MGF852095 LWI852095:LWJ852095 LMM852095:LMN852095 LCQ852095:LCR852095 KSU852095:KSV852095 KIY852095:KIZ852095 JZC852095:JZD852095 JPG852095:JPH852095 JFK852095:JFL852095 IVO852095:IVP852095 ILS852095:ILT852095 IBW852095:IBX852095 HSA852095:HSB852095 HIE852095:HIF852095 GYI852095:GYJ852095 GOM852095:GON852095 GEQ852095:GER852095 FUU852095:FUV852095 FKY852095:FKZ852095 FBC852095:FBD852095 ERG852095:ERH852095 EHK852095:EHL852095 DXO852095:DXP852095 DNS852095:DNT852095 DDW852095:DDX852095 CUA852095:CUB852095 CKE852095:CKF852095 CAI852095:CAJ852095 BQM852095:BQN852095 BGQ852095:BGR852095 AWU852095:AWV852095 AMY852095:AMZ852095 ADC852095:ADD852095 TG852095:TH852095 JK852095:JL852095 O852083:P852083 WVW786559:WVX786559 WMA786559:WMB786559 WCE786559:WCF786559 VSI786559:VSJ786559 VIM786559:VIN786559 UYQ786559:UYR786559 UOU786559:UOV786559 UEY786559:UEZ786559 TVC786559:TVD786559 TLG786559:TLH786559 TBK786559:TBL786559 SRO786559:SRP786559 SHS786559:SHT786559 RXW786559:RXX786559 ROA786559:ROB786559 REE786559:REF786559 QUI786559:QUJ786559 QKM786559:QKN786559 QAQ786559:QAR786559 PQU786559:PQV786559 PGY786559:PGZ786559 OXC786559:OXD786559 ONG786559:ONH786559 ODK786559:ODL786559 NTO786559:NTP786559 NJS786559:NJT786559 MZW786559:MZX786559 MQA786559:MQB786559 MGE786559:MGF786559 LWI786559:LWJ786559 LMM786559:LMN786559 LCQ786559:LCR786559 KSU786559:KSV786559 KIY786559:KIZ786559 JZC786559:JZD786559 JPG786559:JPH786559 JFK786559:JFL786559 IVO786559:IVP786559 ILS786559:ILT786559 IBW786559:IBX786559 HSA786559:HSB786559 HIE786559:HIF786559 GYI786559:GYJ786559 GOM786559:GON786559 GEQ786559:GER786559 FUU786559:FUV786559 FKY786559:FKZ786559 FBC786559:FBD786559 ERG786559:ERH786559 EHK786559:EHL786559 DXO786559:DXP786559 DNS786559:DNT786559 DDW786559:DDX786559 CUA786559:CUB786559 CKE786559:CKF786559 CAI786559:CAJ786559 BQM786559:BQN786559 BGQ786559:BGR786559 AWU786559:AWV786559 AMY786559:AMZ786559 ADC786559:ADD786559 TG786559:TH786559 JK786559:JL786559 O786547:P786547 WVW721023:WVX721023 WMA721023:WMB721023 WCE721023:WCF721023 VSI721023:VSJ721023 VIM721023:VIN721023 UYQ721023:UYR721023 UOU721023:UOV721023 UEY721023:UEZ721023 TVC721023:TVD721023 TLG721023:TLH721023 TBK721023:TBL721023 SRO721023:SRP721023 SHS721023:SHT721023 RXW721023:RXX721023 ROA721023:ROB721023 REE721023:REF721023 QUI721023:QUJ721023 QKM721023:QKN721023 QAQ721023:QAR721023 PQU721023:PQV721023 PGY721023:PGZ721023 OXC721023:OXD721023 ONG721023:ONH721023 ODK721023:ODL721023 NTO721023:NTP721023 NJS721023:NJT721023 MZW721023:MZX721023 MQA721023:MQB721023 MGE721023:MGF721023 LWI721023:LWJ721023 LMM721023:LMN721023 LCQ721023:LCR721023 KSU721023:KSV721023 KIY721023:KIZ721023 JZC721023:JZD721023 JPG721023:JPH721023 JFK721023:JFL721023 IVO721023:IVP721023 ILS721023:ILT721023 IBW721023:IBX721023 HSA721023:HSB721023 HIE721023:HIF721023 GYI721023:GYJ721023 GOM721023:GON721023 GEQ721023:GER721023 FUU721023:FUV721023 FKY721023:FKZ721023 FBC721023:FBD721023 ERG721023:ERH721023 EHK721023:EHL721023 DXO721023:DXP721023 DNS721023:DNT721023 DDW721023:DDX721023 CUA721023:CUB721023 CKE721023:CKF721023 CAI721023:CAJ721023 BQM721023:BQN721023 BGQ721023:BGR721023 AWU721023:AWV721023 AMY721023:AMZ721023 ADC721023:ADD721023 TG721023:TH721023 JK721023:JL721023 O721011:P721011 WVW655487:WVX655487 WMA655487:WMB655487 WCE655487:WCF655487 VSI655487:VSJ655487 VIM655487:VIN655487 UYQ655487:UYR655487 UOU655487:UOV655487 UEY655487:UEZ655487 TVC655487:TVD655487 TLG655487:TLH655487 TBK655487:TBL655487 SRO655487:SRP655487 SHS655487:SHT655487 RXW655487:RXX655487 ROA655487:ROB655487 REE655487:REF655487 QUI655487:QUJ655487 QKM655487:QKN655487 QAQ655487:QAR655487 PQU655487:PQV655487 PGY655487:PGZ655487 OXC655487:OXD655487 ONG655487:ONH655487 ODK655487:ODL655487 NTO655487:NTP655487 NJS655487:NJT655487 MZW655487:MZX655487 MQA655487:MQB655487 MGE655487:MGF655487 LWI655487:LWJ655487 LMM655487:LMN655487 LCQ655487:LCR655487 KSU655487:KSV655487 KIY655487:KIZ655487 JZC655487:JZD655487 JPG655487:JPH655487 JFK655487:JFL655487 IVO655487:IVP655487 ILS655487:ILT655487 IBW655487:IBX655487 HSA655487:HSB655487 HIE655487:HIF655487 GYI655487:GYJ655487 GOM655487:GON655487 GEQ655487:GER655487 FUU655487:FUV655487 FKY655487:FKZ655487 FBC655487:FBD655487 ERG655487:ERH655487 EHK655487:EHL655487 DXO655487:DXP655487 DNS655487:DNT655487 DDW655487:DDX655487 CUA655487:CUB655487 CKE655487:CKF655487 CAI655487:CAJ655487 BQM655487:BQN655487 BGQ655487:BGR655487 AWU655487:AWV655487 AMY655487:AMZ655487 ADC655487:ADD655487 TG655487:TH655487 JK655487:JL655487 O655475:P655475 WVW589951:WVX589951 WMA589951:WMB589951 WCE589951:WCF589951 VSI589951:VSJ589951 VIM589951:VIN589951 UYQ589951:UYR589951 UOU589951:UOV589951 UEY589951:UEZ589951 TVC589951:TVD589951 TLG589951:TLH589951 TBK589951:TBL589951 SRO589951:SRP589951 SHS589951:SHT589951 RXW589951:RXX589951 ROA589951:ROB589951 REE589951:REF589951 QUI589951:QUJ589951 QKM589951:QKN589951 QAQ589951:QAR589951 PQU589951:PQV589951 PGY589951:PGZ589951 OXC589951:OXD589951 ONG589951:ONH589951 ODK589951:ODL589951 NTO589951:NTP589951 NJS589951:NJT589951 MZW589951:MZX589951 MQA589951:MQB589951 MGE589951:MGF589951 LWI589951:LWJ589951 LMM589951:LMN589951 LCQ589951:LCR589951 KSU589951:KSV589951 KIY589951:KIZ589951 JZC589951:JZD589951 JPG589951:JPH589951 JFK589951:JFL589951 IVO589951:IVP589951 ILS589951:ILT589951 IBW589951:IBX589951 HSA589951:HSB589951 HIE589951:HIF589951 GYI589951:GYJ589951 GOM589951:GON589951 GEQ589951:GER589951 FUU589951:FUV589951 FKY589951:FKZ589951 FBC589951:FBD589951 ERG589951:ERH589951 EHK589951:EHL589951 DXO589951:DXP589951 DNS589951:DNT589951 DDW589951:DDX589951 CUA589951:CUB589951 CKE589951:CKF589951 CAI589951:CAJ589951 BQM589951:BQN589951 BGQ589951:BGR589951 AWU589951:AWV589951 AMY589951:AMZ589951 ADC589951:ADD589951 TG589951:TH589951 JK589951:JL589951 O589939:P589939 WVW524415:WVX524415 WMA524415:WMB524415 WCE524415:WCF524415 VSI524415:VSJ524415 VIM524415:VIN524415 UYQ524415:UYR524415 UOU524415:UOV524415 UEY524415:UEZ524415 TVC524415:TVD524415 TLG524415:TLH524415 TBK524415:TBL524415 SRO524415:SRP524415 SHS524415:SHT524415 RXW524415:RXX524415 ROA524415:ROB524415 REE524415:REF524415 QUI524415:QUJ524415 QKM524415:QKN524415 QAQ524415:QAR524415 PQU524415:PQV524415 PGY524415:PGZ524415 OXC524415:OXD524415 ONG524415:ONH524415 ODK524415:ODL524415 NTO524415:NTP524415 NJS524415:NJT524415 MZW524415:MZX524415 MQA524415:MQB524415 MGE524415:MGF524415 LWI524415:LWJ524415 LMM524415:LMN524415 LCQ524415:LCR524415 KSU524415:KSV524415 KIY524415:KIZ524415 JZC524415:JZD524415 JPG524415:JPH524415 JFK524415:JFL524415 IVO524415:IVP524415 ILS524415:ILT524415 IBW524415:IBX524415 HSA524415:HSB524415 HIE524415:HIF524415 GYI524415:GYJ524415 GOM524415:GON524415 GEQ524415:GER524415 FUU524415:FUV524415 FKY524415:FKZ524415 FBC524415:FBD524415 ERG524415:ERH524415 EHK524415:EHL524415 DXO524415:DXP524415 DNS524415:DNT524415 DDW524415:DDX524415 CUA524415:CUB524415 CKE524415:CKF524415 CAI524415:CAJ524415 BQM524415:BQN524415 BGQ524415:BGR524415 AWU524415:AWV524415 AMY524415:AMZ524415 ADC524415:ADD524415 TG524415:TH524415 JK524415:JL524415 O524403:P524403 WVW458879:WVX458879 WMA458879:WMB458879 WCE458879:WCF458879 VSI458879:VSJ458879 VIM458879:VIN458879 UYQ458879:UYR458879 UOU458879:UOV458879 UEY458879:UEZ458879 TVC458879:TVD458879 TLG458879:TLH458879 TBK458879:TBL458879 SRO458879:SRP458879 SHS458879:SHT458879 RXW458879:RXX458879 ROA458879:ROB458879 REE458879:REF458879 QUI458879:QUJ458879 QKM458879:QKN458879 QAQ458879:QAR458879 PQU458879:PQV458879 PGY458879:PGZ458879 OXC458879:OXD458879 ONG458879:ONH458879 ODK458879:ODL458879 NTO458879:NTP458879 NJS458879:NJT458879 MZW458879:MZX458879 MQA458879:MQB458879 MGE458879:MGF458879 LWI458879:LWJ458879 LMM458879:LMN458879 LCQ458879:LCR458879 KSU458879:KSV458879 KIY458879:KIZ458879 JZC458879:JZD458879 JPG458879:JPH458879 JFK458879:JFL458879 IVO458879:IVP458879 ILS458879:ILT458879 IBW458879:IBX458879 HSA458879:HSB458879 HIE458879:HIF458879 GYI458879:GYJ458879 GOM458879:GON458879 GEQ458879:GER458879 FUU458879:FUV458879 FKY458879:FKZ458879 FBC458879:FBD458879 ERG458879:ERH458879 EHK458879:EHL458879 DXO458879:DXP458879 DNS458879:DNT458879 DDW458879:DDX458879 CUA458879:CUB458879 CKE458879:CKF458879 CAI458879:CAJ458879 BQM458879:BQN458879 BGQ458879:BGR458879 AWU458879:AWV458879 AMY458879:AMZ458879 ADC458879:ADD458879 TG458879:TH458879 JK458879:JL458879 O458867:P458867 WVW393343:WVX393343 WMA393343:WMB393343 WCE393343:WCF393343 VSI393343:VSJ393343 VIM393343:VIN393343 UYQ393343:UYR393343 UOU393343:UOV393343 UEY393343:UEZ393343 TVC393343:TVD393343 TLG393343:TLH393343 TBK393343:TBL393343 SRO393343:SRP393343 SHS393343:SHT393343 RXW393343:RXX393343 ROA393343:ROB393343 REE393343:REF393343 QUI393343:QUJ393343 QKM393343:QKN393343 QAQ393343:QAR393343 PQU393343:PQV393343 PGY393343:PGZ393343 OXC393343:OXD393343 ONG393343:ONH393343 ODK393343:ODL393343 NTO393343:NTP393343 NJS393343:NJT393343 MZW393343:MZX393343 MQA393343:MQB393343 MGE393343:MGF393343 LWI393343:LWJ393343 LMM393343:LMN393343 LCQ393343:LCR393343 KSU393343:KSV393343 KIY393343:KIZ393343 JZC393343:JZD393343 JPG393343:JPH393343 JFK393343:JFL393343 IVO393343:IVP393343 ILS393343:ILT393343 IBW393343:IBX393343 HSA393343:HSB393343 HIE393343:HIF393343 GYI393343:GYJ393343 GOM393343:GON393343 GEQ393343:GER393343 FUU393343:FUV393343 FKY393343:FKZ393343 FBC393343:FBD393343 ERG393343:ERH393343 EHK393343:EHL393343 DXO393343:DXP393343 DNS393343:DNT393343 DDW393343:DDX393343 CUA393343:CUB393343 CKE393343:CKF393343 CAI393343:CAJ393343 BQM393343:BQN393343 BGQ393343:BGR393343 AWU393343:AWV393343 AMY393343:AMZ393343 ADC393343:ADD393343 TG393343:TH393343 JK393343:JL393343 O393331:P393331 WVW327807:WVX327807 WMA327807:WMB327807 WCE327807:WCF327807 VSI327807:VSJ327807 VIM327807:VIN327807 UYQ327807:UYR327807 UOU327807:UOV327807 UEY327807:UEZ327807 TVC327807:TVD327807 TLG327807:TLH327807 TBK327807:TBL327807 SRO327807:SRP327807 SHS327807:SHT327807 RXW327807:RXX327807 ROA327807:ROB327807 REE327807:REF327807 QUI327807:QUJ327807 QKM327807:QKN327807 QAQ327807:QAR327807 PQU327807:PQV327807 PGY327807:PGZ327807 OXC327807:OXD327807 ONG327807:ONH327807 ODK327807:ODL327807 NTO327807:NTP327807 NJS327807:NJT327807 MZW327807:MZX327807 MQA327807:MQB327807 MGE327807:MGF327807 LWI327807:LWJ327807 LMM327807:LMN327807 LCQ327807:LCR327807 KSU327807:KSV327807 KIY327807:KIZ327807 JZC327807:JZD327807 JPG327807:JPH327807 JFK327807:JFL327807 IVO327807:IVP327807 ILS327807:ILT327807 IBW327807:IBX327807 HSA327807:HSB327807 HIE327807:HIF327807 GYI327807:GYJ327807 GOM327807:GON327807 GEQ327807:GER327807 FUU327807:FUV327807 FKY327807:FKZ327807 FBC327807:FBD327807 ERG327807:ERH327807 EHK327807:EHL327807 DXO327807:DXP327807 DNS327807:DNT327807 DDW327807:DDX327807 CUA327807:CUB327807 CKE327807:CKF327807 CAI327807:CAJ327807 BQM327807:BQN327807 BGQ327807:BGR327807 AWU327807:AWV327807 AMY327807:AMZ327807 ADC327807:ADD327807 TG327807:TH327807 JK327807:JL327807 O327795:P327795 WVW262271:WVX262271 WMA262271:WMB262271 WCE262271:WCF262271 VSI262271:VSJ262271 VIM262271:VIN262271 UYQ262271:UYR262271 UOU262271:UOV262271 UEY262271:UEZ262271 TVC262271:TVD262271 TLG262271:TLH262271 TBK262271:TBL262271 SRO262271:SRP262271 SHS262271:SHT262271 RXW262271:RXX262271 ROA262271:ROB262271 REE262271:REF262271 QUI262271:QUJ262271 QKM262271:QKN262271 QAQ262271:QAR262271 PQU262271:PQV262271 PGY262271:PGZ262271 OXC262271:OXD262271 ONG262271:ONH262271 ODK262271:ODL262271 NTO262271:NTP262271 NJS262271:NJT262271 MZW262271:MZX262271 MQA262271:MQB262271 MGE262271:MGF262271 LWI262271:LWJ262271 LMM262271:LMN262271 LCQ262271:LCR262271 KSU262271:KSV262271 KIY262271:KIZ262271 JZC262271:JZD262271 JPG262271:JPH262271 JFK262271:JFL262271 IVO262271:IVP262271 ILS262271:ILT262271 IBW262271:IBX262271 HSA262271:HSB262271 HIE262271:HIF262271 GYI262271:GYJ262271 GOM262271:GON262271 GEQ262271:GER262271 FUU262271:FUV262271 FKY262271:FKZ262271 FBC262271:FBD262271 ERG262271:ERH262271 EHK262271:EHL262271 DXO262271:DXP262271 DNS262271:DNT262271 DDW262271:DDX262271 CUA262271:CUB262271 CKE262271:CKF262271 CAI262271:CAJ262271 BQM262271:BQN262271 BGQ262271:BGR262271 AWU262271:AWV262271 AMY262271:AMZ262271 ADC262271:ADD262271 TG262271:TH262271 JK262271:JL262271 O262259:P262259 WVW196735:WVX196735 WMA196735:WMB196735 WCE196735:WCF196735 VSI196735:VSJ196735 VIM196735:VIN196735 UYQ196735:UYR196735 UOU196735:UOV196735 UEY196735:UEZ196735 TVC196735:TVD196735 TLG196735:TLH196735 TBK196735:TBL196735 SRO196735:SRP196735 SHS196735:SHT196735 RXW196735:RXX196735 ROA196735:ROB196735 REE196735:REF196735 QUI196735:QUJ196735 QKM196735:QKN196735 QAQ196735:QAR196735 PQU196735:PQV196735 PGY196735:PGZ196735 OXC196735:OXD196735 ONG196735:ONH196735 ODK196735:ODL196735 NTO196735:NTP196735 NJS196735:NJT196735 MZW196735:MZX196735 MQA196735:MQB196735 MGE196735:MGF196735 LWI196735:LWJ196735 LMM196735:LMN196735 LCQ196735:LCR196735 KSU196735:KSV196735 KIY196735:KIZ196735 JZC196735:JZD196735 JPG196735:JPH196735 JFK196735:JFL196735 IVO196735:IVP196735 ILS196735:ILT196735 IBW196735:IBX196735 HSA196735:HSB196735 HIE196735:HIF196735 GYI196735:GYJ196735 GOM196735:GON196735 GEQ196735:GER196735 FUU196735:FUV196735 FKY196735:FKZ196735 FBC196735:FBD196735 ERG196735:ERH196735 EHK196735:EHL196735 DXO196735:DXP196735 DNS196735:DNT196735 DDW196735:DDX196735 CUA196735:CUB196735 CKE196735:CKF196735 CAI196735:CAJ196735 BQM196735:BQN196735 BGQ196735:BGR196735 AWU196735:AWV196735 AMY196735:AMZ196735 ADC196735:ADD196735 TG196735:TH196735 JK196735:JL196735 O196723:P196723 WVW131199:WVX131199 WMA131199:WMB131199 WCE131199:WCF131199 VSI131199:VSJ131199 VIM131199:VIN131199 UYQ131199:UYR131199 UOU131199:UOV131199 UEY131199:UEZ131199 TVC131199:TVD131199 TLG131199:TLH131199 TBK131199:TBL131199 SRO131199:SRP131199 SHS131199:SHT131199 RXW131199:RXX131199 ROA131199:ROB131199 REE131199:REF131199 QUI131199:QUJ131199 QKM131199:QKN131199 QAQ131199:QAR131199 PQU131199:PQV131199 PGY131199:PGZ131199 OXC131199:OXD131199 ONG131199:ONH131199 ODK131199:ODL131199 NTO131199:NTP131199 NJS131199:NJT131199 MZW131199:MZX131199 MQA131199:MQB131199 MGE131199:MGF131199 LWI131199:LWJ131199 LMM131199:LMN131199 LCQ131199:LCR131199 KSU131199:KSV131199 KIY131199:KIZ131199 JZC131199:JZD131199 JPG131199:JPH131199 JFK131199:JFL131199 IVO131199:IVP131199 ILS131199:ILT131199 IBW131199:IBX131199 HSA131199:HSB131199 HIE131199:HIF131199 GYI131199:GYJ131199 GOM131199:GON131199 GEQ131199:GER131199 FUU131199:FUV131199 FKY131199:FKZ131199 FBC131199:FBD131199 ERG131199:ERH131199 EHK131199:EHL131199 DXO131199:DXP131199 DNS131199:DNT131199 DDW131199:DDX131199 CUA131199:CUB131199 CKE131199:CKF131199 CAI131199:CAJ131199 BQM131199:BQN131199 BGQ131199:BGR131199 AWU131199:AWV131199 AMY131199:AMZ131199 ADC131199:ADD131199 TG131199:TH131199 JK131199:JL131199 O131187:P131187 WVW65663:WVX65663 WMA65663:WMB65663 WCE65663:WCF65663 VSI65663:VSJ65663 VIM65663:VIN65663 UYQ65663:UYR65663 UOU65663:UOV65663 UEY65663:UEZ65663 TVC65663:TVD65663 TLG65663:TLH65663 TBK65663:TBL65663 SRO65663:SRP65663 SHS65663:SHT65663 RXW65663:RXX65663 ROA65663:ROB65663 REE65663:REF65663 QUI65663:QUJ65663 QKM65663:QKN65663 QAQ65663:QAR65663 PQU65663:PQV65663 PGY65663:PGZ65663 OXC65663:OXD65663 ONG65663:ONH65663 ODK65663:ODL65663 NTO65663:NTP65663 NJS65663:NJT65663 MZW65663:MZX65663 MQA65663:MQB65663 MGE65663:MGF65663 LWI65663:LWJ65663 LMM65663:LMN65663 LCQ65663:LCR65663 KSU65663:KSV65663 KIY65663:KIZ65663 JZC65663:JZD65663 JPG65663:JPH65663 JFK65663:JFL65663 IVO65663:IVP65663 ILS65663:ILT65663 IBW65663:IBX65663 HSA65663:HSB65663 HIE65663:HIF65663 GYI65663:GYJ65663 GOM65663:GON65663 GEQ65663:GER65663 FUU65663:FUV65663 FKY65663:FKZ65663 FBC65663:FBD65663 ERG65663:ERH65663 EHK65663:EHL65663 DXO65663:DXP65663 DNS65663:DNT65663 DDW65663:DDX65663 CUA65663:CUB65663 CKE65663:CKF65663 CAI65663:CAJ65663 BQM65663:BQN65663 BGQ65663:BGR65663 AWU65663:AWV65663 AMY65663:AMZ65663 ADC65663:ADD65663 TG65663:TH65663 JK65663:JL65663 WVU127:WVV127 WLY127:WLZ127 WCC127:WCD127 VSG127:VSH127 VIK127:VIL127 UYO127:UYP127 UOS127:UOT127 UEW127:UEX127 TVA127:TVB127 TLE127:TLF127 TBI127:TBJ127 SRM127:SRN127 SHQ127:SHR127 RXU127:RXV127 RNY127:RNZ127 REC127:RED127 QUG127:QUH127 QKK127:QKL127 QAO127:QAP127 PQS127:PQT127 PGW127:PGX127 OXA127:OXB127 ONE127:ONF127 ODI127:ODJ127 NTM127:NTN127 NJQ127:NJR127 MZU127:MZV127 MPY127:MPZ127 MGC127:MGD127 LWG127:LWH127 LMK127:LML127 LCO127:LCP127 KSS127:KST127 KIW127:KIX127 JZA127:JZB127 JPE127:JPF127 JFI127:JFJ127 IVM127:IVN127 ILQ127:ILR127 IBU127:IBV127 HRY127:HRZ127 HIC127:HID127 GYG127:GYH127 GOK127:GOL127 GEO127:GEP127 FUS127:FUT127 FKW127:FKX127 FBA127:FBB127 ERE127:ERF127 EHI127:EHJ127 DXM127:DXN127 DNQ127:DNR127 DDU127:DDV127 CTY127:CTZ127 CKC127:CKD127 CAG127:CAH127 BQK127:BQL127 BGO127:BGP127 AWS127:AWT127 AMW127:AMX127 ADA127:ADB127 TE127:TF127 O65651:P65651" xr:uid="{00000000-0002-0000-0E00-000000000000}">
      <formula1>#REF!</formula1>
    </dataValidation>
    <dataValidation type="list" allowBlank="1" showInputMessage="1" showErrorMessage="1" sqref="JH76 WVV983113 WLZ983113 WCD983113 VSH983113 VIL983113 UYP983113 UOT983113 UEX983113 TVB983113 TLF983113 TBJ983113 SRN983113 SHR983113 RXV983113 RNZ983113 RED983113 QUH983113 QKL983113 QAP983113 PQT983113 PGX983113 OXB983113 ONF983113 ODJ983113 NTN983113 NJR983113 MZV983113 MPZ983113 MGD983113 LWH983113 LML983113 LCP983113 KST983113 KIX983113 JZB983113 JPF983113 JFJ983113 IVN983113 ILR983113 IBV983113 HRZ983113 HID983113 GYH983113 GOL983113 GEP983113 FUT983113 FKX983113 FBB983113 ERF983113 EHJ983113 DXN983113 DNR983113 DDV983113 CTZ983113 CKD983113 CAH983113 BQL983113 BGP983113 AWT983113 AMX983113 ADB983113 TF983113 JJ983113 N983101 WVV917577 WLZ917577 WCD917577 VSH917577 VIL917577 UYP917577 UOT917577 UEX917577 TVB917577 TLF917577 TBJ917577 SRN917577 SHR917577 RXV917577 RNZ917577 RED917577 QUH917577 QKL917577 QAP917577 PQT917577 PGX917577 OXB917577 ONF917577 ODJ917577 NTN917577 NJR917577 MZV917577 MPZ917577 MGD917577 LWH917577 LML917577 LCP917577 KST917577 KIX917577 JZB917577 JPF917577 JFJ917577 IVN917577 ILR917577 IBV917577 HRZ917577 HID917577 GYH917577 GOL917577 GEP917577 FUT917577 FKX917577 FBB917577 ERF917577 EHJ917577 DXN917577 DNR917577 DDV917577 CTZ917577 CKD917577 CAH917577 BQL917577 BGP917577 AWT917577 AMX917577 ADB917577 TF917577 JJ917577 N917565 WVV852041 WLZ852041 WCD852041 VSH852041 VIL852041 UYP852041 UOT852041 UEX852041 TVB852041 TLF852041 TBJ852041 SRN852041 SHR852041 RXV852041 RNZ852041 RED852041 QUH852041 QKL852041 QAP852041 PQT852041 PGX852041 OXB852041 ONF852041 ODJ852041 NTN852041 NJR852041 MZV852041 MPZ852041 MGD852041 LWH852041 LML852041 LCP852041 KST852041 KIX852041 JZB852041 JPF852041 JFJ852041 IVN852041 ILR852041 IBV852041 HRZ852041 HID852041 GYH852041 GOL852041 GEP852041 FUT852041 FKX852041 FBB852041 ERF852041 EHJ852041 DXN852041 DNR852041 DDV852041 CTZ852041 CKD852041 CAH852041 BQL852041 BGP852041 AWT852041 AMX852041 ADB852041 TF852041 JJ852041 N852029 WVV786505 WLZ786505 WCD786505 VSH786505 VIL786505 UYP786505 UOT786505 UEX786505 TVB786505 TLF786505 TBJ786505 SRN786505 SHR786505 RXV786505 RNZ786505 RED786505 QUH786505 QKL786505 QAP786505 PQT786505 PGX786505 OXB786505 ONF786505 ODJ786505 NTN786505 NJR786505 MZV786505 MPZ786505 MGD786505 LWH786505 LML786505 LCP786505 KST786505 KIX786505 JZB786505 JPF786505 JFJ786505 IVN786505 ILR786505 IBV786505 HRZ786505 HID786505 GYH786505 GOL786505 GEP786505 FUT786505 FKX786505 FBB786505 ERF786505 EHJ786505 DXN786505 DNR786505 DDV786505 CTZ786505 CKD786505 CAH786505 BQL786505 BGP786505 AWT786505 AMX786505 ADB786505 TF786505 JJ786505 N786493 WVV720969 WLZ720969 WCD720969 VSH720969 VIL720969 UYP720969 UOT720969 UEX720969 TVB720969 TLF720969 TBJ720969 SRN720969 SHR720969 RXV720969 RNZ720969 RED720969 QUH720969 QKL720969 QAP720969 PQT720969 PGX720969 OXB720969 ONF720969 ODJ720969 NTN720969 NJR720969 MZV720969 MPZ720969 MGD720969 LWH720969 LML720969 LCP720969 KST720969 KIX720969 JZB720969 JPF720969 JFJ720969 IVN720969 ILR720969 IBV720969 HRZ720969 HID720969 GYH720969 GOL720969 GEP720969 FUT720969 FKX720969 FBB720969 ERF720969 EHJ720969 DXN720969 DNR720969 DDV720969 CTZ720969 CKD720969 CAH720969 BQL720969 BGP720969 AWT720969 AMX720969 ADB720969 TF720969 JJ720969 N720957 WVV655433 WLZ655433 WCD655433 VSH655433 VIL655433 UYP655433 UOT655433 UEX655433 TVB655433 TLF655433 TBJ655433 SRN655433 SHR655433 RXV655433 RNZ655433 RED655433 QUH655433 QKL655433 QAP655433 PQT655433 PGX655433 OXB655433 ONF655433 ODJ655433 NTN655433 NJR655433 MZV655433 MPZ655433 MGD655433 LWH655433 LML655433 LCP655433 KST655433 KIX655433 JZB655433 JPF655433 JFJ655433 IVN655433 ILR655433 IBV655433 HRZ655433 HID655433 GYH655433 GOL655433 GEP655433 FUT655433 FKX655433 FBB655433 ERF655433 EHJ655433 DXN655433 DNR655433 DDV655433 CTZ655433 CKD655433 CAH655433 BQL655433 BGP655433 AWT655433 AMX655433 ADB655433 TF655433 JJ655433 N655421 WVV589897 WLZ589897 WCD589897 VSH589897 VIL589897 UYP589897 UOT589897 UEX589897 TVB589897 TLF589897 TBJ589897 SRN589897 SHR589897 RXV589897 RNZ589897 RED589897 QUH589897 QKL589897 QAP589897 PQT589897 PGX589897 OXB589897 ONF589897 ODJ589897 NTN589897 NJR589897 MZV589897 MPZ589897 MGD589897 LWH589897 LML589897 LCP589897 KST589897 KIX589897 JZB589897 JPF589897 JFJ589897 IVN589897 ILR589897 IBV589897 HRZ589897 HID589897 GYH589897 GOL589897 GEP589897 FUT589897 FKX589897 FBB589897 ERF589897 EHJ589897 DXN589897 DNR589897 DDV589897 CTZ589897 CKD589897 CAH589897 BQL589897 BGP589897 AWT589897 AMX589897 ADB589897 TF589897 JJ589897 N589885 WVV524361 WLZ524361 WCD524361 VSH524361 VIL524361 UYP524361 UOT524361 UEX524361 TVB524361 TLF524361 TBJ524361 SRN524361 SHR524361 RXV524361 RNZ524361 RED524361 QUH524361 QKL524361 QAP524361 PQT524361 PGX524361 OXB524361 ONF524361 ODJ524361 NTN524361 NJR524361 MZV524361 MPZ524361 MGD524361 LWH524361 LML524361 LCP524361 KST524361 KIX524361 JZB524361 JPF524361 JFJ524361 IVN524361 ILR524361 IBV524361 HRZ524361 HID524361 GYH524361 GOL524361 GEP524361 FUT524361 FKX524361 FBB524361 ERF524361 EHJ524361 DXN524361 DNR524361 DDV524361 CTZ524361 CKD524361 CAH524361 BQL524361 BGP524361 AWT524361 AMX524361 ADB524361 TF524361 JJ524361 N524349 WVV458825 WLZ458825 WCD458825 VSH458825 VIL458825 UYP458825 UOT458825 UEX458825 TVB458825 TLF458825 TBJ458825 SRN458825 SHR458825 RXV458825 RNZ458825 RED458825 QUH458825 QKL458825 QAP458825 PQT458825 PGX458825 OXB458825 ONF458825 ODJ458825 NTN458825 NJR458825 MZV458825 MPZ458825 MGD458825 LWH458825 LML458825 LCP458825 KST458825 KIX458825 JZB458825 JPF458825 JFJ458825 IVN458825 ILR458825 IBV458825 HRZ458825 HID458825 GYH458825 GOL458825 GEP458825 FUT458825 FKX458825 FBB458825 ERF458825 EHJ458825 DXN458825 DNR458825 DDV458825 CTZ458825 CKD458825 CAH458825 BQL458825 BGP458825 AWT458825 AMX458825 ADB458825 TF458825 JJ458825 N458813 WVV393289 WLZ393289 WCD393289 VSH393289 VIL393289 UYP393289 UOT393289 UEX393289 TVB393289 TLF393289 TBJ393289 SRN393289 SHR393289 RXV393289 RNZ393289 RED393289 QUH393289 QKL393289 QAP393289 PQT393289 PGX393289 OXB393289 ONF393289 ODJ393289 NTN393289 NJR393289 MZV393289 MPZ393289 MGD393289 LWH393289 LML393289 LCP393289 KST393289 KIX393289 JZB393289 JPF393289 JFJ393289 IVN393289 ILR393289 IBV393289 HRZ393289 HID393289 GYH393289 GOL393289 GEP393289 FUT393289 FKX393289 FBB393289 ERF393289 EHJ393289 DXN393289 DNR393289 DDV393289 CTZ393289 CKD393289 CAH393289 BQL393289 BGP393289 AWT393289 AMX393289 ADB393289 TF393289 JJ393289 N393277 WVV327753 WLZ327753 WCD327753 VSH327753 VIL327753 UYP327753 UOT327753 UEX327753 TVB327753 TLF327753 TBJ327753 SRN327753 SHR327753 RXV327753 RNZ327753 RED327753 QUH327753 QKL327753 QAP327753 PQT327753 PGX327753 OXB327753 ONF327753 ODJ327753 NTN327753 NJR327753 MZV327753 MPZ327753 MGD327753 LWH327753 LML327753 LCP327753 KST327753 KIX327753 JZB327753 JPF327753 JFJ327753 IVN327753 ILR327753 IBV327753 HRZ327753 HID327753 GYH327753 GOL327753 GEP327753 FUT327753 FKX327753 FBB327753 ERF327753 EHJ327753 DXN327753 DNR327753 DDV327753 CTZ327753 CKD327753 CAH327753 BQL327753 BGP327753 AWT327753 AMX327753 ADB327753 TF327753 JJ327753 N327741 WVV262217 WLZ262217 WCD262217 VSH262217 VIL262217 UYP262217 UOT262217 UEX262217 TVB262217 TLF262217 TBJ262217 SRN262217 SHR262217 RXV262217 RNZ262217 RED262217 QUH262217 QKL262217 QAP262217 PQT262217 PGX262217 OXB262217 ONF262217 ODJ262217 NTN262217 NJR262217 MZV262217 MPZ262217 MGD262217 LWH262217 LML262217 LCP262217 KST262217 KIX262217 JZB262217 JPF262217 JFJ262217 IVN262217 ILR262217 IBV262217 HRZ262217 HID262217 GYH262217 GOL262217 GEP262217 FUT262217 FKX262217 FBB262217 ERF262217 EHJ262217 DXN262217 DNR262217 DDV262217 CTZ262217 CKD262217 CAH262217 BQL262217 BGP262217 AWT262217 AMX262217 ADB262217 TF262217 JJ262217 N262205 WVV196681 WLZ196681 WCD196681 VSH196681 VIL196681 UYP196681 UOT196681 UEX196681 TVB196681 TLF196681 TBJ196681 SRN196681 SHR196681 RXV196681 RNZ196681 RED196681 QUH196681 QKL196681 QAP196681 PQT196681 PGX196681 OXB196681 ONF196681 ODJ196681 NTN196681 NJR196681 MZV196681 MPZ196681 MGD196681 LWH196681 LML196681 LCP196681 KST196681 KIX196681 JZB196681 JPF196681 JFJ196681 IVN196681 ILR196681 IBV196681 HRZ196681 HID196681 GYH196681 GOL196681 GEP196681 FUT196681 FKX196681 FBB196681 ERF196681 EHJ196681 DXN196681 DNR196681 DDV196681 CTZ196681 CKD196681 CAH196681 BQL196681 BGP196681 AWT196681 AMX196681 ADB196681 TF196681 JJ196681 N196669 WVV131145 WLZ131145 WCD131145 VSH131145 VIL131145 UYP131145 UOT131145 UEX131145 TVB131145 TLF131145 TBJ131145 SRN131145 SHR131145 RXV131145 RNZ131145 RED131145 QUH131145 QKL131145 QAP131145 PQT131145 PGX131145 OXB131145 ONF131145 ODJ131145 NTN131145 NJR131145 MZV131145 MPZ131145 MGD131145 LWH131145 LML131145 LCP131145 KST131145 KIX131145 JZB131145 JPF131145 JFJ131145 IVN131145 ILR131145 IBV131145 HRZ131145 HID131145 GYH131145 GOL131145 GEP131145 FUT131145 FKX131145 FBB131145 ERF131145 EHJ131145 DXN131145 DNR131145 DDV131145 CTZ131145 CKD131145 CAH131145 BQL131145 BGP131145 AWT131145 AMX131145 ADB131145 TF131145 JJ131145 N131133 WVV65609 WLZ65609 WCD65609 VSH65609 VIL65609 UYP65609 UOT65609 UEX65609 TVB65609 TLF65609 TBJ65609 SRN65609 SHR65609 RXV65609 RNZ65609 RED65609 QUH65609 QKL65609 QAP65609 PQT65609 PGX65609 OXB65609 ONF65609 ODJ65609 NTN65609 NJR65609 MZV65609 MPZ65609 MGD65609 LWH65609 LML65609 LCP65609 KST65609 KIX65609 JZB65609 JPF65609 JFJ65609 IVN65609 ILR65609 IBV65609 HRZ65609 HID65609 GYH65609 GOL65609 GEP65609 FUT65609 FKX65609 FBB65609 ERF65609 EHJ65609 DXN65609 DNR65609 DDV65609 CTZ65609 CKD65609 CAH65609 BQL65609 BGP65609 AWT65609 AMX65609 ADB65609 TF65609 JJ65609 N65597 WVT76 WLX76 WCB76 VSF76 VIJ76 UYN76 UOR76 UEV76 TUZ76 TLD76 TBH76 SRL76 SHP76 RXT76 RNX76 REB76 QUF76 QKJ76 QAN76 PQR76 PGV76 OWZ76 OND76 ODH76 NTL76 NJP76 MZT76 MPX76 MGB76 LWF76 LMJ76 LCN76 KSR76 KIV76 JYZ76 JPD76 JFH76 IVL76 ILP76 IBT76 HRX76 HIB76 GYF76 GOJ76 GEN76 FUR76 FKV76 FAZ76 ERD76 EHH76 DXL76 DNP76 DDT76 CTX76 CKB76 CAF76 BQJ76 BGN76 AWR76 AMV76 ACZ76 TD76 N76" xr:uid="{00000000-0002-0000-0E00-000001000000}">
      <formula1>#REF!</formula1>
    </dataValidation>
    <dataValidation type="list" allowBlank="1" showInputMessage="1" showErrorMessage="1" sqref="JE76 WVS983113 WLW983113 WCA983113 VSE983113 VII983113 UYM983113 UOQ983113 UEU983113 TUY983113 TLC983113 TBG983113 SRK983113 SHO983113 RXS983113 RNW983113 REA983113 QUE983113 QKI983113 QAM983113 PQQ983113 PGU983113 OWY983113 ONC983113 ODG983113 NTK983113 NJO983113 MZS983113 MPW983113 MGA983113 LWE983113 LMI983113 LCM983113 KSQ983113 KIU983113 JYY983113 JPC983113 JFG983113 IVK983113 ILO983113 IBS983113 HRW983113 HIA983113 GYE983113 GOI983113 GEM983113 FUQ983113 FKU983113 FAY983113 ERC983113 EHG983113 DXK983113 DNO983113 DDS983113 CTW983113 CKA983113 CAE983113 BQI983113 BGM983113 AWQ983113 AMU983113 ACY983113 TC983113 JG983113 K983101 WVS917577 WLW917577 WCA917577 VSE917577 VII917577 UYM917577 UOQ917577 UEU917577 TUY917577 TLC917577 TBG917577 SRK917577 SHO917577 RXS917577 RNW917577 REA917577 QUE917577 QKI917577 QAM917577 PQQ917577 PGU917577 OWY917577 ONC917577 ODG917577 NTK917577 NJO917577 MZS917577 MPW917577 MGA917577 LWE917577 LMI917577 LCM917577 KSQ917577 KIU917577 JYY917577 JPC917577 JFG917577 IVK917577 ILO917577 IBS917577 HRW917577 HIA917577 GYE917577 GOI917577 GEM917577 FUQ917577 FKU917577 FAY917577 ERC917577 EHG917577 DXK917577 DNO917577 DDS917577 CTW917577 CKA917577 CAE917577 BQI917577 BGM917577 AWQ917577 AMU917577 ACY917577 TC917577 JG917577 K917565 WVS852041 WLW852041 WCA852041 VSE852041 VII852041 UYM852041 UOQ852041 UEU852041 TUY852041 TLC852041 TBG852041 SRK852041 SHO852041 RXS852041 RNW852041 REA852041 QUE852041 QKI852041 QAM852041 PQQ852041 PGU852041 OWY852041 ONC852041 ODG852041 NTK852041 NJO852041 MZS852041 MPW852041 MGA852041 LWE852041 LMI852041 LCM852041 KSQ852041 KIU852041 JYY852041 JPC852041 JFG852041 IVK852041 ILO852041 IBS852041 HRW852041 HIA852041 GYE852041 GOI852041 GEM852041 FUQ852041 FKU852041 FAY852041 ERC852041 EHG852041 DXK852041 DNO852041 DDS852041 CTW852041 CKA852041 CAE852041 BQI852041 BGM852041 AWQ852041 AMU852041 ACY852041 TC852041 JG852041 K852029 WVS786505 WLW786505 WCA786505 VSE786505 VII786505 UYM786505 UOQ786505 UEU786505 TUY786505 TLC786505 TBG786505 SRK786505 SHO786505 RXS786505 RNW786505 REA786505 QUE786505 QKI786505 QAM786505 PQQ786505 PGU786505 OWY786505 ONC786505 ODG786505 NTK786505 NJO786505 MZS786505 MPW786505 MGA786505 LWE786505 LMI786505 LCM786505 KSQ786505 KIU786505 JYY786505 JPC786505 JFG786505 IVK786505 ILO786505 IBS786505 HRW786505 HIA786505 GYE786505 GOI786505 GEM786505 FUQ786505 FKU786505 FAY786505 ERC786505 EHG786505 DXK786505 DNO786505 DDS786505 CTW786505 CKA786505 CAE786505 BQI786505 BGM786505 AWQ786505 AMU786505 ACY786505 TC786505 JG786505 K786493 WVS720969 WLW720969 WCA720969 VSE720969 VII720969 UYM720969 UOQ720969 UEU720969 TUY720969 TLC720969 TBG720969 SRK720969 SHO720969 RXS720969 RNW720969 REA720969 QUE720969 QKI720969 QAM720969 PQQ720969 PGU720969 OWY720969 ONC720969 ODG720969 NTK720969 NJO720969 MZS720969 MPW720969 MGA720969 LWE720969 LMI720969 LCM720969 KSQ720969 KIU720969 JYY720969 JPC720969 JFG720969 IVK720969 ILO720969 IBS720969 HRW720969 HIA720969 GYE720969 GOI720969 GEM720969 FUQ720969 FKU720969 FAY720969 ERC720969 EHG720969 DXK720969 DNO720969 DDS720969 CTW720969 CKA720969 CAE720969 BQI720969 BGM720969 AWQ720969 AMU720969 ACY720969 TC720969 JG720969 K720957 WVS655433 WLW655433 WCA655433 VSE655433 VII655433 UYM655433 UOQ655433 UEU655433 TUY655433 TLC655433 TBG655433 SRK655433 SHO655433 RXS655433 RNW655433 REA655433 QUE655433 QKI655433 QAM655433 PQQ655433 PGU655433 OWY655433 ONC655433 ODG655433 NTK655433 NJO655433 MZS655433 MPW655433 MGA655433 LWE655433 LMI655433 LCM655433 KSQ655433 KIU655433 JYY655433 JPC655433 JFG655433 IVK655433 ILO655433 IBS655433 HRW655433 HIA655433 GYE655433 GOI655433 GEM655433 FUQ655433 FKU655433 FAY655433 ERC655433 EHG655433 DXK655433 DNO655433 DDS655433 CTW655433 CKA655433 CAE655433 BQI655433 BGM655433 AWQ655433 AMU655433 ACY655433 TC655433 JG655433 K655421 WVS589897 WLW589897 WCA589897 VSE589897 VII589897 UYM589897 UOQ589897 UEU589897 TUY589897 TLC589897 TBG589897 SRK589897 SHO589897 RXS589897 RNW589897 REA589897 QUE589897 QKI589897 QAM589897 PQQ589897 PGU589897 OWY589897 ONC589897 ODG589897 NTK589897 NJO589897 MZS589897 MPW589897 MGA589897 LWE589897 LMI589897 LCM589897 KSQ589897 KIU589897 JYY589897 JPC589897 JFG589897 IVK589897 ILO589897 IBS589897 HRW589897 HIA589897 GYE589897 GOI589897 GEM589897 FUQ589897 FKU589897 FAY589897 ERC589897 EHG589897 DXK589897 DNO589897 DDS589897 CTW589897 CKA589897 CAE589897 BQI589897 BGM589897 AWQ589897 AMU589897 ACY589897 TC589897 JG589897 K589885 WVS524361 WLW524361 WCA524361 VSE524361 VII524361 UYM524361 UOQ524361 UEU524361 TUY524361 TLC524361 TBG524361 SRK524361 SHO524361 RXS524361 RNW524361 REA524361 QUE524361 QKI524361 QAM524361 PQQ524361 PGU524361 OWY524361 ONC524361 ODG524361 NTK524361 NJO524361 MZS524361 MPW524361 MGA524361 LWE524361 LMI524361 LCM524361 KSQ524361 KIU524361 JYY524361 JPC524361 JFG524361 IVK524361 ILO524361 IBS524361 HRW524361 HIA524361 GYE524361 GOI524361 GEM524361 FUQ524361 FKU524361 FAY524361 ERC524361 EHG524361 DXK524361 DNO524361 DDS524361 CTW524361 CKA524361 CAE524361 BQI524361 BGM524361 AWQ524361 AMU524361 ACY524361 TC524361 JG524361 K524349 WVS458825 WLW458825 WCA458825 VSE458825 VII458825 UYM458825 UOQ458825 UEU458825 TUY458825 TLC458825 TBG458825 SRK458825 SHO458825 RXS458825 RNW458825 REA458825 QUE458825 QKI458825 QAM458825 PQQ458825 PGU458825 OWY458825 ONC458825 ODG458825 NTK458825 NJO458825 MZS458825 MPW458825 MGA458825 LWE458825 LMI458825 LCM458825 KSQ458825 KIU458825 JYY458825 JPC458825 JFG458825 IVK458825 ILO458825 IBS458825 HRW458825 HIA458825 GYE458825 GOI458825 GEM458825 FUQ458825 FKU458825 FAY458825 ERC458825 EHG458825 DXK458825 DNO458825 DDS458825 CTW458825 CKA458825 CAE458825 BQI458825 BGM458825 AWQ458825 AMU458825 ACY458825 TC458825 JG458825 K458813 WVS393289 WLW393289 WCA393289 VSE393289 VII393289 UYM393289 UOQ393289 UEU393289 TUY393289 TLC393289 TBG393289 SRK393289 SHO393289 RXS393289 RNW393289 REA393289 QUE393289 QKI393289 QAM393289 PQQ393289 PGU393289 OWY393289 ONC393289 ODG393289 NTK393289 NJO393289 MZS393289 MPW393289 MGA393289 LWE393289 LMI393289 LCM393289 KSQ393289 KIU393289 JYY393289 JPC393289 JFG393289 IVK393289 ILO393289 IBS393289 HRW393289 HIA393289 GYE393289 GOI393289 GEM393289 FUQ393289 FKU393289 FAY393289 ERC393289 EHG393289 DXK393289 DNO393289 DDS393289 CTW393289 CKA393289 CAE393289 BQI393289 BGM393289 AWQ393289 AMU393289 ACY393289 TC393289 JG393289 K393277 WVS327753 WLW327753 WCA327753 VSE327753 VII327753 UYM327753 UOQ327753 UEU327753 TUY327753 TLC327753 TBG327753 SRK327753 SHO327753 RXS327753 RNW327753 REA327753 QUE327753 QKI327753 QAM327753 PQQ327753 PGU327753 OWY327753 ONC327753 ODG327753 NTK327753 NJO327753 MZS327753 MPW327753 MGA327753 LWE327753 LMI327753 LCM327753 KSQ327753 KIU327753 JYY327753 JPC327753 JFG327753 IVK327753 ILO327753 IBS327753 HRW327753 HIA327753 GYE327753 GOI327753 GEM327753 FUQ327753 FKU327753 FAY327753 ERC327753 EHG327753 DXK327753 DNO327753 DDS327753 CTW327753 CKA327753 CAE327753 BQI327753 BGM327753 AWQ327753 AMU327753 ACY327753 TC327753 JG327753 K327741 WVS262217 WLW262217 WCA262217 VSE262217 VII262217 UYM262217 UOQ262217 UEU262217 TUY262217 TLC262217 TBG262217 SRK262217 SHO262217 RXS262217 RNW262217 REA262217 QUE262217 QKI262217 QAM262217 PQQ262217 PGU262217 OWY262217 ONC262217 ODG262217 NTK262217 NJO262217 MZS262217 MPW262217 MGA262217 LWE262217 LMI262217 LCM262217 KSQ262217 KIU262217 JYY262217 JPC262217 JFG262217 IVK262217 ILO262217 IBS262217 HRW262217 HIA262217 GYE262217 GOI262217 GEM262217 FUQ262217 FKU262217 FAY262217 ERC262217 EHG262217 DXK262217 DNO262217 DDS262217 CTW262217 CKA262217 CAE262217 BQI262217 BGM262217 AWQ262217 AMU262217 ACY262217 TC262217 JG262217 K262205 WVS196681 WLW196681 WCA196681 VSE196681 VII196681 UYM196681 UOQ196681 UEU196681 TUY196681 TLC196681 TBG196681 SRK196681 SHO196681 RXS196681 RNW196681 REA196681 QUE196681 QKI196681 QAM196681 PQQ196681 PGU196681 OWY196681 ONC196681 ODG196681 NTK196681 NJO196681 MZS196681 MPW196681 MGA196681 LWE196681 LMI196681 LCM196681 KSQ196681 KIU196681 JYY196681 JPC196681 JFG196681 IVK196681 ILO196681 IBS196681 HRW196681 HIA196681 GYE196681 GOI196681 GEM196681 FUQ196681 FKU196681 FAY196681 ERC196681 EHG196681 DXK196681 DNO196681 DDS196681 CTW196681 CKA196681 CAE196681 BQI196681 BGM196681 AWQ196681 AMU196681 ACY196681 TC196681 JG196681 K196669 WVS131145 WLW131145 WCA131145 VSE131145 VII131145 UYM131145 UOQ131145 UEU131145 TUY131145 TLC131145 TBG131145 SRK131145 SHO131145 RXS131145 RNW131145 REA131145 QUE131145 QKI131145 QAM131145 PQQ131145 PGU131145 OWY131145 ONC131145 ODG131145 NTK131145 NJO131145 MZS131145 MPW131145 MGA131145 LWE131145 LMI131145 LCM131145 KSQ131145 KIU131145 JYY131145 JPC131145 JFG131145 IVK131145 ILO131145 IBS131145 HRW131145 HIA131145 GYE131145 GOI131145 GEM131145 FUQ131145 FKU131145 FAY131145 ERC131145 EHG131145 DXK131145 DNO131145 DDS131145 CTW131145 CKA131145 CAE131145 BQI131145 BGM131145 AWQ131145 AMU131145 ACY131145 TC131145 JG131145 K131133 WVS65609 WLW65609 WCA65609 VSE65609 VII65609 UYM65609 UOQ65609 UEU65609 TUY65609 TLC65609 TBG65609 SRK65609 SHO65609 RXS65609 RNW65609 REA65609 QUE65609 QKI65609 QAM65609 PQQ65609 PGU65609 OWY65609 ONC65609 ODG65609 NTK65609 NJO65609 MZS65609 MPW65609 MGA65609 LWE65609 LMI65609 LCM65609 KSQ65609 KIU65609 JYY65609 JPC65609 JFG65609 IVK65609 ILO65609 IBS65609 HRW65609 HIA65609 GYE65609 GOI65609 GEM65609 FUQ65609 FKU65609 FAY65609 ERC65609 EHG65609 DXK65609 DNO65609 DDS65609 CTW65609 CKA65609 CAE65609 BQI65609 BGM65609 AWQ65609 AMU65609 ACY65609 TC65609 JG65609 K65597 WVQ76 WLU76 WBY76 VSC76 VIG76 UYK76 UOO76 UES76 TUW76 TLA76 TBE76 SRI76 SHM76 RXQ76 RNU76 RDY76 QUC76 QKG76 QAK76 PQO76 PGS76 OWW76 ONA76 ODE76 NTI76 NJM76 MZQ76 MPU76 MFY76 LWC76 LMG76 LCK76 KSO76 KIS76 JYW76 JPA76 JFE76 IVI76 ILM76 IBQ76 HRU76 HHY76 GYC76 GOG76 GEK76 FUO76 FKS76 FAW76 ERA76 EHE76 DXI76 DNM76 DDQ76 CTU76 CJY76 CAC76 BQG76 BGK76 AWO76 AMS76 ACW76 TA76 K76" xr:uid="{00000000-0002-0000-0E00-000002000000}">
      <formula1>#REF!</formula1>
    </dataValidation>
    <dataValidation type="list" allowBlank="1" showInputMessage="1" showErrorMessage="1" sqref="C112 IW112 SS112 ACO112 AMK112 AWG112 BGC112 BPY112 BZU112 CJQ112 CTM112 DDI112 DNE112 DXA112 EGW112 EQS112 FAO112 FKK112 FUG112 GEC112 GNY112 GXU112 HHQ112 HRM112 IBI112 ILE112 IVA112 JEW112 JOS112 JYO112 KIK112 KSG112 LCC112 LLY112 LVU112 MFQ112 MPM112 MZI112 NJE112 NTA112 OCW112 OMS112 OWO112 PGK112 PQG112 QAC112 QJY112 QTU112 RDQ112 RNM112 RXI112 SHE112 SRA112 TAW112 TKS112 TUO112 UEK112 UOG112 UYC112 VHY112 VRU112 WBQ112 WLM112 WVI112 C65636 IY65648 SU65648 ACQ65648 AMM65648 AWI65648 BGE65648 BQA65648 BZW65648 CJS65648 CTO65648 DDK65648 DNG65648 DXC65648 EGY65648 EQU65648 FAQ65648 FKM65648 FUI65648 GEE65648 GOA65648 GXW65648 HHS65648 HRO65648 IBK65648 ILG65648 IVC65648 JEY65648 JOU65648 JYQ65648 KIM65648 KSI65648 LCE65648 LMA65648 LVW65648 MFS65648 MPO65648 MZK65648 NJG65648 NTC65648 OCY65648 OMU65648 OWQ65648 PGM65648 PQI65648 QAE65648 QKA65648 QTW65648 RDS65648 RNO65648 RXK65648 SHG65648 SRC65648 TAY65648 TKU65648 TUQ65648 UEM65648 UOI65648 UYE65648 VIA65648 VRW65648 WBS65648 WLO65648 WVK65648 C131172 IY131184 SU131184 ACQ131184 AMM131184 AWI131184 BGE131184 BQA131184 BZW131184 CJS131184 CTO131184 DDK131184 DNG131184 DXC131184 EGY131184 EQU131184 FAQ131184 FKM131184 FUI131184 GEE131184 GOA131184 GXW131184 HHS131184 HRO131184 IBK131184 ILG131184 IVC131184 JEY131184 JOU131184 JYQ131184 KIM131184 KSI131184 LCE131184 LMA131184 LVW131184 MFS131184 MPO131184 MZK131184 NJG131184 NTC131184 OCY131184 OMU131184 OWQ131184 PGM131184 PQI131184 QAE131184 QKA131184 QTW131184 RDS131184 RNO131184 RXK131184 SHG131184 SRC131184 TAY131184 TKU131184 TUQ131184 UEM131184 UOI131184 UYE131184 VIA131184 VRW131184 WBS131184 WLO131184 WVK131184 C196708 IY196720 SU196720 ACQ196720 AMM196720 AWI196720 BGE196720 BQA196720 BZW196720 CJS196720 CTO196720 DDK196720 DNG196720 DXC196720 EGY196720 EQU196720 FAQ196720 FKM196720 FUI196720 GEE196720 GOA196720 GXW196720 HHS196720 HRO196720 IBK196720 ILG196720 IVC196720 JEY196720 JOU196720 JYQ196720 KIM196720 KSI196720 LCE196720 LMA196720 LVW196720 MFS196720 MPO196720 MZK196720 NJG196720 NTC196720 OCY196720 OMU196720 OWQ196720 PGM196720 PQI196720 QAE196720 QKA196720 QTW196720 RDS196720 RNO196720 RXK196720 SHG196720 SRC196720 TAY196720 TKU196720 TUQ196720 UEM196720 UOI196720 UYE196720 VIA196720 VRW196720 WBS196720 WLO196720 WVK196720 C262244 IY262256 SU262256 ACQ262256 AMM262256 AWI262256 BGE262256 BQA262256 BZW262256 CJS262256 CTO262256 DDK262256 DNG262256 DXC262256 EGY262256 EQU262256 FAQ262256 FKM262256 FUI262256 GEE262256 GOA262256 GXW262256 HHS262256 HRO262256 IBK262256 ILG262256 IVC262256 JEY262256 JOU262256 JYQ262256 KIM262256 KSI262256 LCE262256 LMA262256 LVW262256 MFS262256 MPO262256 MZK262256 NJG262256 NTC262256 OCY262256 OMU262256 OWQ262256 PGM262256 PQI262256 QAE262256 QKA262256 QTW262256 RDS262256 RNO262256 RXK262256 SHG262256 SRC262256 TAY262256 TKU262256 TUQ262256 UEM262256 UOI262256 UYE262256 VIA262256 VRW262256 WBS262256 WLO262256 WVK262256 C327780 IY327792 SU327792 ACQ327792 AMM327792 AWI327792 BGE327792 BQA327792 BZW327792 CJS327792 CTO327792 DDK327792 DNG327792 DXC327792 EGY327792 EQU327792 FAQ327792 FKM327792 FUI327792 GEE327792 GOA327792 GXW327792 HHS327792 HRO327792 IBK327792 ILG327792 IVC327792 JEY327792 JOU327792 JYQ327792 KIM327792 KSI327792 LCE327792 LMA327792 LVW327792 MFS327792 MPO327792 MZK327792 NJG327792 NTC327792 OCY327792 OMU327792 OWQ327792 PGM327792 PQI327792 QAE327792 QKA327792 QTW327792 RDS327792 RNO327792 RXK327792 SHG327792 SRC327792 TAY327792 TKU327792 TUQ327792 UEM327792 UOI327792 UYE327792 VIA327792 VRW327792 WBS327792 WLO327792 WVK327792 C393316 IY393328 SU393328 ACQ393328 AMM393328 AWI393328 BGE393328 BQA393328 BZW393328 CJS393328 CTO393328 DDK393328 DNG393328 DXC393328 EGY393328 EQU393328 FAQ393328 FKM393328 FUI393328 GEE393328 GOA393328 GXW393328 HHS393328 HRO393328 IBK393328 ILG393328 IVC393328 JEY393328 JOU393328 JYQ393328 KIM393328 KSI393328 LCE393328 LMA393328 LVW393328 MFS393328 MPO393328 MZK393328 NJG393328 NTC393328 OCY393328 OMU393328 OWQ393328 PGM393328 PQI393328 QAE393328 QKA393328 QTW393328 RDS393328 RNO393328 RXK393328 SHG393328 SRC393328 TAY393328 TKU393328 TUQ393328 UEM393328 UOI393328 UYE393328 VIA393328 VRW393328 WBS393328 WLO393328 WVK393328 C458852 IY458864 SU458864 ACQ458864 AMM458864 AWI458864 BGE458864 BQA458864 BZW458864 CJS458864 CTO458864 DDK458864 DNG458864 DXC458864 EGY458864 EQU458864 FAQ458864 FKM458864 FUI458864 GEE458864 GOA458864 GXW458864 HHS458864 HRO458864 IBK458864 ILG458864 IVC458864 JEY458864 JOU458864 JYQ458864 KIM458864 KSI458864 LCE458864 LMA458864 LVW458864 MFS458864 MPO458864 MZK458864 NJG458864 NTC458864 OCY458864 OMU458864 OWQ458864 PGM458864 PQI458864 QAE458864 QKA458864 QTW458864 RDS458864 RNO458864 RXK458864 SHG458864 SRC458864 TAY458864 TKU458864 TUQ458864 UEM458864 UOI458864 UYE458864 VIA458864 VRW458864 WBS458864 WLO458864 WVK458864 C524388 IY524400 SU524400 ACQ524400 AMM524400 AWI524400 BGE524400 BQA524400 BZW524400 CJS524400 CTO524400 DDK524400 DNG524400 DXC524400 EGY524400 EQU524400 FAQ524400 FKM524400 FUI524400 GEE524400 GOA524400 GXW524400 HHS524400 HRO524400 IBK524400 ILG524400 IVC524400 JEY524400 JOU524400 JYQ524400 KIM524400 KSI524400 LCE524400 LMA524400 LVW524400 MFS524400 MPO524400 MZK524400 NJG524400 NTC524400 OCY524400 OMU524400 OWQ524400 PGM524400 PQI524400 QAE524400 QKA524400 QTW524400 RDS524400 RNO524400 RXK524400 SHG524400 SRC524400 TAY524400 TKU524400 TUQ524400 UEM524400 UOI524400 UYE524400 VIA524400 VRW524400 WBS524400 WLO524400 WVK524400 C589924 IY589936 SU589936 ACQ589936 AMM589936 AWI589936 BGE589936 BQA589936 BZW589936 CJS589936 CTO589936 DDK589936 DNG589936 DXC589936 EGY589936 EQU589936 FAQ589936 FKM589936 FUI589936 GEE589936 GOA589936 GXW589936 HHS589936 HRO589936 IBK589936 ILG589936 IVC589936 JEY589936 JOU589936 JYQ589936 KIM589936 KSI589936 LCE589936 LMA589936 LVW589936 MFS589936 MPO589936 MZK589936 NJG589936 NTC589936 OCY589936 OMU589936 OWQ589936 PGM589936 PQI589936 QAE589936 QKA589936 QTW589936 RDS589936 RNO589936 RXK589936 SHG589936 SRC589936 TAY589936 TKU589936 TUQ589936 UEM589936 UOI589936 UYE589936 VIA589936 VRW589936 WBS589936 WLO589936 WVK589936 C655460 IY655472 SU655472 ACQ655472 AMM655472 AWI655472 BGE655472 BQA655472 BZW655472 CJS655472 CTO655472 DDK655472 DNG655472 DXC655472 EGY655472 EQU655472 FAQ655472 FKM655472 FUI655472 GEE655472 GOA655472 GXW655472 HHS655472 HRO655472 IBK655472 ILG655472 IVC655472 JEY655472 JOU655472 JYQ655472 KIM655472 KSI655472 LCE655472 LMA655472 LVW655472 MFS655472 MPO655472 MZK655472 NJG655472 NTC655472 OCY655472 OMU655472 OWQ655472 PGM655472 PQI655472 QAE655472 QKA655472 QTW655472 RDS655472 RNO655472 RXK655472 SHG655472 SRC655472 TAY655472 TKU655472 TUQ655472 UEM655472 UOI655472 UYE655472 VIA655472 VRW655472 WBS655472 WLO655472 WVK655472 C720996 IY721008 SU721008 ACQ721008 AMM721008 AWI721008 BGE721008 BQA721008 BZW721008 CJS721008 CTO721008 DDK721008 DNG721008 DXC721008 EGY721008 EQU721008 FAQ721008 FKM721008 FUI721008 GEE721008 GOA721008 GXW721008 HHS721008 HRO721008 IBK721008 ILG721008 IVC721008 JEY721008 JOU721008 JYQ721008 KIM721008 KSI721008 LCE721008 LMA721008 LVW721008 MFS721008 MPO721008 MZK721008 NJG721008 NTC721008 OCY721008 OMU721008 OWQ721008 PGM721008 PQI721008 QAE721008 QKA721008 QTW721008 RDS721008 RNO721008 RXK721008 SHG721008 SRC721008 TAY721008 TKU721008 TUQ721008 UEM721008 UOI721008 UYE721008 VIA721008 VRW721008 WBS721008 WLO721008 WVK721008 C786532 IY786544 SU786544 ACQ786544 AMM786544 AWI786544 BGE786544 BQA786544 BZW786544 CJS786544 CTO786544 DDK786544 DNG786544 DXC786544 EGY786544 EQU786544 FAQ786544 FKM786544 FUI786544 GEE786544 GOA786544 GXW786544 HHS786544 HRO786544 IBK786544 ILG786544 IVC786544 JEY786544 JOU786544 JYQ786544 KIM786544 KSI786544 LCE786544 LMA786544 LVW786544 MFS786544 MPO786544 MZK786544 NJG786544 NTC786544 OCY786544 OMU786544 OWQ786544 PGM786544 PQI786544 QAE786544 QKA786544 QTW786544 RDS786544 RNO786544 RXK786544 SHG786544 SRC786544 TAY786544 TKU786544 TUQ786544 UEM786544 UOI786544 UYE786544 VIA786544 VRW786544 WBS786544 WLO786544 WVK786544 C852068 IY852080 SU852080 ACQ852080 AMM852080 AWI852080 BGE852080 BQA852080 BZW852080 CJS852080 CTO852080 DDK852080 DNG852080 DXC852080 EGY852080 EQU852080 FAQ852080 FKM852080 FUI852080 GEE852080 GOA852080 GXW852080 HHS852080 HRO852080 IBK852080 ILG852080 IVC852080 JEY852080 JOU852080 JYQ852080 KIM852080 KSI852080 LCE852080 LMA852080 LVW852080 MFS852080 MPO852080 MZK852080 NJG852080 NTC852080 OCY852080 OMU852080 OWQ852080 PGM852080 PQI852080 QAE852080 QKA852080 QTW852080 RDS852080 RNO852080 RXK852080 SHG852080 SRC852080 TAY852080 TKU852080 TUQ852080 UEM852080 UOI852080 UYE852080 VIA852080 VRW852080 WBS852080 WLO852080 WVK852080 C917604 IY917616 SU917616 ACQ917616 AMM917616 AWI917616 BGE917616 BQA917616 BZW917616 CJS917616 CTO917616 DDK917616 DNG917616 DXC917616 EGY917616 EQU917616 FAQ917616 FKM917616 FUI917616 GEE917616 GOA917616 GXW917616 HHS917616 HRO917616 IBK917616 ILG917616 IVC917616 JEY917616 JOU917616 JYQ917616 KIM917616 KSI917616 LCE917616 LMA917616 LVW917616 MFS917616 MPO917616 MZK917616 NJG917616 NTC917616 OCY917616 OMU917616 OWQ917616 PGM917616 PQI917616 QAE917616 QKA917616 QTW917616 RDS917616 RNO917616 RXK917616 SHG917616 SRC917616 TAY917616 TKU917616 TUQ917616 UEM917616 UOI917616 UYE917616 VIA917616 VRW917616 WBS917616 WLO917616 WVK917616 C983140 IY983152 SU983152 ACQ983152 AMM983152 AWI983152 BGE983152 BQA983152 BZW983152 CJS983152 CTO983152 DDK983152 DNG983152 DXC983152 EGY983152 EQU983152 FAQ983152 FKM983152 FUI983152 GEE983152 GOA983152 GXW983152 HHS983152 HRO983152 IBK983152 ILG983152 IVC983152 JEY983152 JOU983152 JYQ983152 KIM983152 KSI983152 LCE983152 LMA983152 LVW983152 MFS983152 MPO983152 MZK983152 NJG983152 NTC983152 OCY983152 OMU983152 OWQ983152 PGM983152 PQI983152 QAE983152 QKA983152 QTW983152 RDS983152 RNO983152 RXK983152 SHG983152 SRC983152 TAY983152 TKU983152 TUQ983152 UEM983152 UOI983152 UYE983152 VIA983152 VRW983152 WBS983152 WLO983152 WVK983152 C114 IW114 SS114 ACO114 AMK114 AWG114 BGC114 BPY114 BZU114 CJQ114 CTM114 DDI114 DNE114 DXA114 EGW114 EQS114 FAO114 FKK114 FUG114 GEC114 GNY114 GXU114 HHQ114 HRM114 IBI114 ILE114 IVA114 JEW114 JOS114 JYO114 KIK114 KSG114 LCC114 LLY114 LVU114 MFQ114 MPM114 MZI114 NJE114 NTA114 OCW114 OMS114 OWO114 PGK114 PQG114 QAC114 QJY114 QTU114 RDQ114 RNM114 RXI114 SHE114 SRA114 TAW114 TKS114 TUO114 UEK114 UOG114 UYC114 VHY114 VRU114 WBQ114 WLM114 WVI114 C65638 IY65650 SU65650 ACQ65650 AMM65650 AWI65650 BGE65650 BQA65650 BZW65650 CJS65650 CTO65650 DDK65650 DNG65650 DXC65650 EGY65650 EQU65650 FAQ65650 FKM65650 FUI65650 GEE65650 GOA65650 GXW65650 HHS65650 HRO65650 IBK65650 ILG65650 IVC65650 JEY65650 JOU65650 JYQ65650 KIM65650 KSI65650 LCE65650 LMA65650 LVW65650 MFS65650 MPO65650 MZK65650 NJG65650 NTC65650 OCY65650 OMU65650 OWQ65650 PGM65650 PQI65650 QAE65650 QKA65650 QTW65650 RDS65650 RNO65650 RXK65650 SHG65650 SRC65650 TAY65650 TKU65650 TUQ65650 UEM65650 UOI65650 UYE65650 VIA65650 VRW65650 WBS65650 WLO65650 WVK65650 C131174 IY131186 SU131186 ACQ131186 AMM131186 AWI131186 BGE131186 BQA131186 BZW131186 CJS131186 CTO131186 DDK131186 DNG131186 DXC131186 EGY131186 EQU131186 FAQ131186 FKM131186 FUI131186 GEE131186 GOA131186 GXW131186 HHS131186 HRO131186 IBK131186 ILG131186 IVC131186 JEY131186 JOU131186 JYQ131186 KIM131186 KSI131186 LCE131186 LMA131186 LVW131186 MFS131186 MPO131186 MZK131186 NJG131186 NTC131186 OCY131186 OMU131186 OWQ131186 PGM131186 PQI131186 QAE131186 QKA131186 QTW131186 RDS131186 RNO131186 RXK131186 SHG131186 SRC131186 TAY131186 TKU131186 TUQ131186 UEM131186 UOI131186 UYE131186 VIA131186 VRW131186 WBS131186 WLO131186 WVK131186 C196710 IY196722 SU196722 ACQ196722 AMM196722 AWI196722 BGE196722 BQA196722 BZW196722 CJS196722 CTO196722 DDK196722 DNG196722 DXC196722 EGY196722 EQU196722 FAQ196722 FKM196722 FUI196722 GEE196722 GOA196722 GXW196722 HHS196722 HRO196722 IBK196722 ILG196722 IVC196722 JEY196722 JOU196722 JYQ196722 KIM196722 KSI196722 LCE196722 LMA196722 LVW196722 MFS196722 MPO196722 MZK196722 NJG196722 NTC196722 OCY196722 OMU196722 OWQ196722 PGM196722 PQI196722 QAE196722 QKA196722 QTW196722 RDS196722 RNO196722 RXK196722 SHG196722 SRC196722 TAY196722 TKU196722 TUQ196722 UEM196722 UOI196722 UYE196722 VIA196722 VRW196722 WBS196722 WLO196722 WVK196722 C262246 IY262258 SU262258 ACQ262258 AMM262258 AWI262258 BGE262258 BQA262258 BZW262258 CJS262258 CTO262258 DDK262258 DNG262258 DXC262258 EGY262258 EQU262258 FAQ262258 FKM262258 FUI262258 GEE262258 GOA262258 GXW262258 HHS262258 HRO262258 IBK262258 ILG262258 IVC262258 JEY262258 JOU262258 JYQ262258 KIM262258 KSI262258 LCE262258 LMA262258 LVW262258 MFS262258 MPO262258 MZK262258 NJG262258 NTC262258 OCY262258 OMU262258 OWQ262258 PGM262258 PQI262258 QAE262258 QKA262258 QTW262258 RDS262258 RNO262258 RXK262258 SHG262258 SRC262258 TAY262258 TKU262258 TUQ262258 UEM262258 UOI262258 UYE262258 VIA262258 VRW262258 WBS262258 WLO262258 WVK262258 C327782 IY327794 SU327794 ACQ327794 AMM327794 AWI327794 BGE327794 BQA327794 BZW327794 CJS327794 CTO327794 DDK327794 DNG327794 DXC327794 EGY327794 EQU327794 FAQ327794 FKM327794 FUI327794 GEE327794 GOA327794 GXW327794 HHS327794 HRO327794 IBK327794 ILG327794 IVC327794 JEY327794 JOU327794 JYQ327794 KIM327794 KSI327794 LCE327794 LMA327794 LVW327794 MFS327794 MPO327794 MZK327794 NJG327794 NTC327794 OCY327794 OMU327794 OWQ327794 PGM327794 PQI327794 QAE327794 QKA327794 QTW327794 RDS327794 RNO327794 RXK327794 SHG327794 SRC327794 TAY327794 TKU327794 TUQ327794 UEM327794 UOI327794 UYE327794 VIA327794 VRW327794 WBS327794 WLO327794 WVK327794 C393318 IY393330 SU393330 ACQ393330 AMM393330 AWI393330 BGE393330 BQA393330 BZW393330 CJS393330 CTO393330 DDK393330 DNG393330 DXC393330 EGY393330 EQU393330 FAQ393330 FKM393330 FUI393330 GEE393330 GOA393330 GXW393330 HHS393330 HRO393330 IBK393330 ILG393330 IVC393330 JEY393330 JOU393330 JYQ393330 KIM393330 KSI393330 LCE393330 LMA393330 LVW393330 MFS393330 MPO393330 MZK393330 NJG393330 NTC393330 OCY393330 OMU393330 OWQ393330 PGM393330 PQI393330 QAE393330 QKA393330 QTW393330 RDS393330 RNO393330 RXK393330 SHG393330 SRC393330 TAY393330 TKU393330 TUQ393330 UEM393330 UOI393330 UYE393330 VIA393330 VRW393330 WBS393330 WLO393330 WVK393330 C458854 IY458866 SU458866 ACQ458866 AMM458866 AWI458866 BGE458866 BQA458866 BZW458866 CJS458866 CTO458866 DDK458866 DNG458866 DXC458866 EGY458866 EQU458866 FAQ458866 FKM458866 FUI458866 GEE458866 GOA458866 GXW458866 HHS458866 HRO458866 IBK458866 ILG458866 IVC458866 JEY458866 JOU458866 JYQ458866 KIM458866 KSI458866 LCE458866 LMA458866 LVW458866 MFS458866 MPO458866 MZK458866 NJG458866 NTC458866 OCY458866 OMU458866 OWQ458866 PGM458866 PQI458866 QAE458866 QKA458866 QTW458866 RDS458866 RNO458866 RXK458866 SHG458866 SRC458866 TAY458866 TKU458866 TUQ458866 UEM458866 UOI458866 UYE458866 VIA458866 VRW458866 WBS458866 WLO458866 WVK458866 C524390 IY524402 SU524402 ACQ524402 AMM524402 AWI524402 BGE524402 BQA524402 BZW524402 CJS524402 CTO524402 DDK524402 DNG524402 DXC524402 EGY524402 EQU524402 FAQ524402 FKM524402 FUI524402 GEE524402 GOA524402 GXW524402 HHS524402 HRO524402 IBK524402 ILG524402 IVC524402 JEY524402 JOU524402 JYQ524402 KIM524402 KSI524402 LCE524402 LMA524402 LVW524402 MFS524402 MPO524402 MZK524402 NJG524402 NTC524402 OCY524402 OMU524402 OWQ524402 PGM524402 PQI524402 QAE524402 QKA524402 QTW524402 RDS524402 RNO524402 RXK524402 SHG524402 SRC524402 TAY524402 TKU524402 TUQ524402 UEM524402 UOI524402 UYE524402 VIA524402 VRW524402 WBS524402 WLO524402 WVK524402 C589926 IY589938 SU589938 ACQ589938 AMM589938 AWI589938 BGE589938 BQA589938 BZW589938 CJS589938 CTO589938 DDK589938 DNG589938 DXC589938 EGY589938 EQU589938 FAQ589938 FKM589938 FUI589938 GEE589938 GOA589938 GXW589938 HHS589938 HRO589938 IBK589938 ILG589938 IVC589938 JEY589938 JOU589938 JYQ589938 KIM589938 KSI589938 LCE589938 LMA589938 LVW589938 MFS589938 MPO589938 MZK589938 NJG589938 NTC589938 OCY589938 OMU589938 OWQ589938 PGM589938 PQI589938 QAE589938 QKA589938 QTW589938 RDS589938 RNO589938 RXK589938 SHG589938 SRC589938 TAY589938 TKU589938 TUQ589938 UEM589938 UOI589938 UYE589938 VIA589938 VRW589938 WBS589938 WLO589938 WVK589938 C655462 IY655474 SU655474 ACQ655474 AMM655474 AWI655474 BGE655474 BQA655474 BZW655474 CJS655474 CTO655474 DDK655474 DNG655474 DXC655474 EGY655474 EQU655474 FAQ655474 FKM655474 FUI655474 GEE655474 GOA655474 GXW655474 HHS655474 HRO655474 IBK655474 ILG655474 IVC655474 JEY655474 JOU655474 JYQ655474 KIM655474 KSI655474 LCE655474 LMA655474 LVW655474 MFS655474 MPO655474 MZK655474 NJG655474 NTC655474 OCY655474 OMU655474 OWQ655474 PGM655474 PQI655474 QAE655474 QKA655474 QTW655474 RDS655474 RNO655474 RXK655474 SHG655474 SRC655474 TAY655474 TKU655474 TUQ655474 UEM655474 UOI655474 UYE655474 VIA655474 VRW655474 WBS655474 WLO655474 WVK655474 C720998 IY721010 SU721010 ACQ721010 AMM721010 AWI721010 BGE721010 BQA721010 BZW721010 CJS721010 CTO721010 DDK721010 DNG721010 DXC721010 EGY721010 EQU721010 FAQ721010 FKM721010 FUI721010 GEE721010 GOA721010 GXW721010 HHS721010 HRO721010 IBK721010 ILG721010 IVC721010 JEY721010 JOU721010 JYQ721010 KIM721010 KSI721010 LCE721010 LMA721010 LVW721010 MFS721010 MPO721010 MZK721010 NJG721010 NTC721010 OCY721010 OMU721010 OWQ721010 PGM721010 PQI721010 QAE721010 QKA721010 QTW721010 RDS721010 RNO721010 RXK721010 SHG721010 SRC721010 TAY721010 TKU721010 TUQ721010 UEM721010 UOI721010 UYE721010 VIA721010 VRW721010 WBS721010 WLO721010 WVK721010 C786534 IY786546 SU786546 ACQ786546 AMM786546 AWI786546 BGE786546 BQA786546 BZW786546 CJS786546 CTO786546 DDK786546 DNG786546 DXC786546 EGY786546 EQU786546 FAQ786546 FKM786546 FUI786546 GEE786546 GOA786546 GXW786546 HHS786546 HRO786546 IBK786546 ILG786546 IVC786546 JEY786546 JOU786546 JYQ786546 KIM786546 KSI786546 LCE786546 LMA786546 LVW786546 MFS786546 MPO786546 MZK786546 NJG786546 NTC786546 OCY786546 OMU786546 OWQ786546 PGM786546 PQI786546 QAE786546 QKA786546 QTW786546 RDS786546 RNO786546 RXK786546 SHG786546 SRC786546 TAY786546 TKU786546 TUQ786546 UEM786546 UOI786546 UYE786546 VIA786546 VRW786546 WBS786546 WLO786546 WVK786546 C852070 IY852082 SU852082 ACQ852082 AMM852082 AWI852082 BGE852082 BQA852082 BZW852082 CJS852082 CTO852082 DDK852082 DNG852082 DXC852082 EGY852082 EQU852082 FAQ852082 FKM852082 FUI852082 GEE852082 GOA852082 GXW852082 HHS852082 HRO852082 IBK852082 ILG852082 IVC852082 JEY852082 JOU852082 JYQ852082 KIM852082 KSI852082 LCE852082 LMA852082 LVW852082 MFS852082 MPO852082 MZK852082 NJG852082 NTC852082 OCY852082 OMU852082 OWQ852082 PGM852082 PQI852082 QAE852082 QKA852082 QTW852082 RDS852082 RNO852082 RXK852082 SHG852082 SRC852082 TAY852082 TKU852082 TUQ852082 UEM852082 UOI852082 UYE852082 VIA852082 VRW852082 WBS852082 WLO852082 WVK852082 C917606 IY917618 SU917618 ACQ917618 AMM917618 AWI917618 BGE917618 BQA917618 BZW917618 CJS917618 CTO917618 DDK917618 DNG917618 DXC917618 EGY917618 EQU917618 FAQ917618 FKM917618 FUI917618 GEE917618 GOA917618 GXW917618 HHS917618 HRO917618 IBK917618 ILG917618 IVC917618 JEY917618 JOU917618 JYQ917618 KIM917618 KSI917618 LCE917618 LMA917618 LVW917618 MFS917618 MPO917618 MZK917618 NJG917618 NTC917618 OCY917618 OMU917618 OWQ917618 PGM917618 PQI917618 QAE917618 QKA917618 QTW917618 RDS917618 RNO917618 RXK917618 SHG917618 SRC917618 TAY917618 TKU917618 TUQ917618 UEM917618 UOI917618 UYE917618 VIA917618 VRW917618 WBS917618 WLO917618 WVK917618 C983142 IY983154 SU983154 ACQ983154 AMM983154 AWI983154 BGE983154 BQA983154 BZW983154 CJS983154 CTO983154 DDK983154 DNG983154 DXC983154 EGY983154 EQU983154 FAQ983154 FKM983154 FUI983154 GEE983154 GOA983154 GXW983154 HHS983154 HRO983154 IBK983154 ILG983154 IVC983154 JEY983154 JOU983154 JYQ983154 KIM983154 KSI983154 LCE983154 LMA983154 LVW983154 MFS983154 MPO983154 MZK983154 NJG983154 NTC983154 OCY983154 OMU983154 OWQ983154 PGM983154 PQI983154 QAE983154 QKA983154 QTW983154 RDS983154 RNO983154 RXK983154 SHG983154 SRC983154 TAY983154 TKU983154 TUQ983154 UEM983154 UOI983154 UYE983154 VIA983154 VRW983154 WBS983154 WLO983154 WVK983154 IW121 SS121 ACO121 AMK121 AWG121 BGC121 BPY121 BZU121 CJQ121 CTM121 DDI121 DNE121 DXA121 EGW121 EQS121 FAO121 FKK121 FUG121 GEC121 GNY121 GXU121 HHQ121 HRM121 IBI121 ILE121 IVA121 JEW121 JOS121 JYO121 KIK121 KSG121 LCC121 LLY121 LVU121 MFQ121 MPM121 MZI121 NJE121 NTA121 OCW121 OMS121 OWO121 PGK121 PQG121 QAC121 QJY121 QTU121 RDQ121 RNM121 RXI121 SHE121 SRA121 TAW121 TKS121 TUO121 UEK121 UOG121 UYC121 VHY121 VRU121 WBQ121 WLM121 WVI121 C65645 IY65657 SU65657 ACQ65657 AMM65657 AWI65657 BGE65657 BQA65657 BZW65657 CJS65657 CTO65657 DDK65657 DNG65657 DXC65657 EGY65657 EQU65657 FAQ65657 FKM65657 FUI65657 GEE65657 GOA65657 GXW65657 HHS65657 HRO65657 IBK65657 ILG65657 IVC65657 JEY65657 JOU65657 JYQ65657 KIM65657 KSI65657 LCE65657 LMA65657 LVW65657 MFS65657 MPO65657 MZK65657 NJG65657 NTC65657 OCY65657 OMU65657 OWQ65657 PGM65657 PQI65657 QAE65657 QKA65657 QTW65657 RDS65657 RNO65657 RXK65657 SHG65657 SRC65657 TAY65657 TKU65657 TUQ65657 UEM65657 UOI65657 UYE65657 VIA65657 VRW65657 WBS65657 WLO65657 WVK65657 C131181 IY131193 SU131193 ACQ131193 AMM131193 AWI131193 BGE131193 BQA131193 BZW131193 CJS131193 CTO131193 DDK131193 DNG131193 DXC131193 EGY131193 EQU131193 FAQ131193 FKM131193 FUI131193 GEE131193 GOA131193 GXW131193 HHS131193 HRO131193 IBK131193 ILG131193 IVC131193 JEY131193 JOU131193 JYQ131193 KIM131193 KSI131193 LCE131193 LMA131193 LVW131193 MFS131193 MPO131193 MZK131193 NJG131193 NTC131193 OCY131193 OMU131193 OWQ131193 PGM131193 PQI131193 QAE131193 QKA131193 QTW131193 RDS131193 RNO131193 RXK131193 SHG131193 SRC131193 TAY131193 TKU131193 TUQ131193 UEM131193 UOI131193 UYE131193 VIA131193 VRW131193 WBS131193 WLO131193 WVK131193 C196717 IY196729 SU196729 ACQ196729 AMM196729 AWI196729 BGE196729 BQA196729 BZW196729 CJS196729 CTO196729 DDK196729 DNG196729 DXC196729 EGY196729 EQU196729 FAQ196729 FKM196729 FUI196729 GEE196729 GOA196729 GXW196729 HHS196729 HRO196729 IBK196729 ILG196729 IVC196729 JEY196729 JOU196729 JYQ196729 KIM196729 KSI196729 LCE196729 LMA196729 LVW196729 MFS196729 MPO196729 MZK196729 NJG196729 NTC196729 OCY196729 OMU196729 OWQ196729 PGM196729 PQI196729 QAE196729 QKA196729 QTW196729 RDS196729 RNO196729 RXK196729 SHG196729 SRC196729 TAY196729 TKU196729 TUQ196729 UEM196729 UOI196729 UYE196729 VIA196729 VRW196729 WBS196729 WLO196729 WVK196729 C262253 IY262265 SU262265 ACQ262265 AMM262265 AWI262265 BGE262265 BQA262265 BZW262265 CJS262265 CTO262265 DDK262265 DNG262265 DXC262265 EGY262265 EQU262265 FAQ262265 FKM262265 FUI262265 GEE262265 GOA262265 GXW262265 HHS262265 HRO262265 IBK262265 ILG262265 IVC262265 JEY262265 JOU262265 JYQ262265 KIM262265 KSI262265 LCE262265 LMA262265 LVW262265 MFS262265 MPO262265 MZK262265 NJG262265 NTC262265 OCY262265 OMU262265 OWQ262265 PGM262265 PQI262265 QAE262265 QKA262265 QTW262265 RDS262265 RNO262265 RXK262265 SHG262265 SRC262265 TAY262265 TKU262265 TUQ262265 UEM262265 UOI262265 UYE262265 VIA262265 VRW262265 WBS262265 WLO262265 WVK262265 C327789 IY327801 SU327801 ACQ327801 AMM327801 AWI327801 BGE327801 BQA327801 BZW327801 CJS327801 CTO327801 DDK327801 DNG327801 DXC327801 EGY327801 EQU327801 FAQ327801 FKM327801 FUI327801 GEE327801 GOA327801 GXW327801 HHS327801 HRO327801 IBK327801 ILG327801 IVC327801 JEY327801 JOU327801 JYQ327801 KIM327801 KSI327801 LCE327801 LMA327801 LVW327801 MFS327801 MPO327801 MZK327801 NJG327801 NTC327801 OCY327801 OMU327801 OWQ327801 PGM327801 PQI327801 QAE327801 QKA327801 QTW327801 RDS327801 RNO327801 RXK327801 SHG327801 SRC327801 TAY327801 TKU327801 TUQ327801 UEM327801 UOI327801 UYE327801 VIA327801 VRW327801 WBS327801 WLO327801 WVK327801 C393325 IY393337 SU393337 ACQ393337 AMM393337 AWI393337 BGE393337 BQA393337 BZW393337 CJS393337 CTO393337 DDK393337 DNG393337 DXC393337 EGY393337 EQU393337 FAQ393337 FKM393337 FUI393337 GEE393337 GOA393337 GXW393337 HHS393337 HRO393337 IBK393337 ILG393337 IVC393337 JEY393337 JOU393337 JYQ393337 KIM393337 KSI393337 LCE393337 LMA393337 LVW393337 MFS393337 MPO393337 MZK393337 NJG393337 NTC393337 OCY393337 OMU393337 OWQ393337 PGM393337 PQI393337 QAE393337 QKA393337 QTW393337 RDS393337 RNO393337 RXK393337 SHG393337 SRC393337 TAY393337 TKU393337 TUQ393337 UEM393337 UOI393337 UYE393337 VIA393337 VRW393337 WBS393337 WLO393337 WVK393337 C458861 IY458873 SU458873 ACQ458873 AMM458873 AWI458873 BGE458873 BQA458873 BZW458873 CJS458873 CTO458873 DDK458873 DNG458873 DXC458873 EGY458873 EQU458873 FAQ458873 FKM458873 FUI458873 GEE458873 GOA458873 GXW458873 HHS458873 HRO458873 IBK458873 ILG458873 IVC458873 JEY458873 JOU458873 JYQ458873 KIM458873 KSI458873 LCE458873 LMA458873 LVW458873 MFS458873 MPO458873 MZK458873 NJG458873 NTC458873 OCY458873 OMU458873 OWQ458873 PGM458873 PQI458873 QAE458873 QKA458873 QTW458873 RDS458873 RNO458873 RXK458873 SHG458873 SRC458873 TAY458873 TKU458873 TUQ458873 UEM458873 UOI458873 UYE458873 VIA458873 VRW458873 WBS458873 WLO458873 WVK458873 C524397 IY524409 SU524409 ACQ524409 AMM524409 AWI524409 BGE524409 BQA524409 BZW524409 CJS524409 CTO524409 DDK524409 DNG524409 DXC524409 EGY524409 EQU524409 FAQ524409 FKM524409 FUI524409 GEE524409 GOA524409 GXW524409 HHS524409 HRO524409 IBK524409 ILG524409 IVC524409 JEY524409 JOU524409 JYQ524409 KIM524409 KSI524409 LCE524409 LMA524409 LVW524409 MFS524409 MPO524409 MZK524409 NJG524409 NTC524409 OCY524409 OMU524409 OWQ524409 PGM524409 PQI524409 QAE524409 QKA524409 QTW524409 RDS524409 RNO524409 RXK524409 SHG524409 SRC524409 TAY524409 TKU524409 TUQ524409 UEM524409 UOI524409 UYE524409 VIA524409 VRW524409 WBS524409 WLO524409 WVK524409 C589933 IY589945 SU589945 ACQ589945 AMM589945 AWI589945 BGE589945 BQA589945 BZW589945 CJS589945 CTO589945 DDK589945 DNG589945 DXC589945 EGY589945 EQU589945 FAQ589945 FKM589945 FUI589945 GEE589945 GOA589945 GXW589945 HHS589945 HRO589945 IBK589945 ILG589945 IVC589945 JEY589945 JOU589945 JYQ589945 KIM589945 KSI589945 LCE589945 LMA589945 LVW589945 MFS589945 MPO589945 MZK589945 NJG589945 NTC589945 OCY589945 OMU589945 OWQ589945 PGM589945 PQI589945 QAE589945 QKA589945 QTW589945 RDS589945 RNO589945 RXK589945 SHG589945 SRC589945 TAY589945 TKU589945 TUQ589945 UEM589945 UOI589945 UYE589945 VIA589945 VRW589945 WBS589945 WLO589945 WVK589945 C655469 IY655481 SU655481 ACQ655481 AMM655481 AWI655481 BGE655481 BQA655481 BZW655481 CJS655481 CTO655481 DDK655481 DNG655481 DXC655481 EGY655481 EQU655481 FAQ655481 FKM655481 FUI655481 GEE655481 GOA655481 GXW655481 HHS655481 HRO655481 IBK655481 ILG655481 IVC655481 JEY655481 JOU655481 JYQ655481 KIM655481 KSI655481 LCE655481 LMA655481 LVW655481 MFS655481 MPO655481 MZK655481 NJG655481 NTC655481 OCY655481 OMU655481 OWQ655481 PGM655481 PQI655481 QAE655481 QKA655481 QTW655481 RDS655481 RNO655481 RXK655481 SHG655481 SRC655481 TAY655481 TKU655481 TUQ655481 UEM655481 UOI655481 UYE655481 VIA655481 VRW655481 WBS655481 WLO655481 WVK655481 C721005 IY721017 SU721017 ACQ721017 AMM721017 AWI721017 BGE721017 BQA721017 BZW721017 CJS721017 CTO721017 DDK721017 DNG721017 DXC721017 EGY721017 EQU721017 FAQ721017 FKM721017 FUI721017 GEE721017 GOA721017 GXW721017 HHS721017 HRO721017 IBK721017 ILG721017 IVC721017 JEY721017 JOU721017 JYQ721017 KIM721017 KSI721017 LCE721017 LMA721017 LVW721017 MFS721017 MPO721017 MZK721017 NJG721017 NTC721017 OCY721017 OMU721017 OWQ721017 PGM721017 PQI721017 QAE721017 QKA721017 QTW721017 RDS721017 RNO721017 RXK721017 SHG721017 SRC721017 TAY721017 TKU721017 TUQ721017 UEM721017 UOI721017 UYE721017 VIA721017 VRW721017 WBS721017 WLO721017 WVK721017 C786541 IY786553 SU786553 ACQ786553 AMM786553 AWI786553 BGE786553 BQA786553 BZW786553 CJS786553 CTO786553 DDK786553 DNG786553 DXC786553 EGY786553 EQU786553 FAQ786553 FKM786553 FUI786553 GEE786553 GOA786553 GXW786553 HHS786553 HRO786553 IBK786553 ILG786553 IVC786553 JEY786553 JOU786553 JYQ786553 KIM786553 KSI786553 LCE786553 LMA786553 LVW786553 MFS786553 MPO786553 MZK786553 NJG786553 NTC786553 OCY786553 OMU786553 OWQ786553 PGM786553 PQI786553 QAE786553 QKA786553 QTW786553 RDS786553 RNO786553 RXK786553 SHG786553 SRC786553 TAY786553 TKU786553 TUQ786553 UEM786553 UOI786553 UYE786553 VIA786553 VRW786553 WBS786553 WLO786553 WVK786553 C852077 IY852089 SU852089 ACQ852089 AMM852089 AWI852089 BGE852089 BQA852089 BZW852089 CJS852089 CTO852089 DDK852089 DNG852089 DXC852089 EGY852089 EQU852089 FAQ852089 FKM852089 FUI852089 GEE852089 GOA852089 GXW852089 HHS852089 HRO852089 IBK852089 ILG852089 IVC852089 JEY852089 JOU852089 JYQ852089 KIM852089 KSI852089 LCE852089 LMA852089 LVW852089 MFS852089 MPO852089 MZK852089 NJG852089 NTC852089 OCY852089 OMU852089 OWQ852089 PGM852089 PQI852089 QAE852089 QKA852089 QTW852089 RDS852089 RNO852089 RXK852089 SHG852089 SRC852089 TAY852089 TKU852089 TUQ852089 UEM852089 UOI852089 UYE852089 VIA852089 VRW852089 WBS852089 WLO852089 WVK852089 C917613 IY917625 SU917625 ACQ917625 AMM917625 AWI917625 BGE917625 BQA917625 BZW917625 CJS917625 CTO917625 DDK917625 DNG917625 DXC917625 EGY917625 EQU917625 FAQ917625 FKM917625 FUI917625 GEE917625 GOA917625 GXW917625 HHS917625 HRO917625 IBK917625 ILG917625 IVC917625 JEY917625 JOU917625 JYQ917625 KIM917625 KSI917625 LCE917625 LMA917625 LVW917625 MFS917625 MPO917625 MZK917625 NJG917625 NTC917625 OCY917625 OMU917625 OWQ917625 PGM917625 PQI917625 QAE917625 QKA917625 QTW917625 RDS917625 RNO917625 RXK917625 SHG917625 SRC917625 TAY917625 TKU917625 TUQ917625 UEM917625 UOI917625 UYE917625 VIA917625 VRW917625 WBS917625 WLO917625 WVK917625 C983149 IY983161 SU983161 ACQ983161 AMM983161 AWI983161 BGE983161 BQA983161 BZW983161 CJS983161 CTO983161 DDK983161 DNG983161 DXC983161 EGY983161 EQU983161 FAQ983161 FKM983161 FUI983161 GEE983161 GOA983161 GXW983161 HHS983161 HRO983161 IBK983161 ILG983161 IVC983161 JEY983161 JOU983161 JYQ983161 KIM983161 KSI983161 LCE983161 LMA983161 LVW983161 MFS983161 MPO983161 MZK983161 NJG983161 NTC983161 OCY983161 OMU983161 OWQ983161 PGM983161 PQI983161 QAE983161 QKA983161 QTW983161 RDS983161 RNO983161 RXK983161 SHG983161 SRC983161 TAY983161 TKU983161 TUQ983161 UEM983161 UOI983161 UYE983161 VIA983161 VRW983161 WBS983161 WLO983161 WVK983161" xr:uid="{00000000-0002-0000-0E00-000003000000}">
      <formula1>$AA$3</formula1>
    </dataValidation>
    <dataValidation type="list" allowBlank="1" showInputMessage="1" showErrorMessage="1" sqref="I7 JC7 SY7 ACU7 AMQ7 AWM7 BGI7 BQE7 CAA7 CJW7 CTS7 DDO7 DNK7 DXG7 EHC7 EQY7 FAU7 FKQ7 FUM7 GEI7 GOE7 GYA7 HHW7 HRS7 IBO7 ILK7 IVG7 JFC7 JOY7 JYU7 KIQ7 KSM7 LCI7 LME7 LWA7 MFW7 MPS7 MZO7 NJK7 NTG7 ODC7 OMY7 OWU7 PGQ7 PQM7 QAI7 QKE7 QUA7 RDW7 RNS7 RXO7 SHK7 SRG7 TBC7 TKY7 TUU7 UEQ7 UOM7 UYI7 VIE7 VSA7 WBW7 WLS7 WVO7 I65526 JE65538 TA65538 ACW65538 AMS65538 AWO65538 BGK65538 BQG65538 CAC65538 CJY65538 CTU65538 DDQ65538 DNM65538 DXI65538 EHE65538 ERA65538 FAW65538 FKS65538 FUO65538 GEK65538 GOG65538 GYC65538 HHY65538 HRU65538 IBQ65538 ILM65538 IVI65538 JFE65538 JPA65538 JYW65538 KIS65538 KSO65538 LCK65538 LMG65538 LWC65538 MFY65538 MPU65538 MZQ65538 NJM65538 NTI65538 ODE65538 ONA65538 OWW65538 PGS65538 PQO65538 QAK65538 QKG65538 QUC65538 RDY65538 RNU65538 RXQ65538 SHM65538 SRI65538 TBE65538 TLA65538 TUW65538 UES65538 UOO65538 UYK65538 VIG65538 VSC65538 WBY65538 WLU65538 WVQ65538 I131062 JE131074 TA131074 ACW131074 AMS131074 AWO131074 BGK131074 BQG131074 CAC131074 CJY131074 CTU131074 DDQ131074 DNM131074 DXI131074 EHE131074 ERA131074 FAW131074 FKS131074 FUO131074 GEK131074 GOG131074 GYC131074 HHY131074 HRU131074 IBQ131074 ILM131074 IVI131074 JFE131074 JPA131074 JYW131074 KIS131074 KSO131074 LCK131074 LMG131074 LWC131074 MFY131074 MPU131074 MZQ131074 NJM131074 NTI131074 ODE131074 ONA131074 OWW131074 PGS131074 PQO131074 QAK131074 QKG131074 QUC131074 RDY131074 RNU131074 RXQ131074 SHM131074 SRI131074 TBE131074 TLA131074 TUW131074 UES131074 UOO131074 UYK131074 VIG131074 VSC131074 WBY131074 WLU131074 WVQ131074 I196598 JE196610 TA196610 ACW196610 AMS196610 AWO196610 BGK196610 BQG196610 CAC196610 CJY196610 CTU196610 DDQ196610 DNM196610 DXI196610 EHE196610 ERA196610 FAW196610 FKS196610 FUO196610 GEK196610 GOG196610 GYC196610 HHY196610 HRU196610 IBQ196610 ILM196610 IVI196610 JFE196610 JPA196610 JYW196610 KIS196610 KSO196610 LCK196610 LMG196610 LWC196610 MFY196610 MPU196610 MZQ196610 NJM196610 NTI196610 ODE196610 ONA196610 OWW196610 PGS196610 PQO196610 QAK196610 QKG196610 QUC196610 RDY196610 RNU196610 RXQ196610 SHM196610 SRI196610 TBE196610 TLA196610 TUW196610 UES196610 UOO196610 UYK196610 VIG196610 VSC196610 WBY196610 WLU196610 WVQ196610 I262134 JE262146 TA262146 ACW262146 AMS262146 AWO262146 BGK262146 BQG262146 CAC262146 CJY262146 CTU262146 DDQ262146 DNM262146 DXI262146 EHE262146 ERA262146 FAW262146 FKS262146 FUO262146 GEK262146 GOG262146 GYC262146 HHY262146 HRU262146 IBQ262146 ILM262146 IVI262146 JFE262146 JPA262146 JYW262146 KIS262146 KSO262146 LCK262146 LMG262146 LWC262146 MFY262146 MPU262146 MZQ262146 NJM262146 NTI262146 ODE262146 ONA262146 OWW262146 PGS262146 PQO262146 QAK262146 QKG262146 QUC262146 RDY262146 RNU262146 RXQ262146 SHM262146 SRI262146 TBE262146 TLA262146 TUW262146 UES262146 UOO262146 UYK262146 VIG262146 VSC262146 WBY262146 WLU262146 WVQ262146 I327670 JE327682 TA327682 ACW327682 AMS327682 AWO327682 BGK327682 BQG327682 CAC327682 CJY327682 CTU327682 DDQ327682 DNM327682 DXI327682 EHE327682 ERA327682 FAW327682 FKS327682 FUO327682 GEK327682 GOG327682 GYC327682 HHY327682 HRU327682 IBQ327682 ILM327682 IVI327682 JFE327682 JPA327682 JYW327682 KIS327682 KSO327682 LCK327682 LMG327682 LWC327682 MFY327682 MPU327682 MZQ327682 NJM327682 NTI327682 ODE327682 ONA327682 OWW327682 PGS327682 PQO327682 QAK327682 QKG327682 QUC327682 RDY327682 RNU327682 RXQ327682 SHM327682 SRI327682 TBE327682 TLA327682 TUW327682 UES327682 UOO327682 UYK327682 VIG327682 VSC327682 WBY327682 WLU327682 WVQ327682 I393206 JE393218 TA393218 ACW393218 AMS393218 AWO393218 BGK393218 BQG393218 CAC393218 CJY393218 CTU393218 DDQ393218 DNM393218 DXI393218 EHE393218 ERA393218 FAW393218 FKS393218 FUO393218 GEK393218 GOG393218 GYC393218 HHY393218 HRU393218 IBQ393218 ILM393218 IVI393218 JFE393218 JPA393218 JYW393218 KIS393218 KSO393218 LCK393218 LMG393218 LWC393218 MFY393218 MPU393218 MZQ393218 NJM393218 NTI393218 ODE393218 ONA393218 OWW393218 PGS393218 PQO393218 QAK393218 QKG393218 QUC393218 RDY393218 RNU393218 RXQ393218 SHM393218 SRI393218 TBE393218 TLA393218 TUW393218 UES393218 UOO393218 UYK393218 VIG393218 VSC393218 WBY393218 WLU393218 WVQ393218 I458742 JE458754 TA458754 ACW458754 AMS458754 AWO458754 BGK458754 BQG458754 CAC458754 CJY458754 CTU458754 DDQ458754 DNM458754 DXI458754 EHE458754 ERA458754 FAW458754 FKS458754 FUO458754 GEK458754 GOG458754 GYC458754 HHY458754 HRU458754 IBQ458754 ILM458754 IVI458754 JFE458754 JPA458754 JYW458754 KIS458754 KSO458754 LCK458754 LMG458754 LWC458754 MFY458754 MPU458754 MZQ458754 NJM458754 NTI458754 ODE458754 ONA458754 OWW458754 PGS458754 PQO458754 QAK458754 QKG458754 QUC458754 RDY458754 RNU458754 RXQ458754 SHM458754 SRI458754 TBE458754 TLA458754 TUW458754 UES458754 UOO458754 UYK458754 VIG458754 VSC458754 WBY458754 WLU458754 WVQ458754 I524278 JE524290 TA524290 ACW524290 AMS524290 AWO524290 BGK524290 BQG524290 CAC524290 CJY524290 CTU524290 DDQ524290 DNM524290 DXI524290 EHE524290 ERA524290 FAW524290 FKS524290 FUO524290 GEK524290 GOG524290 GYC524290 HHY524290 HRU524290 IBQ524290 ILM524290 IVI524290 JFE524290 JPA524290 JYW524290 KIS524290 KSO524290 LCK524290 LMG524290 LWC524290 MFY524290 MPU524290 MZQ524290 NJM524290 NTI524290 ODE524290 ONA524290 OWW524290 PGS524290 PQO524290 QAK524290 QKG524290 QUC524290 RDY524290 RNU524290 RXQ524290 SHM524290 SRI524290 TBE524290 TLA524290 TUW524290 UES524290 UOO524290 UYK524290 VIG524290 VSC524290 WBY524290 WLU524290 WVQ524290 I589814 JE589826 TA589826 ACW589826 AMS589826 AWO589826 BGK589826 BQG589826 CAC589826 CJY589826 CTU589826 DDQ589826 DNM589826 DXI589826 EHE589826 ERA589826 FAW589826 FKS589826 FUO589826 GEK589826 GOG589826 GYC589826 HHY589826 HRU589826 IBQ589826 ILM589826 IVI589826 JFE589826 JPA589826 JYW589826 KIS589826 KSO589826 LCK589826 LMG589826 LWC589826 MFY589826 MPU589826 MZQ589826 NJM589826 NTI589826 ODE589826 ONA589826 OWW589826 PGS589826 PQO589826 QAK589826 QKG589826 QUC589826 RDY589826 RNU589826 RXQ589826 SHM589826 SRI589826 TBE589826 TLA589826 TUW589826 UES589826 UOO589826 UYK589826 VIG589826 VSC589826 WBY589826 WLU589826 WVQ589826 I655350 JE655362 TA655362 ACW655362 AMS655362 AWO655362 BGK655362 BQG655362 CAC655362 CJY655362 CTU655362 DDQ655362 DNM655362 DXI655362 EHE655362 ERA655362 FAW655362 FKS655362 FUO655362 GEK655362 GOG655362 GYC655362 HHY655362 HRU655362 IBQ655362 ILM655362 IVI655362 JFE655362 JPA655362 JYW655362 KIS655362 KSO655362 LCK655362 LMG655362 LWC655362 MFY655362 MPU655362 MZQ655362 NJM655362 NTI655362 ODE655362 ONA655362 OWW655362 PGS655362 PQO655362 QAK655362 QKG655362 QUC655362 RDY655362 RNU655362 RXQ655362 SHM655362 SRI655362 TBE655362 TLA655362 TUW655362 UES655362 UOO655362 UYK655362 VIG655362 VSC655362 WBY655362 WLU655362 WVQ655362 I720886 JE720898 TA720898 ACW720898 AMS720898 AWO720898 BGK720898 BQG720898 CAC720898 CJY720898 CTU720898 DDQ720898 DNM720898 DXI720898 EHE720898 ERA720898 FAW720898 FKS720898 FUO720898 GEK720898 GOG720898 GYC720898 HHY720898 HRU720898 IBQ720898 ILM720898 IVI720898 JFE720898 JPA720898 JYW720898 KIS720898 KSO720898 LCK720898 LMG720898 LWC720898 MFY720898 MPU720898 MZQ720898 NJM720898 NTI720898 ODE720898 ONA720898 OWW720898 PGS720898 PQO720898 QAK720898 QKG720898 QUC720898 RDY720898 RNU720898 RXQ720898 SHM720898 SRI720898 TBE720898 TLA720898 TUW720898 UES720898 UOO720898 UYK720898 VIG720898 VSC720898 WBY720898 WLU720898 WVQ720898 I786422 JE786434 TA786434 ACW786434 AMS786434 AWO786434 BGK786434 BQG786434 CAC786434 CJY786434 CTU786434 DDQ786434 DNM786434 DXI786434 EHE786434 ERA786434 FAW786434 FKS786434 FUO786434 GEK786434 GOG786434 GYC786434 HHY786434 HRU786434 IBQ786434 ILM786434 IVI786434 JFE786434 JPA786434 JYW786434 KIS786434 KSO786434 LCK786434 LMG786434 LWC786434 MFY786434 MPU786434 MZQ786434 NJM786434 NTI786434 ODE786434 ONA786434 OWW786434 PGS786434 PQO786434 QAK786434 QKG786434 QUC786434 RDY786434 RNU786434 RXQ786434 SHM786434 SRI786434 TBE786434 TLA786434 TUW786434 UES786434 UOO786434 UYK786434 VIG786434 VSC786434 WBY786434 WLU786434 WVQ786434 I851958 JE851970 TA851970 ACW851970 AMS851970 AWO851970 BGK851970 BQG851970 CAC851970 CJY851970 CTU851970 DDQ851970 DNM851970 DXI851970 EHE851970 ERA851970 FAW851970 FKS851970 FUO851970 GEK851970 GOG851970 GYC851970 HHY851970 HRU851970 IBQ851970 ILM851970 IVI851970 JFE851970 JPA851970 JYW851970 KIS851970 KSO851970 LCK851970 LMG851970 LWC851970 MFY851970 MPU851970 MZQ851970 NJM851970 NTI851970 ODE851970 ONA851970 OWW851970 PGS851970 PQO851970 QAK851970 QKG851970 QUC851970 RDY851970 RNU851970 RXQ851970 SHM851970 SRI851970 TBE851970 TLA851970 TUW851970 UES851970 UOO851970 UYK851970 VIG851970 VSC851970 WBY851970 WLU851970 WVQ851970 I917494 JE917506 TA917506 ACW917506 AMS917506 AWO917506 BGK917506 BQG917506 CAC917506 CJY917506 CTU917506 DDQ917506 DNM917506 DXI917506 EHE917506 ERA917506 FAW917506 FKS917506 FUO917506 GEK917506 GOG917506 GYC917506 HHY917506 HRU917506 IBQ917506 ILM917506 IVI917506 JFE917506 JPA917506 JYW917506 KIS917506 KSO917506 LCK917506 LMG917506 LWC917506 MFY917506 MPU917506 MZQ917506 NJM917506 NTI917506 ODE917506 ONA917506 OWW917506 PGS917506 PQO917506 QAK917506 QKG917506 QUC917506 RDY917506 RNU917506 RXQ917506 SHM917506 SRI917506 TBE917506 TLA917506 TUW917506 UES917506 UOO917506 UYK917506 VIG917506 VSC917506 WBY917506 WLU917506 WVQ917506 I983030 JE983042 TA983042 ACW983042 AMS983042 AWO983042 BGK983042 BQG983042 CAC983042 CJY983042 CTU983042 DDQ983042 DNM983042 DXI983042 EHE983042 ERA983042 FAW983042 FKS983042 FUO983042 GEK983042 GOG983042 GYC983042 HHY983042 HRU983042 IBQ983042 ILM983042 IVI983042 JFE983042 JPA983042 JYW983042 KIS983042 KSO983042 LCK983042 LMG983042 LWC983042 MFY983042 MPU983042 MZQ983042 NJM983042 NTI983042 ODE983042 ONA983042 OWW983042 PGS983042 PQO983042 QAK983042 QKG983042 QUC983042 RDY983042 RNU983042 RXQ983042 SHM983042 SRI983042 TBE983042 TLA983042 TUW983042 UES983042 UOO983042 UYK983042 VIG983042 VSC983042 WBY983042 WLU983042 WVQ983042 V59:Y62 JP59:JS62 TL59:TO62 ADH59:ADK62 AND59:ANG62 AWZ59:AXC62 BGV59:BGY62 BQR59:BQU62 CAN59:CAQ62 CKJ59:CKM62 CUF59:CUI62 DEB59:DEE62 DNX59:DOA62 DXT59:DXW62 EHP59:EHS62 ERL59:ERO62 FBH59:FBK62 FLD59:FLG62 FUZ59:FVC62 GEV59:GEY62 GOR59:GOU62 GYN59:GYQ62 HIJ59:HIM62 HSF59:HSI62 ICB59:ICE62 ILX59:IMA62 IVT59:IVW62 JFP59:JFS62 JPL59:JPO62 JZH59:JZK62 KJD59:KJG62 KSZ59:KTC62 LCV59:LCY62 LMR59:LMU62 LWN59:LWQ62 MGJ59:MGM62 MQF59:MQI62 NAB59:NAE62 NJX59:NKA62 NTT59:NTW62 ODP59:ODS62 ONL59:ONO62 OXH59:OXK62 PHD59:PHG62 PQZ59:PRC62 QAV59:QAY62 QKR59:QKU62 QUN59:QUQ62 REJ59:REM62 ROF59:ROI62 RYB59:RYE62 SHX59:SIA62 SRT59:SRW62 TBP59:TBS62 TLL59:TLO62 TVH59:TVK62 UFD59:UFG62 UOZ59:UPC62 UYV59:UYY62 VIR59:VIU62 VSN59:VSQ62 WCJ59:WCM62 WMF59:WMI62 WWB59:WWE62 V65578:Y65581 JR65590:JU65593 TN65590:TQ65593 ADJ65590:ADM65593 ANF65590:ANI65593 AXB65590:AXE65593 BGX65590:BHA65593 BQT65590:BQW65593 CAP65590:CAS65593 CKL65590:CKO65593 CUH65590:CUK65593 DED65590:DEG65593 DNZ65590:DOC65593 DXV65590:DXY65593 EHR65590:EHU65593 ERN65590:ERQ65593 FBJ65590:FBM65593 FLF65590:FLI65593 FVB65590:FVE65593 GEX65590:GFA65593 GOT65590:GOW65593 GYP65590:GYS65593 HIL65590:HIO65593 HSH65590:HSK65593 ICD65590:ICG65593 ILZ65590:IMC65593 IVV65590:IVY65593 JFR65590:JFU65593 JPN65590:JPQ65593 JZJ65590:JZM65593 KJF65590:KJI65593 KTB65590:KTE65593 LCX65590:LDA65593 LMT65590:LMW65593 LWP65590:LWS65593 MGL65590:MGO65593 MQH65590:MQK65593 NAD65590:NAG65593 NJZ65590:NKC65593 NTV65590:NTY65593 ODR65590:ODU65593 ONN65590:ONQ65593 OXJ65590:OXM65593 PHF65590:PHI65593 PRB65590:PRE65593 QAX65590:QBA65593 QKT65590:QKW65593 QUP65590:QUS65593 REL65590:REO65593 ROH65590:ROK65593 RYD65590:RYG65593 SHZ65590:SIC65593 SRV65590:SRY65593 TBR65590:TBU65593 TLN65590:TLQ65593 TVJ65590:TVM65593 UFF65590:UFI65593 UPB65590:UPE65593 UYX65590:UZA65593 VIT65590:VIW65593 VSP65590:VSS65593 WCL65590:WCO65593 WMH65590:WMK65593 WWD65590:WWG65593 V131114:Y131117 JR131126:JU131129 TN131126:TQ131129 ADJ131126:ADM131129 ANF131126:ANI131129 AXB131126:AXE131129 BGX131126:BHA131129 BQT131126:BQW131129 CAP131126:CAS131129 CKL131126:CKO131129 CUH131126:CUK131129 DED131126:DEG131129 DNZ131126:DOC131129 DXV131126:DXY131129 EHR131126:EHU131129 ERN131126:ERQ131129 FBJ131126:FBM131129 FLF131126:FLI131129 FVB131126:FVE131129 GEX131126:GFA131129 GOT131126:GOW131129 GYP131126:GYS131129 HIL131126:HIO131129 HSH131126:HSK131129 ICD131126:ICG131129 ILZ131126:IMC131129 IVV131126:IVY131129 JFR131126:JFU131129 JPN131126:JPQ131129 JZJ131126:JZM131129 KJF131126:KJI131129 KTB131126:KTE131129 LCX131126:LDA131129 LMT131126:LMW131129 LWP131126:LWS131129 MGL131126:MGO131129 MQH131126:MQK131129 NAD131126:NAG131129 NJZ131126:NKC131129 NTV131126:NTY131129 ODR131126:ODU131129 ONN131126:ONQ131129 OXJ131126:OXM131129 PHF131126:PHI131129 PRB131126:PRE131129 QAX131126:QBA131129 QKT131126:QKW131129 QUP131126:QUS131129 REL131126:REO131129 ROH131126:ROK131129 RYD131126:RYG131129 SHZ131126:SIC131129 SRV131126:SRY131129 TBR131126:TBU131129 TLN131126:TLQ131129 TVJ131126:TVM131129 UFF131126:UFI131129 UPB131126:UPE131129 UYX131126:UZA131129 VIT131126:VIW131129 VSP131126:VSS131129 WCL131126:WCO131129 WMH131126:WMK131129 WWD131126:WWG131129 V196650:Y196653 JR196662:JU196665 TN196662:TQ196665 ADJ196662:ADM196665 ANF196662:ANI196665 AXB196662:AXE196665 BGX196662:BHA196665 BQT196662:BQW196665 CAP196662:CAS196665 CKL196662:CKO196665 CUH196662:CUK196665 DED196662:DEG196665 DNZ196662:DOC196665 DXV196662:DXY196665 EHR196662:EHU196665 ERN196662:ERQ196665 FBJ196662:FBM196665 FLF196662:FLI196665 FVB196662:FVE196665 GEX196662:GFA196665 GOT196662:GOW196665 GYP196662:GYS196665 HIL196662:HIO196665 HSH196662:HSK196665 ICD196662:ICG196665 ILZ196662:IMC196665 IVV196662:IVY196665 JFR196662:JFU196665 JPN196662:JPQ196665 JZJ196662:JZM196665 KJF196662:KJI196665 KTB196662:KTE196665 LCX196662:LDA196665 LMT196662:LMW196665 LWP196662:LWS196665 MGL196662:MGO196665 MQH196662:MQK196665 NAD196662:NAG196665 NJZ196662:NKC196665 NTV196662:NTY196665 ODR196662:ODU196665 ONN196662:ONQ196665 OXJ196662:OXM196665 PHF196662:PHI196665 PRB196662:PRE196665 QAX196662:QBA196665 QKT196662:QKW196665 QUP196662:QUS196665 REL196662:REO196665 ROH196662:ROK196665 RYD196662:RYG196665 SHZ196662:SIC196665 SRV196662:SRY196665 TBR196662:TBU196665 TLN196662:TLQ196665 TVJ196662:TVM196665 UFF196662:UFI196665 UPB196662:UPE196665 UYX196662:UZA196665 VIT196662:VIW196665 VSP196662:VSS196665 WCL196662:WCO196665 WMH196662:WMK196665 WWD196662:WWG196665 V262186:Y262189 JR262198:JU262201 TN262198:TQ262201 ADJ262198:ADM262201 ANF262198:ANI262201 AXB262198:AXE262201 BGX262198:BHA262201 BQT262198:BQW262201 CAP262198:CAS262201 CKL262198:CKO262201 CUH262198:CUK262201 DED262198:DEG262201 DNZ262198:DOC262201 DXV262198:DXY262201 EHR262198:EHU262201 ERN262198:ERQ262201 FBJ262198:FBM262201 FLF262198:FLI262201 FVB262198:FVE262201 GEX262198:GFA262201 GOT262198:GOW262201 GYP262198:GYS262201 HIL262198:HIO262201 HSH262198:HSK262201 ICD262198:ICG262201 ILZ262198:IMC262201 IVV262198:IVY262201 JFR262198:JFU262201 JPN262198:JPQ262201 JZJ262198:JZM262201 KJF262198:KJI262201 KTB262198:KTE262201 LCX262198:LDA262201 LMT262198:LMW262201 LWP262198:LWS262201 MGL262198:MGO262201 MQH262198:MQK262201 NAD262198:NAG262201 NJZ262198:NKC262201 NTV262198:NTY262201 ODR262198:ODU262201 ONN262198:ONQ262201 OXJ262198:OXM262201 PHF262198:PHI262201 PRB262198:PRE262201 QAX262198:QBA262201 QKT262198:QKW262201 QUP262198:QUS262201 REL262198:REO262201 ROH262198:ROK262201 RYD262198:RYG262201 SHZ262198:SIC262201 SRV262198:SRY262201 TBR262198:TBU262201 TLN262198:TLQ262201 TVJ262198:TVM262201 UFF262198:UFI262201 UPB262198:UPE262201 UYX262198:UZA262201 VIT262198:VIW262201 VSP262198:VSS262201 WCL262198:WCO262201 WMH262198:WMK262201 WWD262198:WWG262201 V327722:Y327725 JR327734:JU327737 TN327734:TQ327737 ADJ327734:ADM327737 ANF327734:ANI327737 AXB327734:AXE327737 BGX327734:BHA327737 BQT327734:BQW327737 CAP327734:CAS327737 CKL327734:CKO327737 CUH327734:CUK327737 DED327734:DEG327737 DNZ327734:DOC327737 DXV327734:DXY327737 EHR327734:EHU327737 ERN327734:ERQ327737 FBJ327734:FBM327737 FLF327734:FLI327737 FVB327734:FVE327737 GEX327734:GFA327737 GOT327734:GOW327737 GYP327734:GYS327737 HIL327734:HIO327737 HSH327734:HSK327737 ICD327734:ICG327737 ILZ327734:IMC327737 IVV327734:IVY327737 JFR327734:JFU327737 JPN327734:JPQ327737 JZJ327734:JZM327737 KJF327734:KJI327737 KTB327734:KTE327737 LCX327734:LDA327737 LMT327734:LMW327737 LWP327734:LWS327737 MGL327734:MGO327737 MQH327734:MQK327737 NAD327734:NAG327737 NJZ327734:NKC327737 NTV327734:NTY327737 ODR327734:ODU327737 ONN327734:ONQ327737 OXJ327734:OXM327737 PHF327734:PHI327737 PRB327734:PRE327737 QAX327734:QBA327737 QKT327734:QKW327737 QUP327734:QUS327737 REL327734:REO327737 ROH327734:ROK327737 RYD327734:RYG327737 SHZ327734:SIC327737 SRV327734:SRY327737 TBR327734:TBU327737 TLN327734:TLQ327737 TVJ327734:TVM327737 UFF327734:UFI327737 UPB327734:UPE327737 UYX327734:UZA327737 VIT327734:VIW327737 VSP327734:VSS327737 WCL327734:WCO327737 WMH327734:WMK327737 WWD327734:WWG327737 V393258:Y393261 JR393270:JU393273 TN393270:TQ393273 ADJ393270:ADM393273 ANF393270:ANI393273 AXB393270:AXE393273 BGX393270:BHA393273 BQT393270:BQW393273 CAP393270:CAS393273 CKL393270:CKO393273 CUH393270:CUK393273 DED393270:DEG393273 DNZ393270:DOC393273 DXV393270:DXY393273 EHR393270:EHU393273 ERN393270:ERQ393273 FBJ393270:FBM393273 FLF393270:FLI393273 FVB393270:FVE393273 GEX393270:GFA393273 GOT393270:GOW393273 GYP393270:GYS393273 HIL393270:HIO393273 HSH393270:HSK393273 ICD393270:ICG393273 ILZ393270:IMC393273 IVV393270:IVY393273 JFR393270:JFU393273 JPN393270:JPQ393273 JZJ393270:JZM393273 KJF393270:KJI393273 KTB393270:KTE393273 LCX393270:LDA393273 LMT393270:LMW393273 LWP393270:LWS393273 MGL393270:MGO393273 MQH393270:MQK393273 NAD393270:NAG393273 NJZ393270:NKC393273 NTV393270:NTY393273 ODR393270:ODU393273 ONN393270:ONQ393273 OXJ393270:OXM393273 PHF393270:PHI393273 PRB393270:PRE393273 QAX393270:QBA393273 QKT393270:QKW393273 QUP393270:QUS393273 REL393270:REO393273 ROH393270:ROK393273 RYD393270:RYG393273 SHZ393270:SIC393273 SRV393270:SRY393273 TBR393270:TBU393273 TLN393270:TLQ393273 TVJ393270:TVM393273 UFF393270:UFI393273 UPB393270:UPE393273 UYX393270:UZA393273 VIT393270:VIW393273 VSP393270:VSS393273 WCL393270:WCO393273 WMH393270:WMK393273 WWD393270:WWG393273 V458794:Y458797 JR458806:JU458809 TN458806:TQ458809 ADJ458806:ADM458809 ANF458806:ANI458809 AXB458806:AXE458809 BGX458806:BHA458809 BQT458806:BQW458809 CAP458806:CAS458809 CKL458806:CKO458809 CUH458806:CUK458809 DED458806:DEG458809 DNZ458806:DOC458809 DXV458806:DXY458809 EHR458806:EHU458809 ERN458806:ERQ458809 FBJ458806:FBM458809 FLF458806:FLI458809 FVB458806:FVE458809 GEX458806:GFA458809 GOT458806:GOW458809 GYP458806:GYS458809 HIL458806:HIO458809 HSH458806:HSK458809 ICD458806:ICG458809 ILZ458806:IMC458809 IVV458806:IVY458809 JFR458806:JFU458809 JPN458806:JPQ458809 JZJ458806:JZM458809 KJF458806:KJI458809 KTB458806:KTE458809 LCX458806:LDA458809 LMT458806:LMW458809 LWP458806:LWS458809 MGL458806:MGO458809 MQH458806:MQK458809 NAD458806:NAG458809 NJZ458806:NKC458809 NTV458806:NTY458809 ODR458806:ODU458809 ONN458806:ONQ458809 OXJ458806:OXM458809 PHF458806:PHI458809 PRB458806:PRE458809 QAX458806:QBA458809 QKT458806:QKW458809 QUP458806:QUS458809 REL458806:REO458809 ROH458806:ROK458809 RYD458806:RYG458809 SHZ458806:SIC458809 SRV458806:SRY458809 TBR458806:TBU458809 TLN458806:TLQ458809 TVJ458806:TVM458809 UFF458806:UFI458809 UPB458806:UPE458809 UYX458806:UZA458809 VIT458806:VIW458809 VSP458806:VSS458809 WCL458806:WCO458809 WMH458806:WMK458809 WWD458806:WWG458809 V524330:Y524333 JR524342:JU524345 TN524342:TQ524345 ADJ524342:ADM524345 ANF524342:ANI524345 AXB524342:AXE524345 BGX524342:BHA524345 BQT524342:BQW524345 CAP524342:CAS524345 CKL524342:CKO524345 CUH524342:CUK524345 DED524342:DEG524345 DNZ524342:DOC524345 DXV524342:DXY524345 EHR524342:EHU524345 ERN524342:ERQ524345 FBJ524342:FBM524345 FLF524342:FLI524345 FVB524342:FVE524345 GEX524342:GFA524345 GOT524342:GOW524345 GYP524342:GYS524345 HIL524342:HIO524345 HSH524342:HSK524345 ICD524342:ICG524345 ILZ524342:IMC524345 IVV524342:IVY524345 JFR524342:JFU524345 JPN524342:JPQ524345 JZJ524342:JZM524345 KJF524342:KJI524345 KTB524342:KTE524345 LCX524342:LDA524345 LMT524342:LMW524345 LWP524342:LWS524345 MGL524342:MGO524345 MQH524342:MQK524345 NAD524342:NAG524345 NJZ524342:NKC524345 NTV524342:NTY524345 ODR524342:ODU524345 ONN524342:ONQ524345 OXJ524342:OXM524345 PHF524342:PHI524345 PRB524342:PRE524345 QAX524342:QBA524345 QKT524342:QKW524345 QUP524342:QUS524345 REL524342:REO524345 ROH524342:ROK524345 RYD524342:RYG524345 SHZ524342:SIC524345 SRV524342:SRY524345 TBR524342:TBU524345 TLN524342:TLQ524345 TVJ524342:TVM524345 UFF524342:UFI524345 UPB524342:UPE524345 UYX524342:UZA524345 VIT524342:VIW524345 VSP524342:VSS524345 WCL524342:WCO524345 WMH524342:WMK524345 WWD524342:WWG524345 V589866:Y589869 JR589878:JU589881 TN589878:TQ589881 ADJ589878:ADM589881 ANF589878:ANI589881 AXB589878:AXE589881 BGX589878:BHA589881 BQT589878:BQW589881 CAP589878:CAS589881 CKL589878:CKO589881 CUH589878:CUK589881 DED589878:DEG589881 DNZ589878:DOC589881 DXV589878:DXY589881 EHR589878:EHU589881 ERN589878:ERQ589881 FBJ589878:FBM589881 FLF589878:FLI589881 FVB589878:FVE589881 GEX589878:GFA589881 GOT589878:GOW589881 GYP589878:GYS589881 HIL589878:HIO589881 HSH589878:HSK589881 ICD589878:ICG589881 ILZ589878:IMC589881 IVV589878:IVY589881 JFR589878:JFU589881 JPN589878:JPQ589881 JZJ589878:JZM589881 KJF589878:KJI589881 KTB589878:KTE589881 LCX589878:LDA589881 LMT589878:LMW589881 LWP589878:LWS589881 MGL589878:MGO589881 MQH589878:MQK589881 NAD589878:NAG589881 NJZ589878:NKC589881 NTV589878:NTY589881 ODR589878:ODU589881 ONN589878:ONQ589881 OXJ589878:OXM589881 PHF589878:PHI589881 PRB589878:PRE589881 QAX589878:QBA589881 QKT589878:QKW589881 QUP589878:QUS589881 REL589878:REO589881 ROH589878:ROK589881 RYD589878:RYG589881 SHZ589878:SIC589881 SRV589878:SRY589881 TBR589878:TBU589881 TLN589878:TLQ589881 TVJ589878:TVM589881 UFF589878:UFI589881 UPB589878:UPE589881 UYX589878:UZA589881 VIT589878:VIW589881 VSP589878:VSS589881 WCL589878:WCO589881 WMH589878:WMK589881 WWD589878:WWG589881 V655402:Y655405 JR655414:JU655417 TN655414:TQ655417 ADJ655414:ADM655417 ANF655414:ANI655417 AXB655414:AXE655417 BGX655414:BHA655417 BQT655414:BQW655417 CAP655414:CAS655417 CKL655414:CKO655417 CUH655414:CUK655417 DED655414:DEG655417 DNZ655414:DOC655417 DXV655414:DXY655417 EHR655414:EHU655417 ERN655414:ERQ655417 FBJ655414:FBM655417 FLF655414:FLI655417 FVB655414:FVE655417 GEX655414:GFA655417 GOT655414:GOW655417 GYP655414:GYS655417 HIL655414:HIO655417 HSH655414:HSK655417 ICD655414:ICG655417 ILZ655414:IMC655417 IVV655414:IVY655417 JFR655414:JFU655417 JPN655414:JPQ655417 JZJ655414:JZM655417 KJF655414:KJI655417 KTB655414:KTE655417 LCX655414:LDA655417 LMT655414:LMW655417 LWP655414:LWS655417 MGL655414:MGO655417 MQH655414:MQK655417 NAD655414:NAG655417 NJZ655414:NKC655417 NTV655414:NTY655417 ODR655414:ODU655417 ONN655414:ONQ655417 OXJ655414:OXM655417 PHF655414:PHI655417 PRB655414:PRE655417 QAX655414:QBA655417 QKT655414:QKW655417 QUP655414:QUS655417 REL655414:REO655417 ROH655414:ROK655417 RYD655414:RYG655417 SHZ655414:SIC655417 SRV655414:SRY655417 TBR655414:TBU655417 TLN655414:TLQ655417 TVJ655414:TVM655417 UFF655414:UFI655417 UPB655414:UPE655417 UYX655414:UZA655417 VIT655414:VIW655417 VSP655414:VSS655417 WCL655414:WCO655417 WMH655414:WMK655417 WWD655414:WWG655417 V720938:Y720941 JR720950:JU720953 TN720950:TQ720953 ADJ720950:ADM720953 ANF720950:ANI720953 AXB720950:AXE720953 BGX720950:BHA720953 BQT720950:BQW720953 CAP720950:CAS720953 CKL720950:CKO720953 CUH720950:CUK720953 DED720950:DEG720953 DNZ720950:DOC720953 DXV720950:DXY720953 EHR720950:EHU720953 ERN720950:ERQ720953 FBJ720950:FBM720953 FLF720950:FLI720953 FVB720950:FVE720953 GEX720950:GFA720953 GOT720950:GOW720953 GYP720950:GYS720953 HIL720950:HIO720953 HSH720950:HSK720953 ICD720950:ICG720953 ILZ720950:IMC720953 IVV720950:IVY720953 JFR720950:JFU720953 JPN720950:JPQ720953 JZJ720950:JZM720953 KJF720950:KJI720953 KTB720950:KTE720953 LCX720950:LDA720953 LMT720950:LMW720953 LWP720950:LWS720953 MGL720950:MGO720953 MQH720950:MQK720953 NAD720950:NAG720953 NJZ720950:NKC720953 NTV720950:NTY720953 ODR720950:ODU720953 ONN720950:ONQ720953 OXJ720950:OXM720953 PHF720950:PHI720953 PRB720950:PRE720953 QAX720950:QBA720953 QKT720950:QKW720953 QUP720950:QUS720953 REL720950:REO720953 ROH720950:ROK720953 RYD720950:RYG720953 SHZ720950:SIC720953 SRV720950:SRY720953 TBR720950:TBU720953 TLN720950:TLQ720953 TVJ720950:TVM720953 UFF720950:UFI720953 UPB720950:UPE720953 UYX720950:UZA720953 VIT720950:VIW720953 VSP720950:VSS720953 WCL720950:WCO720953 WMH720950:WMK720953 WWD720950:WWG720953 V786474:Y786477 JR786486:JU786489 TN786486:TQ786489 ADJ786486:ADM786489 ANF786486:ANI786489 AXB786486:AXE786489 BGX786486:BHA786489 BQT786486:BQW786489 CAP786486:CAS786489 CKL786486:CKO786489 CUH786486:CUK786489 DED786486:DEG786489 DNZ786486:DOC786489 DXV786486:DXY786489 EHR786486:EHU786489 ERN786486:ERQ786489 FBJ786486:FBM786489 FLF786486:FLI786489 FVB786486:FVE786489 GEX786486:GFA786489 GOT786486:GOW786489 GYP786486:GYS786489 HIL786486:HIO786489 HSH786486:HSK786489 ICD786486:ICG786489 ILZ786486:IMC786489 IVV786486:IVY786489 JFR786486:JFU786489 JPN786486:JPQ786489 JZJ786486:JZM786489 KJF786486:KJI786489 KTB786486:KTE786489 LCX786486:LDA786489 LMT786486:LMW786489 LWP786486:LWS786489 MGL786486:MGO786489 MQH786486:MQK786489 NAD786486:NAG786489 NJZ786486:NKC786489 NTV786486:NTY786489 ODR786486:ODU786489 ONN786486:ONQ786489 OXJ786486:OXM786489 PHF786486:PHI786489 PRB786486:PRE786489 QAX786486:QBA786489 QKT786486:QKW786489 QUP786486:QUS786489 REL786486:REO786489 ROH786486:ROK786489 RYD786486:RYG786489 SHZ786486:SIC786489 SRV786486:SRY786489 TBR786486:TBU786489 TLN786486:TLQ786489 TVJ786486:TVM786489 UFF786486:UFI786489 UPB786486:UPE786489 UYX786486:UZA786489 VIT786486:VIW786489 VSP786486:VSS786489 WCL786486:WCO786489 WMH786486:WMK786489 WWD786486:WWG786489 V852010:Y852013 JR852022:JU852025 TN852022:TQ852025 ADJ852022:ADM852025 ANF852022:ANI852025 AXB852022:AXE852025 BGX852022:BHA852025 BQT852022:BQW852025 CAP852022:CAS852025 CKL852022:CKO852025 CUH852022:CUK852025 DED852022:DEG852025 DNZ852022:DOC852025 DXV852022:DXY852025 EHR852022:EHU852025 ERN852022:ERQ852025 FBJ852022:FBM852025 FLF852022:FLI852025 FVB852022:FVE852025 GEX852022:GFA852025 GOT852022:GOW852025 GYP852022:GYS852025 HIL852022:HIO852025 HSH852022:HSK852025 ICD852022:ICG852025 ILZ852022:IMC852025 IVV852022:IVY852025 JFR852022:JFU852025 JPN852022:JPQ852025 JZJ852022:JZM852025 KJF852022:KJI852025 KTB852022:KTE852025 LCX852022:LDA852025 LMT852022:LMW852025 LWP852022:LWS852025 MGL852022:MGO852025 MQH852022:MQK852025 NAD852022:NAG852025 NJZ852022:NKC852025 NTV852022:NTY852025 ODR852022:ODU852025 ONN852022:ONQ852025 OXJ852022:OXM852025 PHF852022:PHI852025 PRB852022:PRE852025 QAX852022:QBA852025 QKT852022:QKW852025 QUP852022:QUS852025 REL852022:REO852025 ROH852022:ROK852025 RYD852022:RYG852025 SHZ852022:SIC852025 SRV852022:SRY852025 TBR852022:TBU852025 TLN852022:TLQ852025 TVJ852022:TVM852025 UFF852022:UFI852025 UPB852022:UPE852025 UYX852022:UZA852025 VIT852022:VIW852025 VSP852022:VSS852025 WCL852022:WCO852025 WMH852022:WMK852025 WWD852022:WWG852025 V917546:Y917549 JR917558:JU917561 TN917558:TQ917561 ADJ917558:ADM917561 ANF917558:ANI917561 AXB917558:AXE917561 BGX917558:BHA917561 BQT917558:BQW917561 CAP917558:CAS917561 CKL917558:CKO917561 CUH917558:CUK917561 DED917558:DEG917561 DNZ917558:DOC917561 DXV917558:DXY917561 EHR917558:EHU917561 ERN917558:ERQ917561 FBJ917558:FBM917561 FLF917558:FLI917561 FVB917558:FVE917561 GEX917558:GFA917561 GOT917558:GOW917561 GYP917558:GYS917561 HIL917558:HIO917561 HSH917558:HSK917561 ICD917558:ICG917561 ILZ917558:IMC917561 IVV917558:IVY917561 JFR917558:JFU917561 JPN917558:JPQ917561 JZJ917558:JZM917561 KJF917558:KJI917561 KTB917558:KTE917561 LCX917558:LDA917561 LMT917558:LMW917561 LWP917558:LWS917561 MGL917558:MGO917561 MQH917558:MQK917561 NAD917558:NAG917561 NJZ917558:NKC917561 NTV917558:NTY917561 ODR917558:ODU917561 ONN917558:ONQ917561 OXJ917558:OXM917561 PHF917558:PHI917561 PRB917558:PRE917561 QAX917558:QBA917561 QKT917558:QKW917561 QUP917558:QUS917561 REL917558:REO917561 ROH917558:ROK917561 RYD917558:RYG917561 SHZ917558:SIC917561 SRV917558:SRY917561 TBR917558:TBU917561 TLN917558:TLQ917561 TVJ917558:TVM917561 UFF917558:UFI917561 UPB917558:UPE917561 UYX917558:UZA917561 VIT917558:VIW917561 VSP917558:VSS917561 WCL917558:WCO917561 WMH917558:WMK917561 WWD917558:WWG917561 V983082:Y983085 JR983094:JU983097 TN983094:TQ983097 ADJ983094:ADM983097 ANF983094:ANI983097 AXB983094:AXE983097 BGX983094:BHA983097 BQT983094:BQW983097 CAP983094:CAS983097 CKL983094:CKO983097 CUH983094:CUK983097 DED983094:DEG983097 DNZ983094:DOC983097 DXV983094:DXY983097 EHR983094:EHU983097 ERN983094:ERQ983097 FBJ983094:FBM983097 FLF983094:FLI983097 FVB983094:FVE983097 GEX983094:GFA983097 GOT983094:GOW983097 GYP983094:GYS983097 HIL983094:HIO983097 HSH983094:HSK983097 ICD983094:ICG983097 ILZ983094:IMC983097 IVV983094:IVY983097 JFR983094:JFU983097 JPN983094:JPQ983097 JZJ983094:JZM983097 KJF983094:KJI983097 KTB983094:KTE983097 LCX983094:LDA983097 LMT983094:LMW983097 LWP983094:LWS983097 MGL983094:MGO983097 MQH983094:MQK983097 NAD983094:NAG983097 NJZ983094:NKC983097 NTV983094:NTY983097 ODR983094:ODU983097 ONN983094:ONQ983097 OXJ983094:OXM983097 PHF983094:PHI983097 PRB983094:PRE983097 QAX983094:QBA983097 QKT983094:QKW983097 QUP983094:QUS983097 REL983094:REO983097 ROH983094:ROK983097 RYD983094:RYG983097 SHZ983094:SIC983097 SRV983094:SRY983097 TBR983094:TBU983097 TLN983094:TLQ983097 TVJ983094:TVM983097 UFF983094:UFI983097 UPB983094:UPE983097 UYX983094:UZA983097 VIT983094:VIW983097 VSP983094:VSS983097 WCL983094:WCO983097 WMH983094:WMK983097 WWD983094:WWG983097" xr:uid="{00000000-0002-0000-0E00-000004000000}">
      <formula1>$AA$1</formula1>
    </dataValidation>
  </dataValidations>
  <pageMargins left="0.70866141732283472" right="0.70866141732283472" top="0.74803149606299213" bottom="0.74803149606299213" header="0.31496062992125984" footer="0.31496062992125984"/>
  <pageSetup paperSize="9" scale="94" fitToHeight="0" orientation="portrait" blackAndWhite="1" r:id="rId1"/>
  <rowBreaks count="2" manualBreakCount="2">
    <brk id="56" max="24" man="1"/>
    <brk id="71" max="24"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A1"/>
  <sheetViews>
    <sheetView workbookViewId="0">
      <selection activeCell="I18" sqref="I18"/>
    </sheetView>
  </sheetViews>
  <sheetFormatPr defaultRowHeight="13.5"/>
  <sheetData/>
  <phoneticPr fontId="4"/>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rgb="FF00B0F0"/>
  </sheetPr>
  <dimension ref="A1:L40"/>
  <sheetViews>
    <sheetView tabSelected="1" view="pageBreakPreview" zoomScale="115" zoomScaleNormal="100" zoomScaleSheetLayoutView="115" workbookViewId="0">
      <selection activeCell="J1" sqref="J1"/>
    </sheetView>
  </sheetViews>
  <sheetFormatPr defaultRowHeight="13.5"/>
  <cols>
    <col min="1" max="1" width="10" style="49" customWidth="1"/>
    <col min="2" max="2" width="3.625" style="49" customWidth="1"/>
    <col min="3" max="3" width="14.125" style="49" customWidth="1"/>
    <col min="4" max="4" width="11.5" style="49" customWidth="1"/>
    <col min="5" max="5" width="9.25" style="49" bestFit="1" customWidth="1"/>
    <col min="6" max="10" width="9" style="49"/>
    <col min="11" max="11" width="13.5" style="49" customWidth="1"/>
    <col min="12" max="12" width="47.75" style="49" bestFit="1" customWidth="1"/>
    <col min="13" max="16384" width="9" style="49"/>
  </cols>
  <sheetData>
    <row r="1" spans="1:12" ht="15" thickBot="1">
      <c r="A1" s="80" t="s">
        <v>318</v>
      </c>
      <c r="B1" s="344"/>
      <c r="C1" s="80"/>
      <c r="D1" s="80"/>
      <c r="E1" s="80"/>
      <c r="F1" s="80"/>
      <c r="G1" s="80"/>
      <c r="H1" s="80"/>
      <c r="I1" s="80"/>
    </row>
    <row r="2" spans="1:12" ht="14.25" thickBot="1">
      <c r="A2" s="80"/>
      <c r="B2" s="80"/>
      <c r="C2" s="80"/>
      <c r="D2" s="80"/>
      <c r="E2" s="80"/>
      <c r="F2" s="80"/>
      <c r="G2" s="80"/>
      <c r="H2" s="555" t="s">
        <v>254</v>
      </c>
      <c r="I2" s="555"/>
      <c r="K2" s="259" t="s">
        <v>284</v>
      </c>
      <c r="L2" s="260" t="s">
        <v>280</v>
      </c>
    </row>
    <row r="3" spans="1:12">
      <c r="A3" s="80"/>
      <c r="B3" s="80"/>
      <c r="C3" s="80"/>
      <c r="D3" s="80"/>
      <c r="E3" s="80"/>
      <c r="F3" s="80"/>
      <c r="G3" s="80"/>
      <c r="H3" s="555" t="s">
        <v>253</v>
      </c>
      <c r="I3" s="555"/>
    </row>
    <row r="4" spans="1:12">
      <c r="A4" s="80"/>
      <c r="B4" s="80"/>
      <c r="C4" s="80"/>
      <c r="D4" s="80"/>
      <c r="E4" s="80"/>
      <c r="F4" s="80"/>
      <c r="G4" s="80"/>
      <c r="H4" s="80"/>
      <c r="I4" s="80"/>
    </row>
    <row r="5" spans="1:12">
      <c r="A5" s="346" t="str">
        <f>VLOOKUP($L$2,様式リスト!$B$3:$D$6,2,0)</f>
        <v>　地方厚生局長　　殿</v>
      </c>
      <c r="B5" s="346"/>
      <c r="C5" s="80"/>
      <c r="D5" s="80"/>
      <c r="E5" s="80"/>
      <c r="F5" s="80"/>
      <c r="G5" s="80"/>
      <c r="H5" s="80"/>
      <c r="I5" s="80"/>
    </row>
    <row r="6" spans="1:12">
      <c r="A6" s="80"/>
      <c r="B6" s="80"/>
      <c r="C6" s="80"/>
      <c r="D6" s="80"/>
      <c r="E6" s="80"/>
      <c r="F6" s="80"/>
      <c r="G6" s="80"/>
      <c r="H6" s="80"/>
      <c r="I6" s="80"/>
    </row>
    <row r="7" spans="1:12">
      <c r="A7" s="80"/>
      <c r="B7" s="80"/>
      <c r="C7" s="80"/>
      <c r="D7" s="80"/>
      <c r="E7" s="80"/>
      <c r="F7" s="80"/>
      <c r="G7" s="80"/>
      <c r="H7" s="80"/>
      <c r="I7" s="80"/>
    </row>
    <row r="8" spans="1:12">
      <c r="A8" s="80"/>
      <c r="B8" s="80"/>
      <c r="C8" s="80"/>
      <c r="D8" s="80"/>
      <c r="E8" s="80"/>
      <c r="F8" s="80" t="s">
        <v>252</v>
      </c>
      <c r="G8" s="556"/>
      <c r="H8" s="556"/>
      <c r="I8" s="556"/>
    </row>
    <row r="9" spans="1:12">
      <c r="A9" s="80"/>
      <c r="B9" s="80"/>
      <c r="C9" s="80"/>
      <c r="D9" s="80"/>
      <c r="E9" s="80"/>
      <c r="F9" s="80" t="s">
        <v>450</v>
      </c>
      <c r="G9" s="556"/>
      <c r="H9" s="556"/>
      <c r="I9" s="556"/>
    </row>
    <row r="10" spans="1:12">
      <c r="A10" s="80"/>
      <c r="B10" s="80"/>
      <c r="C10" s="80"/>
      <c r="D10" s="80"/>
      <c r="E10" s="80"/>
      <c r="F10" s="80"/>
      <c r="G10" s="80"/>
      <c r="H10" s="80"/>
      <c r="I10" s="80"/>
    </row>
    <row r="11" spans="1:12">
      <c r="A11" s="80"/>
      <c r="B11" s="80"/>
      <c r="C11" s="80"/>
      <c r="D11" s="80"/>
      <c r="E11" s="80"/>
      <c r="F11" s="80"/>
      <c r="G11" s="80"/>
      <c r="H11" s="80"/>
      <c r="I11" s="80"/>
    </row>
    <row r="12" spans="1:12">
      <c r="A12" s="80"/>
      <c r="B12" s="80"/>
      <c r="C12" s="80"/>
      <c r="D12" s="80"/>
      <c r="E12" s="80"/>
      <c r="F12" s="80"/>
      <c r="G12" s="80"/>
      <c r="H12" s="80"/>
      <c r="I12" s="80"/>
    </row>
    <row r="13" spans="1:12">
      <c r="A13" s="80"/>
      <c r="B13" s="80"/>
      <c r="C13" s="80"/>
      <c r="D13" s="80"/>
      <c r="E13" s="80"/>
      <c r="F13" s="80"/>
      <c r="G13" s="80"/>
      <c r="H13" s="80"/>
      <c r="I13" s="80"/>
    </row>
    <row r="14" spans="1:12">
      <c r="A14" s="80"/>
      <c r="B14" s="80"/>
      <c r="C14" s="80"/>
      <c r="D14" s="80"/>
      <c r="E14" s="80"/>
      <c r="F14" s="80"/>
      <c r="G14" s="80"/>
      <c r="H14" s="80"/>
      <c r="I14" s="80"/>
    </row>
    <row r="15" spans="1:12">
      <c r="A15" s="80"/>
      <c r="B15" s="80"/>
      <c r="C15" s="80"/>
      <c r="D15" s="80"/>
      <c r="E15" s="80"/>
      <c r="F15" s="80"/>
      <c r="G15" s="80"/>
      <c r="H15" s="80"/>
      <c r="I15" s="80"/>
    </row>
    <row r="16" spans="1:12">
      <c r="A16" s="346" t="s">
        <v>317</v>
      </c>
      <c r="B16" s="346"/>
      <c r="C16" s="345" t="s">
        <v>575</v>
      </c>
      <c r="D16" s="554" t="str">
        <f>VLOOKUP($L$2,様式リスト!$B$3:$D$6,3,0)</f>
        <v>年度臨床研修費等補助金の（変更）交付申請書</v>
      </c>
      <c r="E16" s="554"/>
      <c r="F16" s="554"/>
      <c r="G16" s="554"/>
      <c r="H16" s="554"/>
      <c r="I16" s="554"/>
    </row>
    <row r="17" spans="1:9">
      <c r="A17" s="80" t="s">
        <v>251</v>
      </c>
      <c r="B17" s="80"/>
      <c r="C17" s="80"/>
      <c r="D17" s="80"/>
      <c r="E17" s="80"/>
      <c r="F17" s="80"/>
      <c r="G17" s="80"/>
      <c r="H17" s="80"/>
      <c r="I17" s="80"/>
    </row>
    <row r="18" spans="1:9">
      <c r="A18" s="80"/>
      <c r="B18" s="80"/>
      <c r="C18" s="80"/>
      <c r="D18" s="80"/>
      <c r="E18" s="80"/>
      <c r="F18" s="80"/>
      <c r="G18" s="80"/>
      <c r="H18" s="80"/>
      <c r="I18" s="80"/>
    </row>
    <row r="19" spans="1:9">
      <c r="A19" s="80"/>
      <c r="B19" s="80"/>
      <c r="C19" s="80"/>
      <c r="D19" s="80"/>
      <c r="E19" s="80"/>
      <c r="F19" s="80"/>
      <c r="G19" s="80"/>
      <c r="H19" s="80"/>
      <c r="I19" s="80"/>
    </row>
    <row r="20" spans="1:9">
      <c r="A20" s="80"/>
      <c r="B20" s="80"/>
      <c r="C20" s="80"/>
      <c r="D20" s="80"/>
      <c r="E20" s="80"/>
      <c r="F20" s="80"/>
      <c r="G20" s="80"/>
      <c r="H20" s="80"/>
      <c r="I20" s="80"/>
    </row>
    <row r="21" spans="1:9">
      <c r="A21" s="80"/>
      <c r="B21" s="80"/>
      <c r="C21" s="80"/>
      <c r="D21" s="80"/>
      <c r="E21" s="80"/>
      <c r="F21" s="80"/>
      <c r="G21" s="80"/>
      <c r="H21" s="80"/>
      <c r="I21" s="80"/>
    </row>
    <row r="22" spans="1:9">
      <c r="A22" s="80"/>
      <c r="B22" s="80"/>
      <c r="C22" s="80"/>
      <c r="D22" s="80"/>
      <c r="E22" s="80"/>
      <c r="F22" s="80"/>
      <c r="G22" s="80"/>
      <c r="H22" s="80"/>
      <c r="I22" s="80"/>
    </row>
    <row r="23" spans="1:9">
      <c r="A23" s="559" t="s">
        <v>250</v>
      </c>
      <c r="B23" s="559"/>
      <c r="C23" s="559"/>
      <c r="D23" s="559"/>
      <c r="E23" s="559"/>
      <c r="F23" s="559"/>
      <c r="G23" s="559"/>
      <c r="H23" s="559"/>
      <c r="I23" s="559"/>
    </row>
    <row r="24" spans="1:9">
      <c r="A24" s="80"/>
      <c r="B24" s="80"/>
      <c r="C24" s="80"/>
      <c r="D24" s="80"/>
      <c r="E24" s="80"/>
      <c r="F24" s="80"/>
      <c r="G24" s="80"/>
      <c r="H24" s="80"/>
      <c r="I24" s="80"/>
    </row>
    <row r="25" spans="1:9">
      <c r="A25" s="80"/>
      <c r="B25" s="80"/>
      <c r="C25" s="80"/>
      <c r="D25" s="80"/>
      <c r="E25" s="80"/>
      <c r="F25" s="80"/>
      <c r="G25" s="80"/>
      <c r="H25" s="80"/>
      <c r="I25" s="80"/>
    </row>
    <row r="26" spans="1:9">
      <c r="A26" s="80"/>
      <c r="B26" s="80"/>
      <c r="C26" s="80"/>
      <c r="D26" s="80"/>
      <c r="E26" s="80"/>
      <c r="F26" s="80"/>
      <c r="G26" s="80"/>
      <c r="H26" s="80"/>
      <c r="I26" s="80"/>
    </row>
    <row r="27" spans="1:9">
      <c r="A27" s="80"/>
      <c r="B27" s="347">
        <v>1</v>
      </c>
      <c r="C27" s="80" t="s">
        <v>287</v>
      </c>
      <c r="D27" s="80" t="s">
        <v>286</v>
      </c>
      <c r="E27" s="557"/>
      <c r="F27" s="557"/>
      <c r="G27" s="80" t="s">
        <v>285</v>
      </c>
      <c r="H27" s="80"/>
      <c r="I27" s="80"/>
    </row>
    <row r="28" spans="1:9">
      <c r="A28" s="80"/>
      <c r="B28" s="80"/>
      <c r="C28" s="80"/>
      <c r="D28" s="80"/>
      <c r="E28" s="80"/>
      <c r="F28" s="80"/>
      <c r="G28" s="80"/>
      <c r="H28" s="80"/>
      <c r="I28" s="80"/>
    </row>
    <row r="29" spans="1:9">
      <c r="A29" s="80"/>
      <c r="B29" s="80" t="s">
        <v>302</v>
      </c>
      <c r="C29" s="80"/>
      <c r="D29" s="80"/>
      <c r="E29" s="80"/>
      <c r="F29" s="80"/>
      <c r="G29" s="80"/>
      <c r="H29" s="80"/>
      <c r="I29" s="80"/>
    </row>
    <row r="30" spans="1:9">
      <c r="A30" s="80"/>
      <c r="B30" s="80"/>
      <c r="C30" s="80"/>
      <c r="D30" s="80"/>
      <c r="E30" s="80"/>
      <c r="F30" s="80"/>
      <c r="G30" s="80"/>
      <c r="H30" s="80"/>
      <c r="I30" s="80"/>
    </row>
    <row r="31" spans="1:9">
      <c r="A31" s="80"/>
      <c r="B31" s="80" t="s">
        <v>301</v>
      </c>
      <c r="C31" s="80"/>
      <c r="D31" s="80"/>
      <c r="E31" s="80"/>
      <c r="F31" s="80"/>
      <c r="G31" s="80"/>
      <c r="H31" s="80"/>
      <c r="I31" s="80"/>
    </row>
    <row r="32" spans="1:9">
      <c r="A32" s="80"/>
      <c r="B32" s="80"/>
      <c r="C32" s="80"/>
      <c r="D32" s="80"/>
      <c r="E32" s="80"/>
      <c r="F32" s="80"/>
      <c r="G32" s="80"/>
      <c r="H32" s="80"/>
      <c r="I32" s="80"/>
    </row>
    <row r="33" spans="1:9">
      <c r="A33" s="80"/>
      <c r="B33" s="80" t="s">
        <v>300</v>
      </c>
      <c r="C33" s="80"/>
      <c r="D33" s="80"/>
      <c r="E33" s="80"/>
      <c r="F33" s="80"/>
      <c r="G33" s="80"/>
      <c r="H33" s="80"/>
      <c r="I33" s="80"/>
    </row>
    <row r="34" spans="1:9">
      <c r="A34" s="80"/>
      <c r="B34" s="80"/>
      <c r="C34" s="80"/>
      <c r="D34" s="80"/>
      <c r="E34" s="80"/>
      <c r="F34" s="80"/>
      <c r="G34" s="80"/>
      <c r="H34" s="80"/>
      <c r="I34" s="80"/>
    </row>
    <row r="35" spans="1:9">
      <c r="B35" s="373">
        <v>5</v>
      </c>
      <c r="C35" s="374" t="s">
        <v>457</v>
      </c>
      <c r="D35" s="374"/>
      <c r="E35" s="374"/>
      <c r="F35" s="374"/>
      <c r="G35" s="374"/>
      <c r="H35" s="374"/>
    </row>
    <row r="36" spans="1:9">
      <c r="B36" s="374"/>
      <c r="C36" s="375" t="s">
        <v>462</v>
      </c>
      <c r="D36" s="376"/>
      <c r="E36" s="558" t="s">
        <v>466</v>
      </c>
      <c r="F36" s="558"/>
      <c r="G36" s="377" t="s">
        <v>285</v>
      </c>
      <c r="H36" s="374" t="s">
        <v>458</v>
      </c>
    </row>
    <row r="37" spans="1:9">
      <c r="B37" s="374"/>
      <c r="C37" s="374"/>
      <c r="D37" s="374"/>
      <c r="E37" s="374"/>
      <c r="F37" s="374"/>
      <c r="G37" s="374"/>
      <c r="H37" s="374"/>
    </row>
    <row r="38" spans="1:9">
      <c r="A38" s="279"/>
      <c r="B38" s="374"/>
      <c r="C38" s="374" t="s">
        <v>463</v>
      </c>
      <c r="D38" s="376"/>
      <c r="E38" s="558" t="s">
        <v>466</v>
      </c>
      <c r="F38" s="558"/>
      <c r="G38" s="377" t="s">
        <v>285</v>
      </c>
      <c r="H38" s="374" t="s">
        <v>459</v>
      </c>
    </row>
    <row r="39" spans="1:9">
      <c r="B39" s="374"/>
      <c r="C39" s="374"/>
      <c r="D39" s="374"/>
      <c r="E39" s="374"/>
      <c r="F39" s="374"/>
      <c r="G39" s="374"/>
      <c r="H39" s="374"/>
    </row>
    <row r="40" spans="1:9">
      <c r="B40" s="374"/>
      <c r="C40" s="374" t="s">
        <v>464</v>
      </c>
      <c r="D40" s="376"/>
      <c r="E40" s="558" t="s">
        <v>466</v>
      </c>
      <c r="F40" s="558"/>
      <c r="G40" s="377" t="s">
        <v>285</v>
      </c>
      <c r="H40" s="374" t="s">
        <v>460</v>
      </c>
    </row>
  </sheetData>
  <mergeCells count="10">
    <mergeCell ref="E27:F27"/>
    <mergeCell ref="E36:F36"/>
    <mergeCell ref="E38:F38"/>
    <mergeCell ref="E40:F40"/>
    <mergeCell ref="A23:I23"/>
    <mergeCell ref="D16:I16"/>
    <mergeCell ref="H2:I2"/>
    <mergeCell ref="H3:I3"/>
    <mergeCell ref="G8:I8"/>
    <mergeCell ref="G9:I9"/>
  </mergeCells>
  <phoneticPr fontId="4"/>
  <conditionalFormatting sqref="E27 C16 G8:G9">
    <cfRule type="containsBlanks" dxfId="45" priority="4">
      <formula>LEN(TRIM(C8))=0</formula>
    </cfRule>
  </conditionalFormatting>
  <conditionalFormatting sqref="E36 E38 E40">
    <cfRule type="containsBlanks" dxfId="44" priority="5">
      <formula>LEN(TRIM(E36))=0</formula>
    </cfRule>
  </conditionalFormatting>
  <printOptions horizontalCentered="1"/>
  <pageMargins left="0.70866141732283472" right="0.70866141732283472" top="0.74803149606299213" bottom="0.74803149606299213" header="0.31496062992125984" footer="0.31496062992125984"/>
  <pageSetup paperSize="9" orientation="portrait" blackAndWhite="1" r:id="rId1"/>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r:uid="{00000000-0002-0000-0300-000000000000}">
          <x14:formula1>
            <xm:f>様式リスト!$B$3:$B$6</xm:f>
          </x14:formula1>
          <xm:sqref>L2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rgb="FFFF0000"/>
  </sheetPr>
  <dimension ref="B1:O50"/>
  <sheetViews>
    <sheetView view="pageBreakPreview" zoomScale="70" zoomScaleNormal="90" zoomScaleSheetLayoutView="70" workbookViewId="0">
      <selection activeCell="B2" sqref="B2"/>
    </sheetView>
  </sheetViews>
  <sheetFormatPr defaultRowHeight="17.25" outlineLevelCol="1"/>
  <cols>
    <col min="1" max="1" width="3.625" style="295" customWidth="1"/>
    <col min="2" max="9" width="22.5" style="295" customWidth="1"/>
    <col min="10" max="12" width="20.75" style="295" customWidth="1"/>
    <col min="13" max="13" width="5.625" style="295" customWidth="1" outlineLevel="1"/>
    <col min="14" max="15" width="9" style="295" customWidth="1" outlineLevel="1"/>
    <col min="16" max="261" width="9" style="295"/>
    <col min="262" max="262" width="15.75" style="295" customWidth="1"/>
    <col min="263" max="268" width="12.125" style="295" customWidth="1"/>
    <col min="269" max="269" width="11.875" style="295" customWidth="1"/>
    <col min="270" max="517" width="9" style="295"/>
    <col min="518" max="518" width="15.75" style="295" customWidth="1"/>
    <col min="519" max="524" width="12.125" style="295" customWidth="1"/>
    <col min="525" max="525" width="11.875" style="295" customWidth="1"/>
    <col min="526" max="773" width="9" style="295"/>
    <col min="774" max="774" width="15.75" style="295" customWidth="1"/>
    <col min="775" max="780" width="12.125" style="295" customWidth="1"/>
    <col min="781" max="781" width="11.875" style="295" customWidth="1"/>
    <col min="782" max="1029" width="9" style="295"/>
    <col min="1030" max="1030" width="15.75" style="295" customWidth="1"/>
    <col min="1031" max="1036" width="12.125" style="295" customWidth="1"/>
    <col min="1037" max="1037" width="11.875" style="295" customWidth="1"/>
    <col min="1038" max="1285" width="9" style="295"/>
    <col min="1286" max="1286" width="15.75" style="295" customWidth="1"/>
    <col min="1287" max="1292" width="12.125" style="295" customWidth="1"/>
    <col min="1293" max="1293" width="11.875" style="295" customWidth="1"/>
    <col min="1294" max="1541" width="9" style="295"/>
    <col min="1542" max="1542" width="15.75" style="295" customWidth="1"/>
    <col min="1543" max="1548" width="12.125" style="295" customWidth="1"/>
    <col min="1549" max="1549" width="11.875" style="295" customWidth="1"/>
    <col min="1550" max="1797" width="9" style="295"/>
    <col min="1798" max="1798" width="15.75" style="295" customWidth="1"/>
    <col min="1799" max="1804" width="12.125" style="295" customWidth="1"/>
    <col min="1805" max="1805" width="11.875" style="295" customWidth="1"/>
    <col min="1806" max="2053" width="9" style="295"/>
    <col min="2054" max="2054" width="15.75" style="295" customWidth="1"/>
    <col min="2055" max="2060" width="12.125" style="295" customWidth="1"/>
    <col min="2061" max="2061" width="11.875" style="295" customWidth="1"/>
    <col min="2062" max="2309" width="9" style="295"/>
    <col min="2310" max="2310" width="15.75" style="295" customWidth="1"/>
    <col min="2311" max="2316" width="12.125" style="295" customWidth="1"/>
    <col min="2317" max="2317" width="11.875" style="295" customWidth="1"/>
    <col min="2318" max="2565" width="9" style="295"/>
    <col min="2566" max="2566" width="15.75" style="295" customWidth="1"/>
    <col min="2567" max="2572" width="12.125" style="295" customWidth="1"/>
    <col min="2573" max="2573" width="11.875" style="295" customWidth="1"/>
    <col min="2574" max="2821" width="9" style="295"/>
    <col min="2822" max="2822" width="15.75" style="295" customWidth="1"/>
    <col min="2823" max="2828" width="12.125" style="295" customWidth="1"/>
    <col min="2829" max="2829" width="11.875" style="295" customWidth="1"/>
    <col min="2830" max="3077" width="9" style="295"/>
    <col min="3078" max="3078" width="15.75" style="295" customWidth="1"/>
    <col min="3079" max="3084" width="12.125" style="295" customWidth="1"/>
    <col min="3085" max="3085" width="11.875" style="295" customWidth="1"/>
    <col min="3086" max="3333" width="9" style="295"/>
    <col min="3334" max="3334" width="15.75" style="295" customWidth="1"/>
    <col min="3335" max="3340" width="12.125" style="295" customWidth="1"/>
    <col min="3341" max="3341" width="11.875" style="295" customWidth="1"/>
    <col min="3342" max="3589" width="9" style="295"/>
    <col min="3590" max="3590" width="15.75" style="295" customWidth="1"/>
    <col min="3591" max="3596" width="12.125" style="295" customWidth="1"/>
    <col min="3597" max="3597" width="11.875" style="295" customWidth="1"/>
    <col min="3598" max="3845" width="9" style="295"/>
    <col min="3846" max="3846" width="15.75" style="295" customWidth="1"/>
    <col min="3847" max="3852" width="12.125" style="295" customWidth="1"/>
    <col min="3853" max="3853" width="11.875" style="295" customWidth="1"/>
    <col min="3854" max="4101" width="9" style="295"/>
    <col min="4102" max="4102" width="15.75" style="295" customWidth="1"/>
    <col min="4103" max="4108" width="12.125" style="295" customWidth="1"/>
    <col min="4109" max="4109" width="11.875" style="295" customWidth="1"/>
    <col min="4110" max="4357" width="9" style="295"/>
    <col min="4358" max="4358" width="15.75" style="295" customWidth="1"/>
    <col min="4359" max="4364" width="12.125" style="295" customWidth="1"/>
    <col min="4365" max="4365" width="11.875" style="295" customWidth="1"/>
    <col min="4366" max="4613" width="9" style="295"/>
    <col min="4614" max="4614" width="15.75" style="295" customWidth="1"/>
    <col min="4615" max="4620" width="12.125" style="295" customWidth="1"/>
    <col min="4621" max="4621" width="11.875" style="295" customWidth="1"/>
    <col min="4622" max="4869" width="9" style="295"/>
    <col min="4870" max="4870" width="15.75" style="295" customWidth="1"/>
    <col min="4871" max="4876" width="12.125" style="295" customWidth="1"/>
    <col min="4877" max="4877" width="11.875" style="295" customWidth="1"/>
    <col min="4878" max="5125" width="9" style="295"/>
    <col min="5126" max="5126" width="15.75" style="295" customWidth="1"/>
    <col min="5127" max="5132" width="12.125" style="295" customWidth="1"/>
    <col min="5133" max="5133" width="11.875" style="295" customWidth="1"/>
    <col min="5134" max="5381" width="9" style="295"/>
    <col min="5382" max="5382" width="15.75" style="295" customWidth="1"/>
    <col min="5383" max="5388" width="12.125" style="295" customWidth="1"/>
    <col min="5389" max="5389" width="11.875" style="295" customWidth="1"/>
    <col min="5390" max="5637" width="9" style="295"/>
    <col min="5638" max="5638" width="15.75" style="295" customWidth="1"/>
    <col min="5639" max="5644" width="12.125" style="295" customWidth="1"/>
    <col min="5645" max="5645" width="11.875" style="295" customWidth="1"/>
    <col min="5646" max="5893" width="9" style="295"/>
    <col min="5894" max="5894" width="15.75" style="295" customWidth="1"/>
    <col min="5895" max="5900" width="12.125" style="295" customWidth="1"/>
    <col min="5901" max="5901" width="11.875" style="295" customWidth="1"/>
    <col min="5902" max="6149" width="9" style="295"/>
    <col min="6150" max="6150" width="15.75" style="295" customWidth="1"/>
    <col min="6151" max="6156" width="12.125" style="295" customWidth="1"/>
    <col min="6157" max="6157" width="11.875" style="295" customWidth="1"/>
    <col min="6158" max="6405" width="9" style="295"/>
    <col min="6406" max="6406" width="15.75" style="295" customWidth="1"/>
    <col min="6407" max="6412" width="12.125" style="295" customWidth="1"/>
    <col min="6413" max="6413" width="11.875" style="295" customWidth="1"/>
    <col min="6414" max="6661" width="9" style="295"/>
    <col min="6662" max="6662" width="15.75" style="295" customWidth="1"/>
    <col min="6663" max="6668" width="12.125" style="295" customWidth="1"/>
    <col min="6669" max="6669" width="11.875" style="295" customWidth="1"/>
    <col min="6670" max="6917" width="9" style="295"/>
    <col min="6918" max="6918" width="15.75" style="295" customWidth="1"/>
    <col min="6919" max="6924" width="12.125" style="295" customWidth="1"/>
    <col min="6925" max="6925" width="11.875" style="295" customWidth="1"/>
    <col min="6926" max="7173" width="9" style="295"/>
    <col min="7174" max="7174" width="15.75" style="295" customWidth="1"/>
    <col min="7175" max="7180" width="12.125" style="295" customWidth="1"/>
    <col min="7181" max="7181" width="11.875" style="295" customWidth="1"/>
    <col min="7182" max="7429" width="9" style="295"/>
    <col min="7430" max="7430" width="15.75" style="295" customWidth="1"/>
    <col min="7431" max="7436" width="12.125" style="295" customWidth="1"/>
    <col min="7437" max="7437" width="11.875" style="295" customWidth="1"/>
    <col min="7438" max="7685" width="9" style="295"/>
    <col min="7686" max="7686" width="15.75" style="295" customWidth="1"/>
    <col min="7687" max="7692" width="12.125" style="295" customWidth="1"/>
    <col min="7693" max="7693" width="11.875" style="295" customWidth="1"/>
    <col min="7694" max="7941" width="9" style="295"/>
    <col min="7942" max="7942" width="15.75" style="295" customWidth="1"/>
    <col min="7943" max="7948" width="12.125" style="295" customWidth="1"/>
    <col min="7949" max="7949" width="11.875" style="295" customWidth="1"/>
    <col min="7950" max="8197" width="9" style="295"/>
    <col min="8198" max="8198" width="15.75" style="295" customWidth="1"/>
    <col min="8199" max="8204" width="12.125" style="295" customWidth="1"/>
    <col min="8205" max="8205" width="11.875" style="295" customWidth="1"/>
    <col min="8206" max="8453" width="9" style="295"/>
    <col min="8454" max="8454" width="15.75" style="295" customWidth="1"/>
    <col min="8455" max="8460" width="12.125" style="295" customWidth="1"/>
    <col min="8461" max="8461" width="11.875" style="295" customWidth="1"/>
    <col min="8462" max="8709" width="9" style="295"/>
    <col min="8710" max="8710" width="15.75" style="295" customWidth="1"/>
    <col min="8711" max="8716" width="12.125" style="295" customWidth="1"/>
    <col min="8717" max="8717" width="11.875" style="295" customWidth="1"/>
    <col min="8718" max="8965" width="9" style="295"/>
    <col min="8966" max="8966" width="15.75" style="295" customWidth="1"/>
    <col min="8967" max="8972" width="12.125" style="295" customWidth="1"/>
    <col min="8973" max="8973" width="11.875" style="295" customWidth="1"/>
    <col min="8974" max="9221" width="9" style="295"/>
    <col min="9222" max="9222" width="15.75" style="295" customWidth="1"/>
    <col min="9223" max="9228" width="12.125" style="295" customWidth="1"/>
    <col min="9229" max="9229" width="11.875" style="295" customWidth="1"/>
    <col min="9230" max="9477" width="9" style="295"/>
    <col min="9478" max="9478" width="15.75" style="295" customWidth="1"/>
    <col min="9479" max="9484" width="12.125" style="295" customWidth="1"/>
    <col min="9485" max="9485" width="11.875" style="295" customWidth="1"/>
    <col min="9486" max="9733" width="9" style="295"/>
    <col min="9734" max="9734" width="15.75" style="295" customWidth="1"/>
    <col min="9735" max="9740" width="12.125" style="295" customWidth="1"/>
    <col min="9741" max="9741" width="11.875" style="295" customWidth="1"/>
    <col min="9742" max="9989" width="9" style="295"/>
    <col min="9990" max="9990" width="15.75" style="295" customWidth="1"/>
    <col min="9991" max="9996" width="12.125" style="295" customWidth="1"/>
    <col min="9997" max="9997" width="11.875" style="295" customWidth="1"/>
    <col min="9998" max="10245" width="9" style="295"/>
    <col min="10246" max="10246" width="15.75" style="295" customWidth="1"/>
    <col min="10247" max="10252" width="12.125" style="295" customWidth="1"/>
    <col min="10253" max="10253" width="11.875" style="295" customWidth="1"/>
    <col min="10254" max="10501" width="9" style="295"/>
    <col min="10502" max="10502" width="15.75" style="295" customWidth="1"/>
    <col min="10503" max="10508" width="12.125" style="295" customWidth="1"/>
    <col min="10509" max="10509" width="11.875" style="295" customWidth="1"/>
    <col min="10510" max="10757" width="9" style="295"/>
    <col min="10758" max="10758" width="15.75" style="295" customWidth="1"/>
    <col min="10759" max="10764" width="12.125" style="295" customWidth="1"/>
    <col min="10765" max="10765" width="11.875" style="295" customWidth="1"/>
    <col min="10766" max="11013" width="9" style="295"/>
    <col min="11014" max="11014" width="15.75" style="295" customWidth="1"/>
    <col min="11015" max="11020" width="12.125" style="295" customWidth="1"/>
    <col min="11021" max="11021" width="11.875" style="295" customWidth="1"/>
    <col min="11022" max="11269" width="9" style="295"/>
    <col min="11270" max="11270" width="15.75" style="295" customWidth="1"/>
    <col min="11271" max="11276" width="12.125" style="295" customWidth="1"/>
    <col min="11277" max="11277" width="11.875" style="295" customWidth="1"/>
    <col min="11278" max="11525" width="9" style="295"/>
    <col min="11526" max="11526" width="15.75" style="295" customWidth="1"/>
    <col min="11527" max="11532" width="12.125" style="295" customWidth="1"/>
    <col min="11533" max="11533" width="11.875" style="295" customWidth="1"/>
    <col min="11534" max="11781" width="9" style="295"/>
    <col min="11782" max="11782" width="15.75" style="295" customWidth="1"/>
    <col min="11783" max="11788" width="12.125" style="295" customWidth="1"/>
    <col min="11789" max="11789" width="11.875" style="295" customWidth="1"/>
    <col min="11790" max="12037" width="9" style="295"/>
    <col min="12038" max="12038" width="15.75" style="295" customWidth="1"/>
    <col min="12039" max="12044" width="12.125" style="295" customWidth="1"/>
    <col min="12045" max="12045" width="11.875" style="295" customWidth="1"/>
    <col min="12046" max="12293" width="9" style="295"/>
    <col min="12294" max="12294" width="15.75" style="295" customWidth="1"/>
    <col min="12295" max="12300" width="12.125" style="295" customWidth="1"/>
    <col min="12301" max="12301" width="11.875" style="295" customWidth="1"/>
    <col min="12302" max="12549" width="9" style="295"/>
    <col min="12550" max="12550" width="15.75" style="295" customWidth="1"/>
    <col min="12551" max="12556" width="12.125" style="295" customWidth="1"/>
    <col min="12557" max="12557" width="11.875" style="295" customWidth="1"/>
    <col min="12558" max="12805" width="9" style="295"/>
    <col min="12806" max="12806" width="15.75" style="295" customWidth="1"/>
    <col min="12807" max="12812" width="12.125" style="295" customWidth="1"/>
    <col min="12813" max="12813" width="11.875" style="295" customWidth="1"/>
    <col min="12814" max="13061" width="9" style="295"/>
    <col min="13062" max="13062" width="15.75" style="295" customWidth="1"/>
    <col min="13063" max="13068" width="12.125" style="295" customWidth="1"/>
    <col min="13069" max="13069" width="11.875" style="295" customWidth="1"/>
    <col min="13070" max="13317" width="9" style="295"/>
    <col min="13318" max="13318" width="15.75" style="295" customWidth="1"/>
    <col min="13319" max="13324" width="12.125" style="295" customWidth="1"/>
    <col min="13325" max="13325" width="11.875" style="295" customWidth="1"/>
    <col min="13326" max="13573" width="9" style="295"/>
    <col min="13574" max="13574" width="15.75" style="295" customWidth="1"/>
    <col min="13575" max="13580" width="12.125" style="295" customWidth="1"/>
    <col min="13581" max="13581" width="11.875" style="295" customWidth="1"/>
    <col min="13582" max="13829" width="9" style="295"/>
    <col min="13830" max="13830" width="15.75" style="295" customWidth="1"/>
    <col min="13831" max="13836" width="12.125" style="295" customWidth="1"/>
    <col min="13837" max="13837" width="11.875" style="295" customWidth="1"/>
    <col min="13838" max="14085" width="9" style="295"/>
    <col min="14086" max="14086" width="15.75" style="295" customWidth="1"/>
    <col min="14087" max="14092" width="12.125" style="295" customWidth="1"/>
    <col min="14093" max="14093" width="11.875" style="295" customWidth="1"/>
    <col min="14094" max="14341" width="9" style="295"/>
    <col min="14342" max="14342" width="15.75" style="295" customWidth="1"/>
    <col min="14343" max="14348" width="12.125" style="295" customWidth="1"/>
    <col min="14349" max="14349" width="11.875" style="295" customWidth="1"/>
    <col min="14350" max="14597" width="9" style="295"/>
    <col min="14598" max="14598" width="15.75" style="295" customWidth="1"/>
    <col min="14599" max="14604" width="12.125" style="295" customWidth="1"/>
    <col min="14605" max="14605" width="11.875" style="295" customWidth="1"/>
    <col min="14606" max="14853" width="9" style="295"/>
    <col min="14854" max="14854" width="15.75" style="295" customWidth="1"/>
    <col min="14855" max="14860" width="12.125" style="295" customWidth="1"/>
    <col min="14861" max="14861" width="11.875" style="295" customWidth="1"/>
    <col min="14862" max="15109" width="9" style="295"/>
    <col min="15110" max="15110" width="15.75" style="295" customWidth="1"/>
    <col min="15111" max="15116" width="12.125" style="295" customWidth="1"/>
    <col min="15117" max="15117" width="11.875" style="295" customWidth="1"/>
    <col min="15118" max="15365" width="9" style="295"/>
    <col min="15366" max="15366" width="15.75" style="295" customWidth="1"/>
    <col min="15367" max="15372" width="12.125" style="295" customWidth="1"/>
    <col min="15373" max="15373" width="11.875" style="295" customWidth="1"/>
    <col min="15374" max="15621" width="9" style="295"/>
    <col min="15622" max="15622" width="15.75" style="295" customWidth="1"/>
    <col min="15623" max="15628" width="12.125" style="295" customWidth="1"/>
    <col min="15629" max="15629" width="11.875" style="295" customWidth="1"/>
    <col min="15630" max="15877" width="9" style="295"/>
    <col min="15878" max="15878" width="15.75" style="295" customWidth="1"/>
    <col min="15879" max="15884" width="12.125" style="295" customWidth="1"/>
    <col min="15885" max="15885" width="11.875" style="295" customWidth="1"/>
    <col min="15886" max="16133" width="9" style="295"/>
    <col min="16134" max="16134" width="15.75" style="295" customWidth="1"/>
    <col min="16135" max="16140" width="12.125" style="295" customWidth="1"/>
    <col min="16141" max="16141" width="11.875" style="295" customWidth="1"/>
    <col min="16142" max="16384" width="9" style="295"/>
  </cols>
  <sheetData>
    <row r="1" spans="2:12" ht="16.5" customHeight="1">
      <c r="B1" s="295" t="s">
        <v>354</v>
      </c>
      <c r="C1" s="296"/>
    </row>
    <row r="2" spans="2:12" ht="13.5" customHeight="1"/>
    <row r="3" spans="2:12" ht="23.25" customHeight="1">
      <c r="B3" s="571" t="s">
        <v>294</v>
      </c>
      <c r="C3" s="571"/>
      <c r="D3" s="571"/>
      <c r="E3" s="571"/>
      <c r="F3" s="571"/>
      <c r="G3" s="571"/>
      <c r="H3" s="571"/>
      <c r="I3" s="571"/>
      <c r="J3" s="297"/>
      <c r="K3" s="297"/>
      <c r="L3" s="297"/>
    </row>
    <row r="4" spans="2:12" ht="13.5" customHeight="1">
      <c r="C4" s="297"/>
      <c r="D4" s="297"/>
      <c r="E4" s="297"/>
      <c r="F4" s="297"/>
      <c r="G4" s="297"/>
      <c r="H4" s="297"/>
      <c r="I4" s="297"/>
      <c r="J4" s="297"/>
      <c r="K4" s="297"/>
      <c r="L4" s="297"/>
    </row>
    <row r="5" spans="2:12" ht="23.25" customHeight="1">
      <c r="B5" s="295" t="s">
        <v>376</v>
      </c>
    </row>
    <row r="6" spans="2:12" ht="30" customHeight="1">
      <c r="B6" s="298"/>
      <c r="C6" s="572" t="s">
        <v>14</v>
      </c>
      <c r="D6" s="299" t="s">
        <v>21</v>
      </c>
      <c r="E6" s="574" t="s">
        <v>359</v>
      </c>
      <c r="F6" s="300" t="s">
        <v>15</v>
      </c>
      <c r="G6" s="572" t="s">
        <v>360</v>
      </c>
      <c r="H6" s="572" t="s">
        <v>22</v>
      </c>
      <c r="I6" s="572" t="s">
        <v>357</v>
      </c>
      <c r="J6" s="560" t="s">
        <v>268</v>
      </c>
      <c r="K6" s="565" t="s">
        <v>455</v>
      </c>
      <c r="L6" s="567" t="s">
        <v>456</v>
      </c>
    </row>
    <row r="7" spans="2:12" ht="30" customHeight="1">
      <c r="B7" s="301" t="s">
        <v>362</v>
      </c>
      <c r="C7" s="573"/>
      <c r="D7" s="302" t="s">
        <v>23</v>
      </c>
      <c r="E7" s="575"/>
      <c r="F7" s="301" t="s">
        <v>16</v>
      </c>
      <c r="G7" s="573"/>
      <c r="H7" s="573"/>
      <c r="I7" s="573"/>
      <c r="J7" s="561"/>
      <c r="K7" s="566"/>
      <c r="L7" s="568"/>
    </row>
    <row r="8" spans="2:12" ht="30" customHeight="1">
      <c r="B8" s="303"/>
      <c r="C8" s="573"/>
      <c r="D8" s="302" t="s">
        <v>24</v>
      </c>
      <c r="E8" s="575"/>
      <c r="F8" s="301" t="s">
        <v>13</v>
      </c>
      <c r="G8" s="573"/>
      <c r="H8" s="573"/>
      <c r="I8" s="573"/>
      <c r="J8" s="561"/>
      <c r="K8" s="566"/>
      <c r="L8" s="568"/>
    </row>
    <row r="9" spans="2:12" ht="30" customHeight="1">
      <c r="B9" s="304"/>
      <c r="C9" s="305" t="s">
        <v>29</v>
      </c>
      <c r="D9" s="306" t="s">
        <v>260</v>
      </c>
      <c r="E9" s="306" t="s">
        <v>259</v>
      </c>
      <c r="F9" s="305" t="s">
        <v>19</v>
      </c>
      <c r="G9" s="305" t="s">
        <v>262</v>
      </c>
      <c r="H9" s="305" t="s">
        <v>261</v>
      </c>
      <c r="I9" s="305" t="s">
        <v>358</v>
      </c>
      <c r="J9" s="305" t="s">
        <v>142</v>
      </c>
      <c r="K9" s="378" t="s">
        <v>213</v>
      </c>
      <c r="L9" s="378" t="s">
        <v>215</v>
      </c>
    </row>
    <row r="10" spans="2:12" ht="30" customHeight="1">
      <c r="B10" s="307"/>
      <c r="C10" s="308" t="s">
        <v>12</v>
      </c>
      <c r="D10" s="308" t="s">
        <v>12</v>
      </c>
      <c r="E10" s="309" t="s">
        <v>12</v>
      </c>
      <c r="F10" s="308" t="s">
        <v>12</v>
      </c>
      <c r="G10" s="308" t="s">
        <v>375</v>
      </c>
      <c r="H10" s="308" t="s">
        <v>12</v>
      </c>
      <c r="I10" s="308" t="s">
        <v>18</v>
      </c>
      <c r="J10" s="308" t="s">
        <v>12</v>
      </c>
      <c r="K10" s="379" t="s">
        <v>18</v>
      </c>
      <c r="L10" s="379" t="s">
        <v>12</v>
      </c>
    </row>
    <row r="11" spans="2:12" ht="30" customHeight="1">
      <c r="B11" s="310"/>
      <c r="C11" s="311">
        <v>5600000</v>
      </c>
      <c r="D11" s="312">
        <v>0</v>
      </c>
      <c r="E11" s="313">
        <v>5600000</v>
      </c>
      <c r="F11" s="312">
        <v>3970000</v>
      </c>
      <c r="G11" s="314">
        <v>3500000</v>
      </c>
      <c r="H11" s="315">
        <v>3500000</v>
      </c>
      <c r="I11" s="315">
        <v>3500000</v>
      </c>
      <c r="J11" s="315">
        <v>3500000</v>
      </c>
      <c r="K11" s="569"/>
      <c r="L11" s="569"/>
    </row>
    <row r="12" spans="2:12" ht="30" customHeight="1">
      <c r="B12" s="316"/>
      <c r="C12" s="317"/>
      <c r="D12" s="318"/>
      <c r="E12" s="319" t="s">
        <v>396</v>
      </c>
      <c r="F12" s="318"/>
      <c r="G12" s="320" t="s">
        <v>396</v>
      </c>
      <c r="H12" s="321" t="s">
        <v>396</v>
      </c>
      <c r="I12" s="321" t="s">
        <v>396</v>
      </c>
      <c r="J12" s="321" t="s">
        <v>396</v>
      </c>
      <c r="K12" s="570"/>
      <c r="L12" s="570"/>
    </row>
    <row r="13" spans="2:12" ht="30" customHeight="1">
      <c r="B13" s="322" t="s">
        <v>361</v>
      </c>
      <c r="C13" s="323">
        <v>5600000</v>
      </c>
      <c r="D13" s="323" t="s">
        <v>396</v>
      </c>
      <c r="E13" s="323">
        <v>5600000</v>
      </c>
      <c r="F13" s="323">
        <v>3970000</v>
      </c>
      <c r="G13" s="323">
        <v>3500000</v>
      </c>
      <c r="H13" s="323">
        <v>3500000</v>
      </c>
      <c r="I13" s="323">
        <v>3500000</v>
      </c>
      <c r="J13" s="323">
        <v>3500000</v>
      </c>
      <c r="K13" s="380" t="str">
        <f>IF(SUM(K11:K11)=0,"",SUM(K11:K11))</f>
        <v/>
      </c>
      <c r="L13" s="380" t="str">
        <f>IF(SUM(L11:L11)=0,"",SUM(L11:L11))</f>
        <v/>
      </c>
    </row>
    <row r="14" spans="2:12" ht="16.5" customHeight="1">
      <c r="C14" s="324"/>
      <c r="D14" s="324"/>
      <c r="E14" s="325"/>
      <c r="F14" s="325"/>
      <c r="G14" s="325"/>
      <c r="H14" s="325"/>
      <c r="I14" s="325"/>
      <c r="J14" s="325"/>
      <c r="K14" s="325"/>
      <c r="L14" s="325"/>
    </row>
    <row r="15" spans="2:12" ht="28.5" customHeight="1">
      <c r="B15" s="295" t="s">
        <v>25</v>
      </c>
    </row>
    <row r="16" spans="2:12" ht="28.5" customHeight="1">
      <c r="B16" s="562" t="s">
        <v>26</v>
      </c>
      <c r="C16" s="563"/>
      <c r="D16" s="564"/>
      <c r="E16" s="562" t="s">
        <v>27</v>
      </c>
      <c r="F16" s="564"/>
      <c r="G16" s="562" t="s">
        <v>28</v>
      </c>
      <c r="H16" s="563"/>
      <c r="I16" s="563"/>
      <c r="J16" s="563"/>
      <c r="K16" s="563"/>
      <c r="L16" s="564"/>
    </row>
    <row r="17" spans="2:12" ht="28.5" customHeight="1">
      <c r="B17" s="326"/>
      <c r="C17" s="325"/>
      <c r="D17" s="327"/>
      <c r="E17" s="328"/>
      <c r="F17" s="329" t="s">
        <v>18</v>
      </c>
      <c r="G17" s="330"/>
      <c r="H17" s="325"/>
      <c r="I17" s="325"/>
      <c r="J17" s="325"/>
      <c r="K17" s="325"/>
      <c r="L17" s="327"/>
    </row>
    <row r="18" spans="2:12" ht="28.5" customHeight="1">
      <c r="B18" s="331" t="s">
        <v>377</v>
      </c>
      <c r="C18" s="332"/>
      <c r="D18" s="333"/>
      <c r="E18" s="328"/>
      <c r="F18" s="334">
        <v>1000000</v>
      </c>
      <c r="G18" s="335" t="s">
        <v>388</v>
      </c>
      <c r="H18" s="336"/>
      <c r="I18" s="336"/>
      <c r="J18" s="336"/>
      <c r="K18" s="336"/>
      <c r="L18" s="337"/>
    </row>
    <row r="19" spans="2:12" ht="28.5" customHeight="1">
      <c r="B19" s="331" t="s">
        <v>320</v>
      </c>
      <c r="C19" s="332"/>
      <c r="D19" s="333"/>
      <c r="E19" s="328"/>
      <c r="F19" s="334"/>
      <c r="G19" s="335"/>
      <c r="H19" s="336"/>
      <c r="I19" s="336"/>
      <c r="J19" s="336"/>
      <c r="K19" s="336"/>
      <c r="L19" s="337"/>
    </row>
    <row r="20" spans="2:12" ht="28.5" customHeight="1">
      <c r="B20" s="331" t="s">
        <v>257</v>
      </c>
      <c r="C20" s="332"/>
      <c r="D20" s="333"/>
      <c r="E20" s="328"/>
      <c r="F20" s="334">
        <v>500000</v>
      </c>
      <c r="G20" s="335" t="s">
        <v>388</v>
      </c>
      <c r="H20" s="336"/>
      <c r="I20" s="336"/>
      <c r="J20" s="336"/>
      <c r="K20" s="336"/>
      <c r="L20" s="337"/>
    </row>
    <row r="21" spans="2:12" ht="28.5" customHeight="1">
      <c r="B21" s="331" t="s">
        <v>320</v>
      </c>
      <c r="C21" s="332"/>
      <c r="D21" s="333"/>
      <c r="E21" s="328"/>
      <c r="F21" s="334"/>
      <c r="G21" s="335"/>
      <c r="H21" s="336"/>
      <c r="I21" s="336"/>
      <c r="J21" s="336"/>
      <c r="K21" s="336"/>
      <c r="L21" s="337"/>
    </row>
    <row r="22" spans="2:12" ht="28.5" customHeight="1">
      <c r="B22" s="331" t="s">
        <v>256</v>
      </c>
      <c r="C22" s="332"/>
      <c r="D22" s="333"/>
      <c r="E22" s="328"/>
      <c r="F22" s="334">
        <v>250000</v>
      </c>
      <c r="G22" s="335" t="s">
        <v>390</v>
      </c>
      <c r="H22" s="336"/>
      <c r="I22" s="336"/>
      <c r="J22" s="336"/>
      <c r="K22" s="336"/>
      <c r="L22" s="337"/>
    </row>
    <row r="23" spans="2:12" ht="28.5" customHeight="1">
      <c r="B23" s="331"/>
      <c r="C23" s="332"/>
      <c r="D23" s="333"/>
      <c r="E23" s="328"/>
      <c r="F23" s="334"/>
      <c r="G23" s="335" t="s">
        <v>390</v>
      </c>
      <c r="H23" s="336"/>
      <c r="I23" s="336"/>
      <c r="J23" s="336"/>
      <c r="K23" s="336"/>
      <c r="L23" s="337"/>
    </row>
    <row r="24" spans="2:12" ht="28.5" customHeight="1">
      <c r="B24" s="331"/>
      <c r="C24" s="332"/>
      <c r="D24" s="333"/>
      <c r="E24" s="328"/>
      <c r="F24" s="334"/>
      <c r="G24" s="335" t="s">
        <v>389</v>
      </c>
      <c r="H24" s="336"/>
      <c r="I24" s="336"/>
      <c r="J24" s="336"/>
      <c r="K24" s="336"/>
      <c r="L24" s="337"/>
    </row>
    <row r="25" spans="2:12" ht="28.5" customHeight="1">
      <c r="B25" s="331" t="s">
        <v>320</v>
      </c>
      <c r="C25" s="332"/>
      <c r="D25" s="333"/>
      <c r="E25" s="328"/>
      <c r="F25" s="334"/>
      <c r="G25" s="335"/>
      <c r="H25" s="336"/>
      <c r="I25" s="336"/>
      <c r="J25" s="336"/>
      <c r="K25" s="336"/>
      <c r="L25" s="337"/>
    </row>
    <row r="26" spans="2:12" ht="28.5" customHeight="1">
      <c r="B26" s="331" t="s">
        <v>378</v>
      </c>
      <c r="C26" s="332"/>
      <c r="D26" s="333"/>
      <c r="E26" s="328"/>
      <c r="F26" s="334">
        <v>200000</v>
      </c>
      <c r="G26" s="335" t="s">
        <v>391</v>
      </c>
      <c r="H26" s="336"/>
      <c r="I26" s="336"/>
      <c r="J26" s="336"/>
      <c r="K26" s="336"/>
      <c r="L26" s="337"/>
    </row>
    <row r="27" spans="2:12" ht="28.5" customHeight="1">
      <c r="B27" s="331" t="s">
        <v>320</v>
      </c>
      <c r="C27" s="332"/>
      <c r="D27" s="333"/>
      <c r="E27" s="328"/>
      <c r="F27" s="334"/>
      <c r="G27" s="335"/>
      <c r="H27" s="336"/>
      <c r="I27" s="336"/>
      <c r="J27" s="336"/>
      <c r="K27" s="336"/>
      <c r="L27" s="337"/>
    </row>
    <row r="28" spans="2:12" ht="28.5" customHeight="1">
      <c r="B28" s="331" t="s">
        <v>379</v>
      </c>
      <c r="C28" s="332"/>
      <c r="D28" s="333"/>
      <c r="E28" s="328"/>
      <c r="F28" s="334">
        <v>1000000</v>
      </c>
      <c r="G28" s="335" t="s">
        <v>392</v>
      </c>
      <c r="H28" s="336"/>
      <c r="I28" s="336"/>
      <c r="J28" s="336"/>
      <c r="K28" s="336"/>
      <c r="L28" s="337"/>
    </row>
    <row r="29" spans="2:12" ht="28.5" customHeight="1">
      <c r="B29" s="331" t="s">
        <v>320</v>
      </c>
      <c r="C29" s="332"/>
      <c r="D29" s="333"/>
      <c r="E29" s="328"/>
      <c r="F29" s="334"/>
      <c r="G29" s="335"/>
      <c r="H29" s="336"/>
      <c r="I29" s="336"/>
      <c r="J29" s="336"/>
      <c r="K29" s="336"/>
      <c r="L29" s="337"/>
    </row>
    <row r="30" spans="2:12" ht="28.5" customHeight="1">
      <c r="B30" s="331" t="s">
        <v>380</v>
      </c>
      <c r="C30" s="332"/>
      <c r="D30" s="333"/>
      <c r="E30" s="328"/>
      <c r="F30" s="334">
        <v>250000</v>
      </c>
      <c r="G30" s="335" t="s">
        <v>394</v>
      </c>
      <c r="H30" s="336"/>
      <c r="I30" s="336"/>
      <c r="J30" s="336"/>
      <c r="K30" s="336"/>
      <c r="L30" s="337"/>
    </row>
    <row r="31" spans="2:12" ht="28.5" customHeight="1">
      <c r="B31" s="331" t="s">
        <v>320</v>
      </c>
      <c r="C31" s="332"/>
      <c r="D31" s="333"/>
      <c r="E31" s="328"/>
      <c r="F31" s="334"/>
      <c r="G31" s="335"/>
      <c r="H31" s="336"/>
      <c r="I31" s="336"/>
      <c r="J31" s="336"/>
      <c r="K31" s="336"/>
      <c r="L31" s="337"/>
    </row>
    <row r="32" spans="2:12" ht="28.5" customHeight="1">
      <c r="B32" s="331" t="s">
        <v>381</v>
      </c>
      <c r="C32" s="332"/>
      <c r="D32" s="333"/>
      <c r="E32" s="328"/>
      <c r="F32" s="334">
        <v>50000</v>
      </c>
      <c r="G32" s="335" t="s">
        <v>393</v>
      </c>
      <c r="H32" s="336"/>
      <c r="I32" s="336"/>
      <c r="J32" s="336"/>
      <c r="K32" s="336"/>
      <c r="L32" s="337"/>
    </row>
    <row r="33" spans="2:12" ht="28.5" customHeight="1">
      <c r="B33" s="331" t="s">
        <v>320</v>
      </c>
      <c r="C33" s="332"/>
      <c r="D33" s="333"/>
      <c r="E33" s="328"/>
      <c r="F33" s="334"/>
      <c r="G33" s="335"/>
      <c r="H33" s="336"/>
      <c r="I33" s="336"/>
      <c r="J33" s="336"/>
      <c r="K33" s="336"/>
      <c r="L33" s="337"/>
    </row>
    <row r="34" spans="2:12" ht="28.5" customHeight="1">
      <c r="B34" s="331" t="s">
        <v>382</v>
      </c>
      <c r="C34" s="332"/>
      <c r="D34" s="338"/>
      <c r="E34" s="328"/>
      <c r="F34" s="334">
        <v>20000</v>
      </c>
      <c r="G34" s="335" t="s">
        <v>394</v>
      </c>
      <c r="H34" s="336"/>
      <c r="I34" s="336"/>
      <c r="J34" s="336"/>
      <c r="K34" s="336"/>
      <c r="L34" s="337"/>
    </row>
    <row r="35" spans="2:12" ht="28.5" customHeight="1">
      <c r="B35" s="331" t="s">
        <v>320</v>
      </c>
      <c r="C35" s="332"/>
      <c r="D35" s="333"/>
      <c r="E35" s="328"/>
      <c r="F35" s="334"/>
      <c r="G35" s="335"/>
      <c r="H35" s="336"/>
      <c r="I35" s="336"/>
      <c r="J35" s="336"/>
      <c r="K35" s="336"/>
      <c r="L35" s="337"/>
    </row>
    <row r="36" spans="2:12" ht="28.5" customHeight="1">
      <c r="B36" s="331" t="s">
        <v>383</v>
      </c>
      <c r="C36" s="332"/>
      <c r="D36" s="333"/>
      <c r="E36" s="328"/>
      <c r="F36" s="334"/>
      <c r="G36" s="335"/>
      <c r="H36" s="336"/>
      <c r="I36" s="336"/>
      <c r="J36" s="336"/>
      <c r="K36" s="336"/>
      <c r="L36" s="337"/>
    </row>
    <row r="37" spans="2:12" ht="28.5" customHeight="1">
      <c r="B37" s="331" t="s">
        <v>320</v>
      </c>
      <c r="C37" s="332"/>
      <c r="D37" s="333"/>
      <c r="E37" s="328"/>
      <c r="F37" s="334"/>
      <c r="G37" s="335"/>
      <c r="H37" s="336"/>
      <c r="I37" s="336"/>
      <c r="J37" s="336"/>
      <c r="K37" s="336"/>
      <c r="L37" s="337"/>
    </row>
    <row r="38" spans="2:12" ht="28.5" customHeight="1">
      <c r="B38" s="331" t="s">
        <v>258</v>
      </c>
      <c r="C38" s="332"/>
      <c r="D38" s="333"/>
      <c r="E38" s="328"/>
      <c r="F38" s="334">
        <v>450000</v>
      </c>
      <c r="G38" s="335" t="s">
        <v>395</v>
      </c>
      <c r="H38" s="336"/>
      <c r="I38" s="336"/>
      <c r="J38" s="336"/>
      <c r="K38" s="336"/>
      <c r="L38" s="337"/>
    </row>
    <row r="39" spans="2:12" ht="28.5" customHeight="1">
      <c r="B39" s="331" t="s">
        <v>320</v>
      </c>
      <c r="C39" s="332"/>
      <c r="D39" s="333"/>
      <c r="E39" s="328"/>
      <c r="F39" s="334"/>
      <c r="G39" s="335"/>
      <c r="H39" s="336"/>
      <c r="I39" s="336"/>
      <c r="J39" s="336"/>
      <c r="K39" s="336"/>
      <c r="L39" s="337"/>
    </row>
    <row r="40" spans="2:12" ht="28.5" customHeight="1">
      <c r="B40" s="331" t="s">
        <v>384</v>
      </c>
      <c r="C40" s="332"/>
      <c r="D40" s="333"/>
      <c r="E40" s="328"/>
      <c r="F40" s="334"/>
      <c r="G40" s="335"/>
      <c r="H40" s="336"/>
      <c r="I40" s="336"/>
      <c r="J40" s="336"/>
      <c r="K40" s="336"/>
      <c r="L40" s="337"/>
    </row>
    <row r="41" spans="2:12" ht="28.5" customHeight="1">
      <c r="B41" s="331" t="s">
        <v>320</v>
      </c>
      <c r="C41" s="332"/>
      <c r="D41" s="333"/>
      <c r="E41" s="328"/>
      <c r="F41" s="334"/>
      <c r="G41" s="335"/>
      <c r="H41" s="336"/>
      <c r="I41" s="336"/>
      <c r="J41" s="336"/>
      <c r="K41" s="336"/>
      <c r="L41" s="337"/>
    </row>
    <row r="42" spans="2:12" ht="28.5" customHeight="1">
      <c r="B42" s="331" t="s">
        <v>385</v>
      </c>
      <c r="C42" s="332"/>
      <c r="D42" s="333"/>
      <c r="E42" s="328"/>
      <c r="F42" s="334">
        <v>100000</v>
      </c>
      <c r="G42" s="335" t="s">
        <v>388</v>
      </c>
      <c r="H42" s="336"/>
      <c r="I42" s="336"/>
      <c r="J42" s="336"/>
      <c r="K42" s="336"/>
      <c r="L42" s="337"/>
    </row>
    <row r="43" spans="2:12" ht="28.5" customHeight="1">
      <c r="B43" s="331" t="s">
        <v>320</v>
      </c>
      <c r="C43" s="332"/>
      <c r="D43" s="333"/>
      <c r="E43" s="328"/>
      <c r="F43" s="334"/>
      <c r="G43" s="335"/>
      <c r="H43" s="336"/>
      <c r="I43" s="336"/>
      <c r="J43" s="336"/>
      <c r="K43" s="336"/>
      <c r="L43" s="337"/>
    </row>
    <row r="44" spans="2:12" ht="28.5" customHeight="1">
      <c r="B44" s="331" t="s">
        <v>386</v>
      </c>
      <c r="C44" s="332"/>
      <c r="D44" s="333"/>
      <c r="E44" s="328"/>
      <c r="F44" s="334">
        <v>150000</v>
      </c>
      <c r="G44" s="335" t="s">
        <v>393</v>
      </c>
      <c r="H44" s="336"/>
      <c r="I44" s="336"/>
      <c r="J44" s="336"/>
      <c r="K44" s="336"/>
      <c r="L44" s="337"/>
    </row>
    <row r="45" spans="2:12" ht="28.5" customHeight="1">
      <c r="B45" s="331" t="s">
        <v>320</v>
      </c>
      <c r="C45" s="332"/>
      <c r="D45" s="333"/>
      <c r="E45" s="328"/>
      <c r="F45" s="334"/>
      <c r="G45" s="335"/>
      <c r="H45" s="336"/>
      <c r="I45" s="336"/>
      <c r="J45" s="336"/>
      <c r="K45" s="336"/>
      <c r="L45" s="337"/>
    </row>
    <row r="46" spans="2:12" ht="28.5" customHeight="1">
      <c r="B46" s="331" t="s">
        <v>387</v>
      </c>
      <c r="C46" s="332"/>
      <c r="D46" s="333"/>
      <c r="E46" s="328"/>
      <c r="F46" s="334"/>
      <c r="G46" s="335"/>
      <c r="H46" s="336"/>
      <c r="I46" s="336"/>
      <c r="J46" s="336"/>
      <c r="K46" s="336"/>
      <c r="L46" s="337"/>
    </row>
    <row r="47" spans="2:12" ht="28.5" customHeight="1">
      <c r="B47" s="331" t="s">
        <v>258</v>
      </c>
      <c r="C47" s="332"/>
      <c r="D47" s="339"/>
      <c r="E47" s="328"/>
      <c r="F47" s="334"/>
      <c r="G47" s="335"/>
      <c r="H47" s="336"/>
      <c r="I47" s="336"/>
      <c r="J47" s="336"/>
      <c r="K47" s="336"/>
      <c r="L47" s="337"/>
    </row>
    <row r="48" spans="2:12" ht="28.5" customHeight="1">
      <c r="B48" s="562" t="s">
        <v>328</v>
      </c>
      <c r="C48" s="563"/>
      <c r="D48" s="564"/>
      <c r="E48" s="340"/>
      <c r="F48" s="343">
        <v>3970000</v>
      </c>
      <c r="G48" s="340"/>
      <c r="H48" s="341"/>
      <c r="I48" s="341"/>
      <c r="J48" s="341"/>
      <c r="K48" s="341"/>
      <c r="L48" s="342"/>
    </row>
    <row r="49" spans="2:2" ht="19.5" customHeight="1"/>
    <row r="50" spans="2:2">
      <c r="B50" s="294" t="s">
        <v>461</v>
      </c>
    </row>
  </sheetData>
  <sheetProtection formatCells="0" formatColumns="0" formatRows="0" insertColumns="0" insertRows="0" insertHyperlinks="0" deleteColumns="0" deleteRows="0" sort="0" autoFilter="0" pivotTables="0"/>
  <mergeCells count="15">
    <mergeCell ref="B3:I3"/>
    <mergeCell ref="C6:C8"/>
    <mergeCell ref="E6:E8"/>
    <mergeCell ref="G6:G8"/>
    <mergeCell ref="H6:H8"/>
    <mergeCell ref="I6:I8"/>
    <mergeCell ref="J6:J8"/>
    <mergeCell ref="B16:D16"/>
    <mergeCell ref="E16:F16"/>
    <mergeCell ref="B48:D48"/>
    <mergeCell ref="G16:L16"/>
    <mergeCell ref="K6:K8"/>
    <mergeCell ref="L6:L8"/>
    <mergeCell ref="K11:K12"/>
    <mergeCell ref="L11:L12"/>
  </mergeCells>
  <phoneticPr fontId="4"/>
  <printOptions horizontalCentered="1"/>
  <pageMargins left="0.62992125984251968" right="0.59055118110236227" top="0.59055118110236227" bottom="0.59055118110236227" header="0.51181102362204722" footer="0.51181102362204722"/>
  <pageSetup paperSize="9" scale="36" orientation="portrait" r:id="rId1"/>
  <headerFooter alignWithMargins="0"/>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41">
    <tabColor rgb="FF00B0F0"/>
    <pageSetUpPr fitToPage="1"/>
  </sheetPr>
  <dimension ref="A1:AA45"/>
  <sheetViews>
    <sheetView view="pageBreakPreview" zoomScale="85" zoomScaleNormal="55" zoomScaleSheetLayoutView="85" workbookViewId="0">
      <selection activeCell="X1" sqref="X1"/>
    </sheetView>
  </sheetViews>
  <sheetFormatPr defaultRowHeight="12"/>
  <cols>
    <col min="1" max="2" width="10.625" style="9" customWidth="1"/>
    <col min="3" max="3" width="9.375" style="9" customWidth="1"/>
    <col min="4" max="17" width="10.625" style="9" customWidth="1"/>
    <col min="18" max="19" width="10.625" style="244" customWidth="1"/>
    <col min="20" max="23" width="10.625" style="9" customWidth="1"/>
    <col min="24" max="27" width="6.625" style="9" customWidth="1"/>
    <col min="28" max="256" width="9" style="9"/>
    <col min="257" max="258" width="10.625" style="9" customWidth="1"/>
    <col min="259" max="259" width="9.375" style="9" customWidth="1"/>
    <col min="260" max="279" width="10.625" style="9" customWidth="1"/>
    <col min="280" max="283" width="6.625" style="9" customWidth="1"/>
    <col min="284" max="512" width="9" style="9"/>
    <col min="513" max="514" width="10.625" style="9" customWidth="1"/>
    <col min="515" max="515" width="9.375" style="9" customWidth="1"/>
    <col min="516" max="535" width="10.625" style="9" customWidth="1"/>
    <col min="536" max="539" width="6.625" style="9" customWidth="1"/>
    <col min="540" max="768" width="9" style="9"/>
    <col min="769" max="770" width="10.625" style="9" customWidth="1"/>
    <col min="771" max="771" width="9.375" style="9" customWidth="1"/>
    <col min="772" max="791" width="10.625" style="9" customWidth="1"/>
    <col min="792" max="795" width="6.625" style="9" customWidth="1"/>
    <col min="796" max="1024" width="9" style="9"/>
    <col min="1025" max="1026" width="10.625" style="9" customWidth="1"/>
    <col min="1027" max="1027" width="9.375" style="9" customWidth="1"/>
    <col min="1028" max="1047" width="10.625" style="9" customWidth="1"/>
    <col min="1048" max="1051" width="6.625" style="9" customWidth="1"/>
    <col min="1052" max="1280" width="9" style="9"/>
    <col min="1281" max="1282" width="10.625" style="9" customWidth="1"/>
    <col min="1283" max="1283" width="9.375" style="9" customWidth="1"/>
    <col min="1284" max="1303" width="10.625" style="9" customWidth="1"/>
    <col min="1304" max="1307" width="6.625" style="9" customWidth="1"/>
    <col min="1308" max="1536" width="9" style="9"/>
    <col min="1537" max="1538" width="10.625" style="9" customWidth="1"/>
    <col min="1539" max="1539" width="9.375" style="9" customWidth="1"/>
    <col min="1540" max="1559" width="10.625" style="9" customWidth="1"/>
    <col min="1560" max="1563" width="6.625" style="9" customWidth="1"/>
    <col min="1564" max="1792" width="9" style="9"/>
    <col min="1793" max="1794" width="10.625" style="9" customWidth="1"/>
    <col min="1795" max="1795" width="9.375" style="9" customWidth="1"/>
    <col min="1796" max="1815" width="10.625" style="9" customWidth="1"/>
    <col min="1816" max="1819" width="6.625" style="9" customWidth="1"/>
    <col min="1820" max="2048" width="9" style="9"/>
    <col min="2049" max="2050" width="10.625" style="9" customWidth="1"/>
    <col min="2051" max="2051" width="9.375" style="9" customWidth="1"/>
    <col min="2052" max="2071" width="10.625" style="9" customWidth="1"/>
    <col min="2072" max="2075" width="6.625" style="9" customWidth="1"/>
    <col min="2076" max="2304" width="9" style="9"/>
    <col min="2305" max="2306" width="10.625" style="9" customWidth="1"/>
    <col min="2307" max="2307" width="9.375" style="9" customWidth="1"/>
    <col min="2308" max="2327" width="10.625" style="9" customWidth="1"/>
    <col min="2328" max="2331" width="6.625" style="9" customWidth="1"/>
    <col min="2332" max="2560" width="9" style="9"/>
    <col min="2561" max="2562" width="10.625" style="9" customWidth="1"/>
    <col min="2563" max="2563" width="9.375" style="9" customWidth="1"/>
    <col min="2564" max="2583" width="10.625" style="9" customWidth="1"/>
    <col min="2584" max="2587" width="6.625" style="9" customWidth="1"/>
    <col min="2588" max="2816" width="9" style="9"/>
    <col min="2817" max="2818" width="10.625" style="9" customWidth="1"/>
    <col min="2819" max="2819" width="9.375" style="9" customWidth="1"/>
    <col min="2820" max="2839" width="10.625" style="9" customWidth="1"/>
    <col min="2840" max="2843" width="6.625" style="9" customWidth="1"/>
    <col min="2844" max="3072" width="9" style="9"/>
    <col min="3073" max="3074" width="10.625" style="9" customWidth="1"/>
    <col min="3075" max="3075" width="9.375" style="9" customWidth="1"/>
    <col min="3076" max="3095" width="10.625" style="9" customWidth="1"/>
    <col min="3096" max="3099" width="6.625" style="9" customWidth="1"/>
    <col min="3100" max="3328" width="9" style="9"/>
    <col min="3329" max="3330" width="10.625" style="9" customWidth="1"/>
    <col min="3331" max="3331" width="9.375" style="9" customWidth="1"/>
    <col min="3332" max="3351" width="10.625" style="9" customWidth="1"/>
    <col min="3352" max="3355" width="6.625" style="9" customWidth="1"/>
    <col min="3356" max="3584" width="9" style="9"/>
    <col min="3585" max="3586" width="10.625" style="9" customWidth="1"/>
    <col min="3587" max="3587" width="9.375" style="9" customWidth="1"/>
    <col min="3588" max="3607" width="10.625" style="9" customWidth="1"/>
    <col min="3608" max="3611" width="6.625" style="9" customWidth="1"/>
    <col min="3612" max="3840" width="9" style="9"/>
    <col min="3841" max="3842" width="10.625" style="9" customWidth="1"/>
    <col min="3843" max="3843" width="9.375" style="9" customWidth="1"/>
    <col min="3844" max="3863" width="10.625" style="9" customWidth="1"/>
    <col min="3864" max="3867" width="6.625" style="9" customWidth="1"/>
    <col min="3868" max="4096" width="9" style="9"/>
    <col min="4097" max="4098" width="10.625" style="9" customWidth="1"/>
    <col min="4099" max="4099" width="9.375" style="9" customWidth="1"/>
    <col min="4100" max="4119" width="10.625" style="9" customWidth="1"/>
    <col min="4120" max="4123" width="6.625" style="9" customWidth="1"/>
    <col min="4124" max="4352" width="9" style="9"/>
    <col min="4353" max="4354" width="10.625" style="9" customWidth="1"/>
    <col min="4355" max="4355" width="9.375" style="9" customWidth="1"/>
    <col min="4356" max="4375" width="10.625" style="9" customWidth="1"/>
    <col min="4376" max="4379" width="6.625" style="9" customWidth="1"/>
    <col min="4380" max="4608" width="9" style="9"/>
    <col min="4609" max="4610" width="10.625" style="9" customWidth="1"/>
    <col min="4611" max="4611" width="9.375" style="9" customWidth="1"/>
    <col min="4612" max="4631" width="10.625" style="9" customWidth="1"/>
    <col min="4632" max="4635" width="6.625" style="9" customWidth="1"/>
    <col min="4636" max="4864" width="9" style="9"/>
    <col min="4865" max="4866" width="10.625" style="9" customWidth="1"/>
    <col min="4867" max="4867" width="9.375" style="9" customWidth="1"/>
    <col min="4868" max="4887" width="10.625" style="9" customWidth="1"/>
    <col min="4888" max="4891" width="6.625" style="9" customWidth="1"/>
    <col min="4892" max="5120" width="9" style="9"/>
    <col min="5121" max="5122" width="10.625" style="9" customWidth="1"/>
    <col min="5123" max="5123" width="9.375" style="9" customWidth="1"/>
    <col min="5124" max="5143" width="10.625" style="9" customWidth="1"/>
    <col min="5144" max="5147" width="6.625" style="9" customWidth="1"/>
    <col min="5148" max="5376" width="9" style="9"/>
    <col min="5377" max="5378" width="10.625" style="9" customWidth="1"/>
    <col min="5379" max="5379" width="9.375" style="9" customWidth="1"/>
    <col min="5380" max="5399" width="10.625" style="9" customWidth="1"/>
    <col min="5400" max="5403" width="6.625" style="9" customWidth="1"/>
    <col min="5404" max="5632" width="9" style="9"/>
    <col min="5633" max="5634" width="10.625" style="9" customWidth="1"/>
    <col min="5635" max="5635" width="9.375" style="9" customWidth="1"/>
    <col min="5636" max="5655" width="10.625" style="9" customWidth="1"/>
    <col min="5656" max="5659" width="6.625" style="9" customWidth="1"/>
    <col min="5660" max="5888" width="9" style="9"/>
    <col min="5889" max="5890" width="10.625" style="9" customWidth="1"/>
    <col min="5891" max="5891" width="9.375" style="9" customWidth="1"/>
    <col min="5892" max="5911" width="10.625" style="9" customWidth="1"/>
    <col min="5912" max="5915" width="6.625" style="9" customWidth="1"/>
    <col min="5916" max="6144" width="9" style="9"/>
    <col min="6145" max="6146" width="10.625" style="9" customWidth="1"/>
    <col min="6147" max="6147" width="9.375" style="9" customWidth="1"/>
    <col min="6148" max="6167" width="10.625" style="9" customWidth="1"/>
    <col min="6168" max="6171" width="6.625" style="9" customWidth="1"/>
    <col min="6172" max="6400" width="9" style="9"/>
    <col min="6401" max="6402" width="10.625" style="9" customWidth="1"/>
    <col min="6403" max="6403" width="9.375" style="9" customWidth="1"/>
    <col min="6404" max="6423" width="10.625" style="9" customWidth="1"/>
    <col min="6424" max="6427" width="6.625" style="9" customWidth="1"/>
    <col min="6428" max="6656" width="9" style="9"/>
    <col min="6657" max="6658" width="10.625" style="9" customWidth="1"/>
    <col min="6659" max="6659" width="9.375" style="9" customWidth="1"/>
    <col min="6660" max="6679" width="10.625" style="9" customWidth="1"/>
    <col min="6680" max="6683" width="6.625" style="9" customWidth="1"/>
    <col min="6684" max="6912" width="9" style="9"/>
    <col min="6913" max="6914" width="10.625" style="9" customWidth="1"/>
    <col min="6915" max="6915" width="9.375" style="9" customWidth="1"/>
    <col min="6916" max="6935" width="10.625" style="9" customWidth="1"/>
    <col min="6936" max="6939" width="6.625" style="9" customWidth="1"/>
    <col min="6940" max="7168" width="9" style="9"/>
    <col min="7169" max="7170" width="10.625" style="9" customWidth="1"/>
    <col min="7171" max="7171" width="9.375" style="9" customWidth="1"/>
    <col min="7172" max="7191" width="10.625" style="9" customWidth="1"/>
    <col min="7192" max="7195" width="6.625" style="9" customWidth="1"/>
    <col min="7196" max="7424" width="9" style="9"/>
    <col min="7425" max="7426" width="10.625" style="9" customWidth="1"/>
    <col min="7427" max="7427" width="9.375" style="9" customWidth="1"/>
    <col min="7428" max="7447" width="10.625" style="9" customWidth="1"/>
    <col min="7448" max="7451" width="6.625" style="9" customWidth="1"/>
    <col min="7452" max="7680" width="9" style="9"/>
    <col min="7681" max="7682" width="10.625" style="9" customWidth="1"/>
    <col min="7683" max="7683" width="9.375" style="9" customWidth="1"/>
    <col min="7684" max="7703" width="10.625" style="9" customWidth="1"/>
    <col min="7704" max="7707" width="6.625" style="9" customWidth="1"/>
    <col min="7708" max="7936" width="9" style="9"/>
    <col min="7937" max="7938" width="10.625" style="9" customWidth="1"/>
    <col min="7939" max="7939" width="9.375" style="9" customWidth="1"/>
    <col min="7940" max="7959" width="10.625" style="9" customWidth="1"/>
    <col min="7960" max="7963" width="6.625" style="9" customWidth="1"/>
    <col min="7964" max="8192" width="9" style="9"/>
    <col min="8193" max="8194" width="10.625" style="9" customWidth="1"/>
    <col min="8195" max="8195" width="9.375" style="9" customWidth="1"/>
    <col min="8196" max="8215" width="10.625" style="9" customWidth="1"/>
    <col min="8216" max="8219" width="6.625" style="9" customWidth="1"/>
    <col min="8220" max="8448" width="9" style="9"/>
    <col min="8449" max="8450" width="10.625" style="9" customWidth="1"/>
    <col min="8451" max="8451" width="9.375" style="9" customWidth="1"/>
    <col min="8452" max="8471" width="10.625" style="9" customWidth="1"/>
    <col min="8472" max="8475" width="6.625" style="9" customWidth="1"/>
    <col min="8476" max="8704" width="9" style="9"/>
    <col min="8705" max="8706" width="10.625" style="9" customWidth="1"/>
    <col min="8707" max="8707" width="9.375" style="9" customWidth="1"/>
    <col min="8708" max="8727" width="10.625" style="9" customWidth="1"/>
    <col min="8728" max="8731" width="6.625" style="9" customWidth="1"/>
    <col min="8732" max="8960" width="9" style="9"/>
    <col min="8961" max="8962" width="10.625" style="9" customWidth="1"/>
    <col min="8963" max="8963" width="9.375" style="9" customWidth="1"/>
    <col min="8964" max="8983" width="10.625" style="9" customWidth="1"/>
    <col min="8984" max="8987" width="6.625" style="9" customWidth="1"/>
    <col min="8988" max="9216" width="9" style="9"/>
    <col min="9217" max="9218" width="10.625" style="9" customWidth="1"/>
    <col min="9219" max="9219" width="9.375" style="9" customWidth="1"/>
    <col min="9220" max="9239" width="10.625" style="9" customWidth="1"/>
    <col min="9240" max="9243" width="6.625" style="9" customWidth="1"/>
    <col min="9244" max="9472" width="9" style="9"/>
    <col min="9473" max="9474" width="10.625" style="9" customWidth="1"/>
    <col min="9475" max="9475" width="9.375" style="9" customWidth="1"/>
    <col min="9476" max="9495" width="10.625" style="9" customWidth="1"/>
    <col min="9496" max="9499" width="6.625" style="9" customWidth="1"/>
    <col min="9500" max="9728" width="9" style="9"/>
    <col min="9729" max="9730" width="10.625" style="9" customWidth="1"/>
    <col min="9731" max="9731" width="9.375" style="9" customWidth="1"/>
    <col min="9732" max="9751" width="10.625" style="9" customWidth="1"/>
    <col min="9752" max="9755" width="6.625" style="9" customWidth="1"/>
    <col min="9756" max="9984" width="9" style="9"/>
    <col min="9985" max="9986" width="10.625" style="9" customWidth="1"/>
    <col min="9987" max="9987" width="9.375" style="9" customWidth="1"/>
    <col min="9988" max="10007" width="10.625" style="9" customWidth="1"/>
    <col min="10008" max="10011" width="6.625" style="9" customWidth="1"/>
    <col min="10012" max="10240" width="9" style="9"/>
    <col min="10241" max="10242" width="10.625" style="9" customWidth="1"/>
    <col min="10243" max="10243" width="9.375" style="9" customWidth="1"/>
    <col min="10244" max="10263" width="10.625" style="9" customWidth="1"/>
    <col min="10264" max="10267" width="6.625" style="9" customWidth="1"/>
    <col min="10268" max="10496" width="9" style="9"/>
    <col min="10497" max="10498" width="10.625" style="9" customWidth="1"/>
    <col min="10499" max="10499" width="9.375" style="9" customWidth="1"/>
    <col min="10500" max="10519" width="10.625" style="9" customWidth="1"/>
    <col min="10520" max="10523" width="6.625" style="9" customWidth="1"/>
    <col min="10524" max="10752" width="9" style="9"/>
    <col min="10753" max="10754" width="10.625" style="9" customWidth="1"/>
    <col min="10755" max="10755" width="9.375" style="9" customWidth="1"/>
    <col min="10756" max="10775" width="10.625" style="9" customWidth="1"/>
    <col min="10776" max="10779" width="6.625" style="9" customWidth="1"/>
    <col min="10780" max="11008" width="9" style="9"/>
    <col min="11009" max="11010" width="10.625" style="9" customWidth="1"/>
    <col min="11011" max="11011" width="9.375" style="9" customWidth="1"/>
    <col min="11012" max="11031" width="10.625" style="9" customWidth="1"/>
    <col min="11032" max="11035" width="6.625" style="9" customWidth="1"/>
    <col min="11036" max="11264" width="9" style="9"/>
    <col min="11265" max="11266" width="10.625" style="9" customWidth="1"/>
    <col min="11267" max="11267" width="9.375" style="9" customWidth="1"/>
    <col min="11268" max="11287" width="10.625" style="9" customWidth="1"/>
    <col min="11288" max="11291" width="6.625" style="9" customWidth="1"/>
    <col min="11292" max="11520" width="9" style="9"/>
    <col min="11521" max="11522" width="10.625" style="9" customWidth="1"/>
    <col min="11523" max="11523" width="9.375" style="9" customWidth="1"/>
    <col min="11524" max="11543" width="10.625" style="9" customWidth="1"/>
    <col min="11544" max="11547" width="6.625" style="9" customWidth="1"/>
    <col min="11548" max="11776" width="9" style="9"/>
    <col min="11777" max="11778" width="10.625" style="9" customWidth="1"/>
    <col min="11779" max="11779" width="9.375" style="9" customWidth="1"/>
    <col min="11780" max="11799" width="10.625" style="9" customWidth="1"/>
    <col min="11800" max="11803" width="6.625" style="9" customWidth="1"/>
    <col min="11804" max="12032" width="9" style="9"/>
    <col min="12033" max="12034" width="10.625" style="9" customWidth="1"/>
    <col min="12035" max="12035" width="9.375" style="9" customWidth="1"/>
    <col min="12036" max="12055" width="10.625" style="9" customWidth="1"/>
    <col min="12056" max="12059" width="6.625" style="9" customWidth="1"/>
    <col min="12060" max="12288" width="9" style="9"/>
    <col min="12289" max="12290" width="10.625" style="9" customWidth="1"/>
    <col min="12291" max="12291" width="9.375" style="9" customWidth="1"/>
    <col min="12292" max="12311" width="10.625" style="9" customWidth="1"/>
    <col min="12312" max="12315" width="6.625" style="9" customWidth="1"/>
    <col min="12316" max="12544" width="9" style="9"/>
    <col min="12545" max="12546" width="10.625" style="9" customWidth="1"/>
    <col min="12547" max="12547" width="9.375" style="9" customWidth="1"/>
    <col min="12548" max="12567" width="10.625" style="9" customWidth="1"/>
    <col min="12568" max="12571" width="6.625" style="9" customWidth="1"/>
    <col min="12572" max="12800" width="9" style="9"/>
    <col min="12801" max="12802" width="10.625" style="9" customWidth="1"/>
    <col min="12803" max="12803" width="9.375" style="9" customWidth="1"/>
    <col min="12804" max="12823" width="10.625" style="9" customWidth="1"/>
    <col min="12824" max="12827" width="6.625" style="9" customWidth="1"/>
    <col min="12828" max="13056" width="9" style="9"/>
    <col min="13057" max="13058" width="10.625" style="9" customWidth="1"/>
    <col min="13059" max="13059" width="9.375" style="9" customWidth="1"/>
    <col min="13060" max="13079" width="10.625" style="9" customWidth="1"/>
    <col min="13080" max="13083" width="6.625" style="9" customWidth="1"/>
    <col min="13084" max="13312" width="9" style="9"/>
    <col min="13313" max="13314" width="10.625" style="9" customWidth="1"/>
    <col min="13315" max="13315" width="9.375" style="9" customWidth="1"/>
    <col min="13316" max="13335" width="10.625" style="9" customWidth="1"/>
    <col min="13336" max="13339" width="6.625" style="9" customWidth="1"/>
    <col min="13340" max="13568" width="9" style="9"/>
    <col min="13569" max="13570" width="10.625" style="9" customWidth="1"/>
    <col min="13571" max="13571" width="9.375" style="9" customWidth="1"/>
    <col min="13572" max="13591" width="10.625" style="9" customWidth="1"/>
    <col min="13592" max="13595" width="6.625" style="9" customWidth="1"/>
    <col min="13596" max="13824" width="9" style="9"/>
    <col min="13825" max="13826" width="10.625" style="9" customWidth="1"/>
    <col min="13827" max="13827" width="9.375" style="9" customWidth="1"/>
    <col min="13828" max="13847" width="10.625" style="9" customWidth="1"/>
    <col min="13848" max="13851" width="6.625" style="9" customWidth="1"/>
    <col min="13852" max="14080" width="9" style="9"/>
    <col min="14081" max="14082" width="10.625" style="9" customWidth="1"/>
    <col min="14083" max="14083" width="9.375" style="9" customWidth="1"/>
    <col min="14084" max="14103" width="10.625" style="9" customWidth="1"/>
    <col min="14104" max="14107" width="6.625" style="9" customWidth="1"/>
    <col min="14108" max="14336" width="9" style="9"/>
    <col min="14337" max="14338" width="10.625" style="9" customWidth="1"/>
    <col min="14339" max="14339" width="9.375" style="9" customWidth="1"/>
    <col min="14340" max="14359" width="10.625" style="9" customWidth="1"/>
    <col min="14360" max="14363" width="6.625" style="9" customWidth="1"/>
    <col min="14364" max="14592" width="9" style="9"/>
    <col min="14593" max="14594" width="10.625" style="9" customWidth="1"/>
    <col min="14595" max="14595" width="9.375" style="9" customWidth="1"/>
    <col min="14596" max="14615" width="10.625" style="9" customWidth="1"/>
    <col min="14616" max="14619" width="6.625" style="9" customWidth="1"/>
    <col min="14620" max="14848" width="9" style="9"/>
    <col min="14849" max="14850" width="10.625" style="9" customWidth="1"/>
    <col min="14851" max="14851" width="9.375" style="9" customWidth="1"/>
    <col min="14852" max="14871" width="10.625" style="9" customWidth="1"/>
    <col min="14872" max="14875" width="6.625" style="9" customWidth="1"/>
    <col min="14876" max="15104" width="9" style="9"/>
    <col min="15105" max="15106" width="10.625" style="9" customWidth="1"/>
    <col min="15107" max="15107" width="9.375" style="9" customWidth="1"/>
    <col min="15108" max="15127" width="10.625" style="9" customWidth="1"/>
    <col min="15128" max="15131" width="6.625" style="9" customWidth="1"/>
    <col min="15132" max="15360" width="9" style="9"/>
    <col min="15361" max="15362" width="10.625" style="9" customWidth="1"/>
    <col min="15363" max="15363" width="9.375" style="9" customWidth="1"/>
    <col min="15364" max="15383" width="10.625" style="9" customWidth="1"/>
    <col min="15384" max="15387" width="6.625" style="9" customWidth="1"/>
    <col min="15388" max="15616" width="9" style="9"/>
    <col min="15617" max="15618" width="10.625" style="9" customWidth="1"/>
    <col min="15619" max="15619" width="9.375" style="9" customWidth="1"/>
    <col min="15620" max="15639" width="10.625" style="9" customWidth="1"/>
    <col min="15640" max="15643" width="6.625" style="9" customWidth="1"/>
    <col min="15644" max="15872" width="9" style="9"/>
    <col min="15873" max="15874" width="10.625" style="9" customWidth="1"/>
    <col min="15875" max="15875" width="9.375" style="9" customWidth="1"/>
    <col min="15876" max="15895" width="10.625" style="9" customWidth="1"/>
    <col min="15896" max="15899" width="6.625" style="9" customWidth="1"/>
    <col min="15900" max="16128" width="9" style="9"/>
    <col min="16129" max="16130" width="10.625" style="9" customWidth="1"/>
    <col min="16131" max="16131" width="9.375" style="9" customWidth="1"/>
    <col min="16132" max="16151" width="10.625" style="9" customWidth="1"/>
    <col min="16152" max="16155" width="6.625" style="9" customWidth="1"/>
    <col min="16156" max="16384" width="9" style="9"/>
  </cols>
  <sheetData>
    <row r="1" spans="1:27" s="2" customFormat="1" ht="23.25" customHeight="1">
      <c r="A1" s="641" t="s">
        <v>398</v>
      </c>
      <c r="B1" s="642"/>
      <c r="C1" s="641"/>
      <c r="D1" s="641"/>
      <c r="E1" s="47"/>
      <c r="F1" s="47"/>
      <c r="G1" s="47"/>
      <c r="H1" s="47"/>
      <c r="I1" s="47"/>
      <c r="J1" s="47"/>
      <c r="K1" s="47"/>
      <c r="L1" s="47"/>
      <c r="M1" s="47"/>
      <c r="N1" s="47"/>
      <c r="O1" s="47"/>
      <c r="P1" s="47"/>
      <c r="Q1" s="47"/>
      <c r="R1" s="196"/>
      <c r="S1" s="196"/>
      <c r="T1" s="47"/>
      <c r="U1" s="47"/>
      <c r="V1" s="47"/>
      <c r="W1" s="47"/>
      <c r="X1" s="47"/>
      <c r="Y1" s="47"/>
      <c r="Z1" s="47"/>
      <c r="AA1" s="47"/>
    </row>
    <row r="2" spans="1:27" s="2" customFormat="1" ht="18.75">
      <c r="A2" s="274" t="s">
        <v>298</v>
      </c>
      <c r="B2" s="197"/>
      <c r="C2" s="197"/>
      <c r="D2" s="198"/>
      <c r="E2" s="198"/>
      <c r="F2" s="198"/>
      <c r="G2" s="198"/>
      <c r="H2" s="198"/>
      <c r="I2" s="198"/>
      <c r="J2" s="198"/>
      <c r="K2" s="198"/>
      <c r="L2" s="198"/>
      <c r="M2" s="198"/>
      <c r="N2" s="198"/>
      <c r="O2" s="198"/>
      <c r="P2" s="198"/>
      <c r="Q2" s="198"/>
      <c r="R2" s="199"/>
      <c r="S2" s="199"/>
      <c r="T2" s="198"/>
      <c r="U2" s="198"/>
      <c r="V2" s="198"/>
      <c r="W2" s="198"/>
      <c r="X2" s="47"/>
      <c r="Y2" s="47"/>
      <c r="Z2" s="47"/>
      <c r="AA2" s="47"/>
    </row>
    <row r="3" spans="1:27" s="2" customFormat="1" ht="23.25" customHeight="1">
      <c r="A3" s="200" t="s">
        <v>194</v>
      </c>
      <c r="B3" s="201"/>
      <c r="C3" s="201"/>
      <c r="D3" s="47"/>
      <c r="E3" s="47"/>
      <c r="F3" s="47"/>
      <c r="G3" s="47"/>
      <c r="H3" s="47"/>
      <c r="I3" s="47"/>
      <c r="J3" s="47"/>
      <c r="K3" s="47"/>
      <c r="L3" s="47"/>
      <c r="M3" s="47"/>
      <c r="N3" s="47"/>
      <c r="O3" s="47"/>
      <c r="P3" s="47"/>
      <c r="Q3" s="47"/>
      <c r="R3" s="196"/>
      <c r="S3" s="196"/>
      <c r="T3" s="47"/>
      <c r="U3" s="47"/>
      <c r="V3" s="47"/>
      <c r="W3" s="47"/>
      <c r="X3" s="47"/>
      <c r="Y3" s="47"/>
      <c r="Z3" s="47"/>
      <c r="AA3" s="47"/>
    </row>
    <row r="4" spans="1:27" ht="10.5" customHeight="1">
      <c r="B4" s="106"/>
      <c r="C4" s="106"/>
      <c r="D4" s="106"/>
      <c r="E4" s="106"/>
      <c r="F4" s="106"/>
      <c r="G4" s="106"/>
      <c r="H4" s="106"/>
      <c r="I4" s="106"/>
      <c r="J4" s="106"/>
      <c r="K4" s="106"/>
      <c r="L4" s="106"/>
      <c r="M4" s="106"/>
      <c r="N4" s="106"/>
      <c r="O4" s="106"/>
      <c r="P4" s="106"/>
      <c r="Q4" s="202"/>
      <c r="R4" s="203"/>
      <c r="S4" s="203"/>
      <c r="T4" s="204"/>
      <c r="U4" s="204"/>
      <c r="V4" s="204"/>
      <c r="W4" s="204"/>
      <c r="X4" s="204"/>
      <c r="Y4" s="204"/>
      <c r="Z4" s="204"/>
      <c r="AA4" s="204"/>
    </row>
    <row r="5" spans="1:27" ht="20.100000000000001" customHeight="1">
      <c r="A5" s="599" t="s">
        <v>194</v>
      </c>
      <c r="B5" s="600"/>
      <c r="C5" s="601"/>
      <c r="D5" s="643" t="s">
        <v>195</v>
      </c>
      <c r="E5" s="644"/>
      <c r="F5" s="609" t="s">
        <v>196</v>
      </c>
      <c r="G5" s="609"/>
      <c r="H5" s="609"/>
      <c r="I5" s="609"/>
      <c r="J5" s="609"/>
      <c r="K5" s="609"/>
      <c r="L5" s="609"/>
      <c r="M5" s="609"/>
      <c r="N5" s="106"/>
      <c r="O5" s="106"/>
      <c r="P5" s="106"/>
      <c r="Q5" s="202"/>
      <c r="R5" s="203"/>
      <c r="S5" s="203"/>
      <c r="T5" s="204"/>
      <c r="U5" s="204"/>
      <c r="V5" s="204"/>
      <c r="W5" s="204"/>
      <c r="X5" s="204"/>
      <c r="Y5" s="204"/>
      <c r="Z5" s="204"/>
      <c r="AA5" s="204"/>
    </row>
    <row r="6" spans="1:27" ht="20.100000000000001" customHeight="1">
      <c r="A6" s="602"/>
      <c r="B6" s="603"/>
      <c r="C6" s="604"/>
      <c r="D6" s="645"/>
      <c r="E6" s="646"/>
      <c r="F6" s="610" t="s">
        <v>89</v>
      </c>
      <c r="G6" s="610"/>
      <c r="H6" s="610"/>
      <c r="I6" s="610"/>
      <c r="J6" s="610" t="s">
        <v>90</v>
      </c>
      <c r="K6" s="610"/>
      <c r="L6" s="610"/>
      <c r="M6" s="610"/>
      <c r="N6" s="106"/>
      <c r="O6" s="106"/>
      <c r="P6" s="106"/>
      <c r="Q6" s="202"/>
      <c r="R6" s="203"/>
      <c r="S6" s="203"/>
      <c r="T6" s="204"/>
      <c r="U6" s="204"/>
      <c r="V6" s="204"/>
      <c r="W6" s="204"/>
      <c r="X6" s="204"/>
      <c r="Y6" s="204"/>
      <c r="Z6" s="204"/>
      <c r="AA6" s="204"/>
    </row>
    <row r="7" spans="1:27" ht="20.100000000000001" customHeight="1">
      <c r="A7" s="605"/>
      <c r="B7" s="606"/>
      <c r="C7" s="607"/>
      <c r="D7" s="205" t="s">
        <v>197</v>
      </c>
      <c r="E7" s="206" t="s">
        <v>198</v>
      </c>
      <c r="F7" s="207" t="s">
        <v>91</v>
      </c>
      <c r="G7" s="207" t="s">
        <v>92</v>
      </c>
      <c r="H7" s="207" t="s">
        <v>93</v>
      </c>
      <c r="I7" s="207" t="s">
        <v>199</v>
      </c>
      <c r="J7" s="207" t="s">
        <v>91</v>
      </c>
      <c r="K7" s="207" t="s">
        <v>92</v>
      </c>
      <c r="L7" s="207" t="s">
        <v>93</v>
      </c>
      <c r="M7" s="207" t="s">
        <v>199</v>
      </c>
      <c r="N7" s="106"/>
      <c r="O7" s="106"/>
      <c r="P7" s="106"/>
      <c r="Q7" s="202"/>
      <c r="R7" s="203"/>
      <c r="S7" s="203"/>
      <c r="T7" s="204"/>
      <c r="U7" s="204"/>
      <c r="V7" s="204"/>
      <c r="W7" s="204"/>
      <c r="X7" s="204"/>
      <c r="Y7" s="204"/>
      <c r="Z7" s="204"/>
      <c r="AA7" s="204"/>
    </row>
    <row r="8" spans="1:27" ht="24.95" customHeight="1">
      <c r="A8" s="611" t="s">
        <v>200</v>
      </c>
      <c r="B8" s="208" t="s">
        <v>94</v>
      </c>
      <c r="C8" s="209">
        <v>47</v>
      </c>
      <c r="D8" s="210">
        <v>47</v>
      </c>
      <c r="E8" s="211">
        <v>0</v>
      </c>
      <c r="F8" s="75" t="s">
        <v>201</v>
      </c>
      <c r="G8" s="75" t="s">
        <v>202</v>
      </c>
      <c r="H8" s="75" t="s">
        <v>203</v>
      </c>
      <c r="I8" s="75" t="s">
        <v>204</v>
      </c>
      <c r="J8" s="75" t="s">
        <v>205</v>
      </c>
      <c r="K8" s="75" t="s">
        <v>206</v>
      </c>
      <c r="L8" s="75" t="s">
        <v>207</v>
      </c>
      <c r="M8" s="75" t="s">
        <v>208</v>
      </c>
      <c r="N8" s="106"/>
      <c r="O8" s="106"/>
      <c r="P8" s="106"/>
      <c r="Q8" s="203"/>
      <c r="R8" s="203"/>
      <c r="S8" s="203"/>
      <c r="T8" s="204"/>
      <c r="U8" s="204"/>
      <c r="V8" s="204"/>
      <c r="W8" s="204"/>
      <c r="X8" s="204"/>
      <c r="Y8" s="204"/>
      <c r="Z8" s="204"/>
      <c r="AA8" s="204"/>
    </row>
    <row r="9" spans="1:27" ht="24.95" customHeight="1">
      <c r="A9" s="613"/>
      <c r="B9" s="208" t="s">
        <v>95</v>
      </c>
      <c r="C9" s="212">
        <v>149</v>
      </c>
      <c r="D9" s="213">
        <v>149</v>
      </c>
      <c r="E9" s="213">
        <v>0</v>
      </c>
      <c r="F9" s="214">
        <v>0</v>
      </c>
      <c r="G9" s="214">
        <v>0</v>
      </c>
      <c r="H9" s="214">
        <v>0</v>
      </c>
      <c r="I9" s="214">
        <v>2</v>
      </c>
      <c r="J9" s="214">
        <v>0</v>
      </c>
      <c r="K9" s="214">
        <v>1</v>
      </c>
      <c r="L9" s="214">
        <v>1</v>
      </c>
      <c r="M9" s="214">
        <v>0</v>
      </c>
      <c r="N9" s="105"/>
      <c r="O9" s="105"/>
      <c r="P9" s="105"/>
      <c r="Q9" s="105"/>
      <c r="R9" s="215"/>
      <c r="S9" s="216"/>
      <c r="T9" s="217"/>
      <c r="U9" s="217"/>
      <c r="V9" s="217"/>
      <c r="W9" s="217"/>
      <c r="X9" s="217"/>
      <c r="Y9" s="217"/>
      <c r="Z9" s="217"/>
      <c r="AA9" s="217"/>
    </row>
    <row r="10" spans="1:27" ht="24.95" customHeight="1">
      <c r="A10" s="102"/>
      <c r="B10" s="102"/>
      <c r="C10" s="103"/>
      <c r="D10" s="103"/>
      <c r="E10" s="102"/>
      <c r="F10" s="102"/>
      <c r="G10" s="102"/>
      <c r="H10" s="102"/>
      <c r="I10" s="102"/>
      <c r="J10" s="102"/>
      <c r="K10" s="102"/>
      <c r="L10" s="102"/>
      <c r="M10" s="102"/>
      <c r="N10" s="102"/>
      <c r="O10" s="102"/>
      <c r="P10" s="102"/>
      <c r="Q10" s="102"/>
      <c r="R10" s="218"/>
      <c r="S10" s="218"/>
      <c r="T10" s="219"/>
      <c r="U10" s="219"/>
      <c r="V10" s="219"/>
      <c r="W10" s="219"/>
      <c r="X10" s="219"/>
      <c r="Y10" s="219"/>
      <c r="Z10" s="219"/>
      <c r="AA10" s="219"/>
    </row>
    <row r="11" spans="1:27" ht="24.95" customHeight="1">
      <c r="A11" s="102"/>
      <c r="B11" s="102"/>
      <c r="C11" s="103"/>
      <c r="D11" s="598" t="s">
        <v>209</v>
      </c>
      <c r="E11" s="598"/>
      <c r="F11" s="598"/>
      <c r="G11" s="598"/>
      <c r="H11" s="598" t="s">
        <v>210</v>
      </c>
      <c r="I11" s="598"/>
      <c r="J11" s="598"/>
      <c r="K11" s="598"/>
      <c r="L11" s="102"/>
      <c r="M11" s="102"/>
      <c r="N11" s="102"/>
      <c r="O11" s="102"/>
      <c r="P11" s="102"/>
      <c r="Q11" s="102"/>
      <c r="R11" s="218"/>
      <c r="S11" s="218"/>
      <c r="T11" s="219"/>
      <c r="U11" s="219"/>
      <c r="V11" s="219"/>
      <c r="W11" s="219"/>
      <c r="X11" s="219"/>
      <c r="Y11" s="219"/>
      <c r="Z11" s="219"/>
      <c r="AA11" s="219"/>
    </row>
    <row r="12" spans="1:27" ht="24.95" customHeight="1">
      <c r="A12" s="629" t="s">
        <v>211</v>
      </c>
      <c r="B12" s="620" t="s">
        <v>315</v>
      </c>
      <c r="C12" s="594"/>
      <c r="D12" s="220" t="s">
        <v>19</v>
      </c>
      <c r="E12" s="621">
        <v>2</v>
      </c>
      <c r="F12" s="621"/>
      <c r="G12" s="221" t="s">
        <v>96</v>
      </c>
      <c r="H12" s="222" t="s">
        <v>212</v>
      </c>
      <c r="I12" s="621">
        <v>0</v>
      </c>
      <c r="J12" s="621"/>
      <c r="K12" s="221" t="s">
        <v>96</v>
      </c>
      <c r="L12" s="102"/>
      <c r="M12" s="102"/>
      <c r="N12" s="102"/>
      <c r="O12" s="102"/>
      <c r="P12" s="102"/>
      <c r="Q12" s="102"/>
      <c r="R12" s="218"/>
      <c r="S12" s="218"/>
      <c r="T12" s="223"/>
      <c r="U12" s="223"/>
      <c r="V12" s="223"/>
      <c r="W12" s="223"/>
      <c r="X12" s="223"/>
      <c r="Y12" s="223"/>
      <c r="Z12" s="223"/>
      <c r="AA12" s="223"/>
    </row>
    <row r="13" spans="1:27" ht="24.95" customHeight="1">
      <c r="A13" s="640"/>
      <c r="B13" s="629" t="s">
        <v>316</v>
      </c>
      <c r="C13" s="585"/>
      <c r="D13" s="631" t="s">
        <v>213</v>
      </c>
      <c r="E13" s="627" t="s">
        <v>214</v>
      </c>
      <c r="F13" s="627"/>
      <c r="G13" s="628"/>
      <c r="H13" s="625" t="s">
        <v>215</v>
      </c>
      <c r="I13" s="627" t="s">
        <v>216</v>
      </c>
      <c r="J13" s="627"/>
      <c r="K13" s="628"/>
      <c r="L13" s="224"/>
      <c r="M13" s="224"/>
      <c r="N13" s="224"/>
      <c r="O13" s="224"/>
      <c r="P13" s="224"/>
      <c r="Q13" s="225"/>
      <c r="R13" s="226"/>
      <c r="S13" s="226"/>
      <c r="T13" s="227"/>
      <c r="U13" s="227"/>
      <c r="V13" s="227"/>
      <c r="W13" s="227"/>
      <c r="X13" s="227"/>
      <c r="Y13" s="227"/>
      <c r="Z13" s="227"/>
      <c r="AA13" s="227"/>
    </row>
    <row r="14" spans="1:27" ht="24.95" customHeight="1">
      <c r="A14" s="630"/>
      <c r="B14" s="630"/>
      <c r="C14" s="587"/>
      <c r="D14" s="589"/>
      <c r="E14" s="582">
        <v>0</v>
      </c>
      <c r="F14" s="582"/>
      <c r="G14" s="228" t="s">
        <v>217</v>
      </c>
      <c r="H14" s="626"/>
      <c r="I14" s="582">
        <v>5</v>
      </c>
      <c r="J14" s="582"/>
      <c r="K14" s="228" t="s">
        <v>217</v>
      </c>
      <c r="L14" s="43"/>
      <c r="M14" s="43"/>
      <c r="N14" s="43"/>
      <c r="O14" s="43"/>
      <c r="P14" s="43"/>
      <c r="Q14" s="229"/>
      <c r="R14" s="230"/>
      <c r="S14" s="230"/>
      <c r="T14" s="231"/>
      <c r="U14" s="231"/>
      <c r="V14" s="231"/>
      <c r="W14" s="231"/>
      <c r="X14" s="231"/>
      <c r="Y14" s="231"/>
      <c r="Z14" s="637"/>
      <c r="AA14" s="637"/>
    </row>
    <row r="15" spans="1:27" ht="21.75" customHeight="1">
      <c r="A15" s="102"/>
      <c r="B15" s="103"/>
      <c r="C15" s="103"/>
      <c r="D15" s="43"/>
      <c r="E15" s="43"/>
      <c r="F15" s="639"/>
      <c r="G15" s="639"/>
      <c r="H15" s="43"/>
      <c r="I15" s="43"/>
      <c r="J15" s="639"/>
      <c r="K15" s="639"/>
      <c r="L15" s="43"/>
      <c r="M15" s="43"/>
      <c r="N15" s="43"/>
      <c r="O15" s="43"/>
      <c r="P15" s="43"/>
      <c r="Q15" s="229"/>
      <c r="R15" s="230"/>
      <c r="S15" s="230"/>
      <c r="T15" s="231"/>
      <c r="U15" s="231"/>
      <c r="V15" s="231"/>
      <c r="W15" s="231"/>
      <c r="X15" s="231"/>
      <c r="Y15" s="231"/>
      <c r="Z15" s="637"/>
      <c r="AA15" s="637"/>
    </row>
    <row r="16" spans="1:27" ht="24.95" customHeight="1">
      <c r="A16" s="232" t="s">
        <v>218</v>
      </c>
      <c r="B16" s="103"/>
      <c r="C16" s="103"/>
      <c r="D16" s="233"/>
      <c r="E16" s="43"/>
      <c r="F16" s="43"/>
      <c r="G16" s="43"/>
      <c r="H16" s="43"/>
      <c r="I16" s="43"/>
      <c r="J16" s="43"/>
      <c r="K16" s="43"/>
      <c r="L16" s="43"/>
      <c r="M16" s="43"/>
      <c r="N16" s="43"/>
      <c r="O16" s="43"/>
      <c r="P16" s="43"/>
      <c r="Q16" s="229"/>
      <c r="R16" s="230"/>
      <c r="S16" s="230"/>
      <c r="T16" s="231"/>
      <c r="U16" s="231"/>
      <c r="V16" s="231"/>
      <c r="W16" s="231"/>
      <c r="X16" s="231"/>
      <c r="Y16" s="231"/>
      <c r="Z16" s="231"/>
      <c r="AA16" s="231"/>
    </row>
    <row r="17" spans="1:27" ht="10.5" customHeight="1">
      <c r="A17" s="94"/>
      <c r="B17" s="103"/>
      <c r="C17" s="103"/>
      <c r="D17" s="233"/>
      <c r="E17" s="43"/>
      <c r="F17" s="43"/>
      <c r="G17" s="43"/>
      <c r="H17" s="43"/>
      <c r="I17" s="43"/>
      <c r="J17" s="43"/>
      <c r="K17" s="43"/>
      <c r="L17" s="43"/>
      <c r="M17" s="43"/>
      <c r="N17" s="43"/>
      <c r="O17" s="43"/>
      <c r="P17" s="43"/>
      <c r="Q17" s="229"/>
      <c r="R17" s="230"/>
      <c r="S17" s="230"/>
      <c r="T17" s="231"/>
      <c r="U17" s="231"/>
      <c r="V17" s="231"/>
      <c r="W17" s="231"/>
      <c r="X17" s="231"/>
      <c r="Y17" s="231"/>
      <c r="Z17" s="637"/>
      <c r="AA17" s="637"/>
    </row>
    <row r="18" spans="1:27" ht="20.100000000000001" customHeight="1">
      <c r="A18" s="638" t="s">
        <v>219</v>
      </c>
      <c r="B18" s="600"/>
      <c r="C18" s="601"/>
      <c r="D18" s="608" t="s">
        <v>195</v>
      </c>
      <c r="E18" s="608"/>
      <c r="F18" s="609" t="s">
        <v>196</v>
      </c>
      <c r="G18" s="609"/>
      <c r="H18" s="609"/>
      <c r="I18" s="609"/>
      <c r="J18" s="609"/>
      <c r="K18" s="609"/>
      <c r="L18" s="609"/>
      <c r="M18" s="609"/>
      <c r="N18" s="43"/>
      <c r="O18" s="43"/>
      <c r="P18" s="43"/>
      <c r="Q18" s="229"/>
      <c r="R18" s="230"/>
      <c r="S18" s="230"/>
      <c r="T18" s="231"/>
      <c r="U18" s="231"/>
      <c r="V18" s="231"/>
      <c r="W18" s="231"/>
      <c r="X18" s="231"/>
      <c r="Y18" s="231"/>
      <c r="Z18" s="637"/>
      <c r="AA18" s="637"/>
    </row>
    <row r="19" spans="1:27" ht="20.100000000000001" customHeight="1">
      <c r="A19" s="602"/>
      <c r="B19" s="603"/>
      <c r="C19" s="604"/>
      <c r="D19" s="608"/>
      <c r="E19" s="608"/>
      <c r="F19" s="610" t="s">
        <v>89</v>
      </c>
      <c r="G19" s="610"/>
      <c r="H19" s="610"/>
      <c r="I19" s="610"/>
      <c r="J19" s="610" t="s">
        <v>90</v>
      </c>
      <c r="K19" s="610"/>
      <c r="L19" s="610"/>
      <c r="M19" s="610"/>
      <c r="N19" s="43"/>
      <c r="O19" s="43"/>
      <c r="P19" s="43"/>
      <c r="Q19" s="229"/>
      <c r="R19" s="230"/>
      <c r="S19" s="231"/>
      <c r="U19" s="231"/>
      <c r="V19" s="231"/>
      <c r="W19" s="231"/>
      <c r="X19" s="231"/>
      <c r="Y19" s="231"/>
      <c r="Z19" s="637"/>
      <c r="AA19" s="637"/>
    </row>
    <row r="20" spans="1:27" ht="20.100000000000001" customHeight="1">
      <c r="A20" s="605"/>
      <c r="B20" s="606"/>
      <c r="C20" s="604"/>
      <c r="D20" s="206" t="s">
        <v>197</v>
      </c>
      <c r="E20" s="206" t="s">
        <v>198</v>
      </c>
      <c r="F20" s="207" t="s">
        <v>91</v>
      </c>
      <c r="G20" s="207" t="s">
        <v>92</v>
      </c>
      <c r="H20" s="207" t="s">
        <v>93</v>
      </c>
      <c r="I20" s="207" t="s">
        <v>199</v>
      </c>
      <c r="J20" s="207" t="s">
        <v>91</v>
      </c>
      <c r="K20" s="207" t="s">
        <v>92</v>
      </c>
      <c r="L20" s="207" t="s">
        <v>93</v>
      </c>
      <c r="M20" s="207" t="s">
        <v>199</v>
      </c>
      <c r="N20" s="43"/>
      <c r="O20" s="43"/>
      <c r="P20" s="43"/>
      <c r="Q20" s="229"/>
      <c r="R20" s="230"/>
      <c r="S20" s="231"/>
      <c r="U20" s="231"/>
      <c r="V20" s="231"/>
      <c r="W20" s="231"/>
      <c r="X20" s="231"/>
      <c r="Y20" s="231"/>
      <c r="Z20" s="637"/>
      <c r="AA20" s="637"/>
    </row>
    <row r="21" spans="1:27" s="105" customFormat="1" ht="24.95" customHeight="1">
      <c r="A21" s="611" t="s">
        <v>200</v>
      </c>
      <c r="B21" s="234" t="s">
        <v>94</v>
      </c>
      <c r="C21" s="238">
        <v>36</v>
      </c>
      <c r="D21" s="235">
        <v>30</v>
      </c>
      <c r="E21" s="275">
        <v>6</v>
      </c>
      <c r="F21" s="75" t="s">
        <v>201</v>
      </c>
      <c r="G21" s="75" t="s">
        <v>202</v>
      </c>
      <c r="H21" s="75" t="s">
        <v>203</v>
      </c>
      <c r="I21" s="75" t="s">
        <v>204</v>
      </c>
      <c r="J21" s="75" t="s">
        <v>205</v>
      </c>
      <c r="K21" s="75" t="s">
        <v>206</v>
      </c>
      <c r="L21" s="75" t="s">
        <v>207</v>
      </c>
      <c r="M21" s="75" t="s">
        <v>208</v>
      </c>
      <c r="N21" s="231"/>
      <c r="O21" s="237"/>
      <c r="P21" s="237"/>
      <c r="Q21" s="43"/>
      <c r="R21" s="230"/>
      <c r="S21" s="230"/>
      <c r="T21" s="44"/>
      <c r="U21" s="44"/>
      <c r="V21" s="44"/>
      <c r="W21" s="44"/>
      <c r="X21" s="44"/>
      <c r="Y21" s="44"/>
      <c r="Z21" s="44"/>
      <c r="AA21" s="44"/>
    </row>
    <row r="22" spans="1:27" s="105" customFormat="1" ht="24.95" customHeight="1">
      <c r="A22" s="612"/>
      <c r="B22" s="234" t="s">
        <v>95</v>
      </c>
      <c r="C22" s="276">
        <v>46</v>
      </c>
      <c r="D22" s="236">
        <v>27</v>
      </c>
      <c r="E22" s="275">
        <v>19</v>
      </c>
      <c r="F22" s="277">
        <v>0</v>
      </c>
      <c r="G22" s="277">
        <v>0</v>
      </c>
      <c r="H22" s="277">
        <v>0</v>
      </c>
      <c r="I22" s="277">
        <v>0</v>
      </c>
      <c r="J22" s="277">
        <v>0</v>
      </c>
      <c r="K22" s="277">
        <v>1</v>
      </c>
      <c r="L22" s="277">
        <v>1</v>
      </c>
      <c r="M22" s="277">
        <v>0</v>
      </c>
      <c r="N22" s="231"/>
      <c r="O22" s="237"/>
      <c r="P22" s="237"/>
      <c r="Q22" s="43"/>
      <c r="R22" s="230"/>
      <c r="S22" s="230"/>
      <c r="T22" s="240"/>
      <c r="U22" s="240"/>
      <c r="V22" s="240"/>
      <c r="W22" s="240"/>
      <c r="X22" s="240"/>
      <c r="Y22" s="240"/>
      <c r="Z22" s="240"/>
      <c r="AA22" s="240"/>
    </row>
    <row r="23" spans="1:27" ht="24.95" customHeight="1">
      <c r="A23" s="612"/>
      <c r="B23" s="632" t="s">
        <v>220</v>
      </c>
      <c r="C23" s="633">
        <v>75</v>
      </c>
      <c r="D23" s="611">
        <v>75</v>
      </c>
      <c r="E23" s="635">
        <v>0</v>
      </c>
      <c r="F23" s="75" t="s">
        <v>221</v>
      </c>
      <c r="G23" s="241" t="s">
        <v>222</v>
      </c>
      <c r="H23" s="75" t="s">
        <v>223</v>
      </c>
      <c r="I23" s="241" t="s">
        <v>224</v>
      </c>
      <c r="J23" s="75" t="s">
        <v>225</v>
      </c>
      <c r="K23" s="241" t="s">
        <v>226</v>
      </c>
      <c r="L23" s="75" t="s">
        <v>227</v>
      </c>
      <c r="M23" s="242" t="s">
        <v>228</v>
      </c>
      <c r="N23" s="243"/>
      <c r="O23" s="243"/>
      <c r="P23" s="243"/>
      <c r="Q23" s="12"/>
      <c r="T23" s="12"/>
      <c r="U23" s="12"/>
      <c r="V23" s="12"/>
      <c r="W23" s="12"/>
      <c r="X23" s="12"/>
      <c r="Y23" s="12"/>
      <c r="Z23" s="12"/>
      <c r="AA23" s="12"/>
    </row>
    <row r="24" spans="1:27" ht="26.25" customHeight="1">
      <c r="A24" s="613"/>
      <c r="B24" s="632"/>
      <c r="C24" s="634"/>
      <c r="D24" s="613"/>
      <c r="E24" s="636"/>
      <c r="F24" s="239">
        <v>0</v>
      </c>
      <c r="G24" s="239">
        <v>0</v>
      </c>
      <c r="H24" s="239">
        <v>4</v>
      </c>
      <c r="I24" s="239">
        <v>2</v>
      </c>
      <c r="J24" s="239">
        <v>1</v>
      </c>
      <c r="K24" s="239">
        <v>0</v>
      </c>
      <c r="L24" s="239">
        <v>5</v>
      </c>
      <c r="M24" s="239">
        <v>2</v>
      </c>
      <c r="R24" s="9"/>
      <c r="S24" s="9"/>
    </row>
    <row r="25" spans="1:27" ht="24.95" customHeight="1">
      <c r="A25" s="245"/>
      <c r="B25" s="245"/>
      <c r="C25" s="245"/>
      <c r="D25" s="245"/>
      <c r="E25" s="245"/>
      <c r="F25" s="245"/>
      <c r="G25" s="245"/>
      <c r="H25" s="245"/>
      <c r="I25" s="245"/>
      <c r="J25" s="245"/>
      <c r="K25" s="245"/>
      <c r="L25" s="245"/>
      <c r="R25" s="9"/>
      <c r="S25" s="9"/>
    </row>
    <row r="26" spans="1:27" ht="24.95" customHeight="1">
      <c r="A26" s="595" t="s">
        <v>229</v>
      </c>
      <c r="B26" s="596"/>
      <c r="C26" s="597"/>
      <c r="D26" s="598" t="s">
        <v>230</v>
      </c>
      <c r="E26" s="598"/>
      <c r="F26" s="598"/>
      <c r="G26" s="598"/>
      <c r="H26" s="598" t="s">
        <v>231</v>
      </c>
      <c r="I26" s="598"/>
      <c r="J26" s="598"/>
      <c r="K26" s="598"/>
      <c r="L26" s="245"/>
      <c r="M26" s="595" t="s">
        <v>232</v>
      </c>
      <c r="N26" s="596"/>
      <c r="O26" s="597"/>
      <c r="P26" s="598" t="s">
        <v>230</v>
      </c>
      <c r="Q26" s="598"/>
      <c r="R26" s="598"/>
      <c r="S26" s="598"/>
      <c r="T26" s="598" t="s">
        <v>231</v>
      </c>
      <c r="U26" s="598"/>
      <c r="V26" s="598"/>
      <c r="W26" s="598"/>
    </row>
    <row r="27" spans="1:27" ht="24.75" customHeight="1">
      <c r="A27" s="617" t="s">
        <v>233</v>
      </c>
      <c r="B27" s="620" t="s">
        <v>315</v>
      </c>
      <c r="C27" s="594"/>
      <c r="D27" s="220" t="s">
        <v>234</v>
      </c>
      <c r="E27" s="621">
        <v>0</v>
      </c>
      <c r="F27" s="621"/>
      <c r="G27" s="221" t="s">
        <v>96</v>
      </c>
      <c r="H27" s="222" t="s">
        <v>212</v>
      </c>
      <c r="I27" s="621">
        <v>0</v>
      </c>
      <c r="J27" s="621"/>
      <c r="K27" s="221" t="s">
        <v>96</v>
      </c>
      <c r="L27" s="245"/>
      <c r="M27" s="622" t="s">
        <v>219</v>
      </c>
      <c r="N27" s="593" t="s">
        <v>315</v>
      </c>
      <c r="O27" s="594"/>
      <c r="P27" s="220" t="s">
        <v>235</v>
      </c>
      <c r="Q27" s="621">
        <v>2</v>
      </c>
      <c r="R27" s="621"/>
      <c r="S27" s="221" t="s">
        <v>96</v>
      </c>
      <c r="T27" s="222" t="s">
        <v>236</v>
      </c>
      <c r="U27" s="621">
        <v>2</v>
      </c>
      <c r="V27" s="621"/>
      <c r="W27" s="221" t="s">
        <v>96</v>
      </c>
    </row>
    <row r="28" spans="1:27" ht="24.95" customHeight="1">
      <c r="A28" s="618"/>
      <c r="B28" s="629" t="s">
        <v>316</v>
      </c>
      <c r="C28" s="585"/>
      <c r="D28" s="631" t="s">
        <v>213</v>
      </c>
      <c r="E28" s="627" t="s">
        <v>214</v>
      </c>
      <c r="F28" s="627"/>
      <c r="G28" s="628"/>
      <c r="H28" s="625" t="s">
        <v>215</v>
      </c>
      <c r="I28" s="627" t="s">
        <v>216</v>
      </c>
      <c r="J28" s="627"/>
      <c r="K28" s="628"/>
      <c r="M28" s="623"/>
      <c r="N28" s="584" t="s">
        <v>316</v>
      </c>
      <c r="O28" s="585"/>
      <c r="P28" s="631" t="s">
        <v>237</v>
      </c>
      <c r="Q28" s="627" t="s">
        <v>238</v>
      </c>
      <c r="R28" s="627"/>
      <c r="S28" s="628"/>
      <c r="T28" s="625" t="s">
        <v>239</v>
      </c>
      <c r="U28" s="627" t="s">
        <v>240</v>
      </c>
      <c r="V28" s="627"/>
      <c r="W28" s="628"/>
    </row>
    <row r="29" spans="1:27" ht="24.95" customHeight="1">
      <c r="A29" s="619"/>
      <c r="B29" s="630"/>
      <c r="C29" s="587"/>
      <c r="D29" s="589"/>
      <c r="E29" s="582">
        <v>0</v>
      </c>
      <c r="F29" s="582"/>
      <c r="G29" s="228" t="s">
        <v>217</v>
      </c>
      <c r="H29" s="626"/>
      <c r="I29" s="582">
        <v>5</v>
      </c>
      <c r="J29" s="582"/>
      <c r="K29" s="228" t="s">
        <v>217</v>
      </c>
      <c r="M29" s="624"/>
      <c r="N29" s="586"/>
      <c r="O29" s="587"/>
      <c r="P29" s="589"/>
      <c r="Q29" s="582">
        <v>12</v>
      </c>
      <c r="R29" s="582"/>
      <c r="S29" s="228" t="s">
        <v>217</v>
      </c>
      <c r="T29" s="626"/>
      <c r="U29" s="582">
        <v>16</v>
      </c>
      <c r="V29" s="582"/>
      <c r="W29" s="228" t="s">
        <v>217</v>
      </c>
    </row>
    <row r="30" spans="1:27" ht="23.25" customHeight="1">
      <c r="B30" s="246"/>
      <c r="D30" s="243"/>
      <c r="E30" s="243"/>
      <c r="F30" s="243"/>
      <c r="G30" s="243"/>
      <c r="H30" s="243"/>
      <c r="I30" s="243"/>
      <c r="J30" s="243"/>
      <c r="P30" s="243"/>
      <c r="Q30" s="243"/>
      <c r="R30" s="247"/>
      <c r="S30" s="247"/>
      <c r="T30" s="243"/>
      <c r="U30" s="243"/>
      <c r="V30" s="243"/>
    </row>
    <row r="31" spans="1:27" ht="24.95" customHeight="1">
      <c r="A31" s="99" t="s">
        <v>241</v>
      </c>
      <c r="B31" s="246"/>
    </row>
    <row r="32" spans="1:27" ht="10.5" customHeight="1">
      <c r="A32" s="248"/>
    </row>
    <row r="33" spans="1:23" ht="24.95" customHeight="1">
      <c r="A33" s="599" t="s">
        <v>242</v>
      </c>
      <c r="B33" s="600"/>
      <c r="C33" s="601"/>
      <c r="D33" s="608" t="s">
        <v>195</v>
      </c>
      <c r="E33" s="608"/>
      <c r="F33" s="609" t="s">
        <v>196</v>
      </c>
      <c r="G33" s="609"/>
      <c r="H33" s="609"/>
      <c r="I33" s="609"/>
      <c r="J33" s="609"/>
      <c r="K33" s="609"/>
      <c r="L33" s="609"/>
      <c r="M33" s="609"/>
    </row>
    <row r="34" spans="1:23" ht="24.95" customHeight="1">
      <c r="A34" s="602"/>
      <c r="B34" s="603"/>
      <c r="C34" s="604"/>
      <c r="D34" s="608"/>
      <c r="E34" s="608"/>
      <c r="F34" s="610" t="s">
        <v>89</v>
      </c>
      <c r="G34" s="610"/>
      <c r="H34" s="610"/>
      <c r="I34" s="610"/>
      <c r="J34" s="610" t="s">
        <v>90</v>
      </c>
      <c r="K34" s="610"/>
      <c r="L34" s="610"/>
      <c r="M34" s="610"/>
    </row>
    <row r="35" spans="1:23" ht="24.95" customHeight="1">
      <c r="A35" s="605"/>
      <c r="B35" s="606"/>
      <c r="C35" s="607"/>
      <c r="D35" s="206" t="s">
        <v>197</v>
      </c>
      <c r="E35" s="206" t="s">
        <v>198</v>
      </c>
      <c r="F35" s="207" t="s">
        <v>91</v>
      </c>
      <c r="G35" s="207" t="s">
        <v>92</v>
      </c>
      <c r="H35" s="207" t="s">
        <v>93</v>
      </c>
      <c r="I35" s="207" t="s">
        <v>199</v>
      </c>
      <c r="J35" s="207" t="s">
        <v>91</v>
      </c>
      <c r="K35" s="207" t="s">
        <v>92</v>
      </c>
      <c r="L35" s="207" t="s">
        <v>93</v>
      </c>
      <c r="M35" s="207" t="s">
        <v>199</v>
      </c>
    </row>
    <row r="36" spans="1:23" ht="24.95" customHeight="1">
      <c r="A36" s="611" t="s">
        <v>200</v>
      </c>
      <c r="B36" s="208" t="s">
        <v>94</v>
      </c>
      <c r="C36" s="249">
        <f>C8+C21</f>
        <v>83</v>
      </c>
      <c r="D36" s="250">
        <f t="shared" ref="C36:E37" si="0">D8+D21</f>
        <v>77</v>
      </c>
      <c r="E36" s="251">
        <f t="shared" si="0"/>
        <v>6</v>
      </c>
      <c r="F36" s="76" t="s">
        <v>135</v>
      </c>
      <c r="G36" s="76" t="s">
        <v>136</v>
      </c>
      <c r="H36" s="76" t="s">
        <v>137</v>
      </c>
      <c r="I36" s="76" t="s">
        <v>138</v>
      </c>
      <c r="J36" s="76" t="s">
        <v>139</v>
      </c>
      <c r="K36" s="76" t="s">
        <v>140</v>
      </c>
      <c r="L36" s="76" t="s">
        <v>141</v>
      </c>
      <c r="M36" s="76" t="s">
        <v>142</v>
      </c>
    </row>
    <row r="37" spans="1:23" ht="24.95" customHeight="1">
      <c r="A37" s="612"/>
      <c r="B37" s="208" t="s">
        <v>95</v>
      </c>
      <c r="C37" s="252">
        <f t="shared" si="0"/>
        <v>195</v>
      </c>
      <c r="D37" s="253">
        <f t="shared" si="0"/>
        <v>176</v>
      </c>
      <c r="E37" s="254">
        <f t="shared" si="0"/>
        <v>19</v>
      </c>
      <c r="F37" s="278">
        <f>F9+F22</f>
        <v>0</v>
      </c>
      <c r="G37" s="278">
        <f t="shared" ref="G37:M37" si="1">G9+G22</f>
        <v>0</v>
      </c>
      <c r="H37" s="278">
        <f t="shared" si="1"/>
        <v>0</v>
      </c>
      <c r="I37" s="278">
        <f t="shared" si="1"/>
        <v>2</v>
      </c>
      <c r="J37" s="278">
        <f t="shared" si="1"/>
        <v>0</v>
      </c>
      <c r="K37" s="278">
        <f t="shared" si="1"/>
        <v>2</v>
      </c>
      <c r="L37" s="278">
        <f t="shared" si="1"/>
        <v>2</v>
      </c>
      <c r="M37" s="278">
        <f t="shared" si="1"/>
        <v>0</v>
      </c>
    </row>
    <row r="38" spans="1:23" ht="24.95" customHeight="1">
      <c r="A38" s="612"/>
      <c r="B38" s="614" t="s">
        <v>243</v>
      </c>
      <c r="C38" s="615">
        <f>C23</f>
        <v>75</v>
      </c>
      <c r="D38" s="615">
        <f>D23</f>
        <v>75</v>
      </c>
      <c r="E38" s="615">
        <f>E23</f>
        <v>0</v>
      </c>
      <c r="F38" s="77" t="s">
        <v>143</v>
      </c>
      <c r="G38" s="78" t="s">
        <v>144</v>
      </c>
      <c r="H38" s="77" t="s">
        <v>145</v>
      </c>
      <c r="I38" s="78" t="s">
        <v>146</v>
      </c>
      <c r="J38" s="77" t="s">
        <v>147</v>
      </c>
      <c r="K38" s="78" t="s">
        <v>148</v>
      </c>
      <c r="L38" s="77" t="s">
        <v>149</v>
      </c>
      <c r="M38" s="79" t="s">
        <v>150</v>
      </c>
    </row>
    <row r="39" spans="1:23" ht="24.95" customHeight="1">
      <c r="A39" s="613"/>
      <c r="B39" s="614"/>
      <c r="C39" s="616"/>
      <c r="D39" s="616"/>
      <c r="E39" s="616"/>
      <c r="F39" s="278">
        <f>F24</f>
        <v>0</v>
      </c>
      <c r="G39" s="278">
        <f t="shared" ref="G39:M39" si="2">G24</f>
        <v>0</v>
      </c>
      <c r="H39" s="278">
        <f t="shared" si="2"/>
        <v>4</v>
      </c>
      <c r="I39" s="278">
        <f t="shared" si="2"/>
        <v>2</v>
      </c>
      <c r="J39" s="278">
        <f t="shared" si="2"/>
        <v>1</v>
      </c>
      <c r="K39" s="278">
        <f t="shared" si="2"/>
        <v>0</v>
      </c>
      <c r="L39" s="278">
        <f t="shared" si="2"/>
        <v>5</v>
      </c>
      <c r="M39" s="278">
        <f t="shared" si="2"/>
        <v>2</v>
      </c>
    </row>
    <row r="40" spans="1:23" ht="24.95" customHeight="1"/>
    <row r="41" spans="1:23" ht="24.95" customHeight="1">
      <c r="A41" s="595" t="s">
        <v>229</v>
      </c>
      <c r="B41" s="596"/>
      <c r="C41" s="597"/>
      <c r="D41" s="598" t="s">
        <v>209</v>
      </c>
      <c r="E41" s="598"/>
      <c r="F41" s="598"/>
      <c r="G41" s="598"/>
      <c r="H41" s="598" t="s">
        <v>210</v>
      </c>
      <c r="I41" s="598"/>
      <c r="J41" s="598"/>
      <c r="K41" s="598"/>
      <c r="M41" s="595" t="s">
        <v>232</v>
      </c>
      <c r="N41" s="596"/>
      <c r="O41" s="597"/>
      <c r="P41" s="598" t="s">
        <v>209</v>
      </c>
      <c r="Q41" s="598"/>
      <c r="R41" s="598"/>
      <c r="S41" s="598"/>
      <c r="T41" s="598" t="s">
        <v>210</v>
      </c>
      <c r="U41" s="598"/>
      <c r="V41" s="598"/>
      <c r="W41" s="598"/>
    </row>
    <row r="42" spans="1:23" ht="24.75" customHeight="1">
      <c r="A42" s="590" t="s">
        <v>200</v>
      </c>
      <c r="B42" s="593" t="s">
        <v>315</v>
      </c>
      <c r="C42" s="594"/>
      <c r="D42" s="220" t="s">
        <v>19</v>
      </c>
      <c r="E42" s="583">
        <f>I37</f>
        <v>2</v>
      </c>
      <c r="F42" s="583"/>
      <c r="G42" s="255" t="s">
        <v>96</v>
      </c>
      <c r="H42" s="256" t="s">
        <v>212</v>
      </c>
      <c r="I42" s="583">
        <f>M37</f>
        <v>0</v>
      </c>
      <c r="J42" s="583"/>
      <c r="K42" s="255" t="s">
        <v>96</v>
      </c>
      <c r="M42" s="590" t="s">
        <v>200</v>
      </c>
      <c r="N42" s="593" t="s">
        <v>315</v>
      </c>
      <c r="O42" s="594"/>
      <c r="P42" s="220" t="s">
        <v>235</v>
      </c>
      <c r="Q42" s="583">
        <f>I39</f>
        <v>2</v>
      </c>
      <c r="R42" s="583"/>
      <c r="S42" s="255" t="s">
        <v>96</v>
      </c>
      <c r="T42" s="256" t="s">
        <v>150</v>
      </c>
      <c r="U42" s="583">
        <f>M39</f>
        <v>2</v>
      </c>
      <c r="V42" s="583"/>
      <c r="W42" s="255" t="s">
        <v>96</v>
      </c>
    </row>
    <row r="43" spans="1:23" ht="24.95" customHeight="1">
      <c r="A43" s="591"/>
      <c r="B43" s="584" t="s">
        <v>316</v>
      </c>
      <c r="C43" s="585"/>
      <c r="D43" s="588" t="s">
        <v>213</v>
      </c>
      <c r="E43" s="580" t="s">
        <v>214</v>
      </c>
      <c r="F43" s="580"/>
      <c r="G43" s="581"/>
      <c r="H43" s="578" t="s">
        <v>215</v>
      </c>
      <c r="I43" s="580" t="s">
        <v>216</v>
      </c>
      <c r="J43" s="580"/>
      <c r="K43" s="581"/>
      <c r="M43" s="591"/>
      <c r="N43" s="584" t="s">
        <v>316</v>
      </c>
      <c r="O43" s="585"/>
      <c r="P43" s="588" t="s">
        <v>237</v>
      </c>
      <c r="Q43" s="580" t="s">
        <v>238</v>
      </c>
      <c r="R43" s="580"/>
      <c r="S43" s="581"/>
      <c r="T43" s="578" t="s">
        <v>239</v>
      </c>
      <c r="U43" s="580" t="s">
        <v>240</v>
      </c>
      <c r="V43" s="580"/>
      <c r="W43" s="581"/>
    </row>
    <row r="44" spans="1:23" ht="24.95" customHeight="1">
      <c r="A44" s="592"/>
      <c r="B44" s="586"/>
      <c r="C44" s="587"/>
      <c r="D44" s="589"/>
      <c r="E44" s="582">
        <f>E14+E29</f>
        <v>0</v>
      </c>
      <c r="F44" s="582"/>
      <c r="G44" s="257" t="s">
        <v>217</v>
      </c>
      <c r="H44" s="579"/>
      <c r="I44" s="582">
        <f>I14+I29</f>
        <v>10</v>
      </c>
      <c r="J44" s="582"/>
      <c r="K44" s="257" t="s">
        <v>217</v>
      </c>
      <c r="M44" s="592"/>
      <c r="N44" s="586"/>
      <c r="O44" s="587"/>
      <c r="P44" s="589"/>
      <c r="Q44" s="582">
        <f>Q29</f>
        <v>12</v>
      </c>
      <c r="R44" s="582"/>
      <c r="S44" s="257" t="s">
        <v>217</v>
      </c>
      <c r="T44" s="579"/>
      <c r="U44" s="582">
        <f>U29</f>
        <v>16</v>
      </c>
      <c r="V44" s="582"/>
      <c r="W44" s="257" t="s">
        <v>217</v>
      </c>
    </row>
    <row r="45" spans="1:23" ht="24.95" customHeight="1">
      <c r="B45" s="246"/>
    </row>
  </sheetData>
  <mergeCells count="104">
    <mergeCell ref="A1:D1"/>
    <mergeCell ref="A5:C7"/>
    <mergeCell ref="D5:E6"/>
    <mergeCell ref="F5:M5"/>
    <mergeCell ref="F6:I6"/>
    <mergeCell ref="J6:M6"/>
    <mergeCell ref="H13:H14"/>
    <mergeCell ref="I13:K13"/>
    <mergeCell ref="E14:F14"/>
    <mergeCell ref="I14:J14"/>
    <mergeCell ref="Z14:Z15"/>
    <mergeCell ref="AA14:AA15"/>
    <mergeCell ref="F15:G15"/>
    <mergeCell ref="J15:K15"/>
    <mergeCell ref="A8:A9"/>
    <mergeCell ref="D11:G11"/>
    <mergeCell ref="H11:K11"/>
    <mergeCell ref="A12:A14"/>
    <mergeCell ref="B12:C12"/>
    <mergeCell ref="E12:F12"/>
    <mergeCell ref="I12:J12"/>
    <mergeCell ref="B13:C14"/>
    <mergeCell ref="D13:D14"/>
    <mergeCell ref="E13:G13"/>
    <mergeCell ref="A21:A24"/>
    <mergeCell ref="B23:B24"/>
    <mergeCell ref="C23:C24"/>
    <mergeCell ref="D23:D24"/>
    <mergeCell ref="E23:E24"/>
    <mergeCell ref="A26:C26"/>
    <mergeCell ref="D26:G26"/>
    <mergeCell ref="Z17:Z18"/>
    <mergeCell ref="AA17:AA18"/>
    <mergeCell ref="A18:C20"/>
    <mergeCell ref="D18:E19"/>
    <mergeCell ref="F18:M18"/>
    <mergeCell ref="F19:I19"/>
    <mergeCell ref="J19:M19"/>
    <mergeCell ref="Z19:Z20"/>
    <mergeCell ref="AA19:AA20"/>
    <mergeCell ref="H26:K26"/>
    <mergeCell ref="M26:O26"/>
    <mergeCell ref="P26:S26"/>
    <mergeCell ref="T26:W26"/>
    <mergeCell ref="A27:A29"/>
    <mergeCell ref="B27:C27"/>
    <mergeCell ref="E27:F27"/>
    <mergeCell ref="I27:J27"/>
    <mergeCell ref="M27:M29"/>
    <mergeCell ref="N27:O27"/>
    <mergeCell ref="T28:T29"/>
    <mergeCell ref="U28:W28"/>
    <mergeCell ref="E29:F29"/>
    <mergeCell ref="I29:J29"/>
    <mergeCell ref="Q29:R29"/>
    <mergeCell ref="U29:V29"/>
    <mergeCell ref="Q27:R27"/>
    <mergeCell ref="U27:V27"/>
    <mergeCell ref="B28:C29"/>
    <mergeCell ref="D28:D29"/>
    <mergeCell ref="E28:G28"/>
    <mergeCell ref="H28:H29"/>
    <mergeCell ref="I28:K28"/>
    <mergeCell ref="N28:O29"/>
    <mergeCell ref="P28:P29"/>
    <mergeCell ref="Q28:S28"/>
    <mergeCell ref="P41:S41"/>
    <mergeCell ref="T41:W41"/>
    <mergeCell ref="A33:C35"/>
    <mergeCell ref="D33:E34"/>
    <mergeCell ref="F33:M33"/>
    <mergeCell ref="F34:I34"/>
    <mergeCell ref="J34:M34"/>
    <mergeCell ref="A36:A39"/>
    <mergeCell ref="B38:B39"/>
    <mergeCell ref="C38:C39"/>
    <mergeCell ref="D38:D39"/>
    <mergeCell ref="E38:E39"/>
    <mergeCell ref="A42:A44"/>
    <mergeCell ref="B42:C42"/>
    <mergeCell ref="E42:F42"/>
    <mergeCell ref="I42:J42"/>
    <mergeCell ref="M42:M44"/>
    <mergeCell ref="N42:O42"/>
    <mergeCell ref="A41:C41"/>
    <mergeCell ref="D41:G41"/>
    <mergeCell ref="H41:K41"/>
    <mergeCell ref="M41:O41"/>
    <mergeCell ref="T43:T44"/>
    <mergeCell ref="U43:W43"/>
    <mergeCell ref="E44:F44"/>
    <mergeCell ref="I44:J44"/>
    <mergeCell ref="Q44:R44"/>
    <mergeCell ref="U44:V44"/>
    <mergeCell ref="Q42:R42"/>
    <mergeCell ref="U42:V42"/>
    <mergeCell ref="B43:C44"/>
    <mergeCell ref="D43:D44"/>
    <mergeCell ref="E43:G43"/>
    <mergeCell ref="H43:H44"/>
    <mergeCell ref="I43:K43"/>
    <mergeCell ref="N43:O44"/>
    <mergeCell ref="P43:P44"/>
    <mergeCell ref="Q43:S43"/>
  </mergeCells>
  <phoneticPr fontId="4"/>
  <dataValidations count="1">
    <dataValidation allowBlank="1" showInputMessage="1" showErrorMessage="1" prompt="下段の確認用のデータが同数でない場合は、元データを確認。" sqref="E14:F14 JA14:JB14 SW14:SX14 ACS14:ACT14 AMO14:AMP14 AWK14:AWL14 BGG14:BGH14 BQC14:BQD14 BZY14:BZZ14 CJU14:CJV14 CTQ14:CTR14 DDM14:DDN14 DNI14:DNJ14 DXE14:DXF14 EHA14:EHB14 EQW14:EQX14 FAS14:FAT14 FKO14:FKP14 FUK14:FUL14 GEG14:GEH14 GOC14:GOD14 GXY14:GXZ14 HHU14:HHV14 HRQ14:HRR14 IBM14:IBN14 ILI14:ILJ14 IVE14:IVF14 JFA14:JFB14 JOW14:JOX14 JYS14:JYT14 KIO14:KIP14 KSK14:KSL14 LCG14:LCH14 LMC14:LMD14 LVY14:LVZ14 MFU14:MFV14 MPQ14:MPR14 MZM14:MZN14 NJI14:NJJ14 NTE14:NTF14 ODA14:ODB14 OMW14:OMX14 OWS14:OWT14 PGO14:PGP14 PQK14:PQL14 QAG14:QAH14 QKC14:QKD14 QTY14:QTZ14 RDU14:RDV14 RNQ14:RNR14 RXM14:RXN14 SHI14:SHJ14 SRE14:SRF14 TBA14:TBB14 TKW14:TKX14 TUS14:TUT14 UEO14:UEP14 UOK14:UOL14 UYG14:UYH14 VIC14:VID14 VRY14:VRZ14 WBU14:WBV14 WLQ14:WLR14 WVM14:WVN14 E65550:F65550 JA65550:JB65550 SW65550:SX65550 ACS65550:ACT65550 AMO65550:AMP65550 AWK65550:AWL65550 BGG65550:BGH65550 BQC65550:BQD65550 BZY65550:BZZ65550 CJU65550:CJV65550 CTQ65550:CTR65550 DDM65550:DDN65550 DNI65550:DNJ65550 DXE65550:DXF65550 EHA65550:EHB65550 EQW65550:EQX65550 FAS65550:FAT65550 FKO65550:FKP65550 FUK65550:FUL65550 GEG65550:GEH65550 GOC65550:GOD65550 GXY65550:GXZ65550 HHU65550:HHV65550 HRQ65550:HRR65550 IBM65550:IBN65550 ILI65550:ILJ65550 IVE65550:IVF65550 JFA65550:JFB65550 JOW65550:JOX65550 JYS65550:JYT65550 KIO65550:KIP65550 KSK65550:KSL65550 LCG65550:LCH65550 LMC65550:LMD65550 LVY65550:LVZ65550 MFU65550:MFV65550 MPQ65550:MPR65550 MZM65550:MZN65550 NJI65550:NJJ65550 NTE65550:NTF65550 ODA65550:ODB65550 OMW65550:OMX65550 OWS65550:OWT65550 PGO65550:PGP65550 PQK65550:PQL65550 QAG65550:QAH65550 QKC65550:QKD65550 QTY65550:QTZ65550 RDU65550:RDV65550 RNQ65550:RNR65550 RXM65550:RXN65550 SHI65550:SHJ65550 SRE65550:SRF65550 TBA65550:TBB65550 TKW65550:TKX65550 TUS65550:TUT65550 UEO65550:UEP65550 UOK65550:UOL65550 UYG65550:UYH65550 VIC65550:VID65550 VRY65550:VRZ65550 WBU65550:WBV65550 WLQ65550:WLR65550 WVM65550:WVN65550 E131086:F131086 JA131086:JB131086 SW131086:SX131086 ACS131086:ACT131086 AMO131086:AMP131086 AWK131086:AWL131086 BGG131086:BGH131086 BQC131086:BQD131086 BZY131086:BZZ131086 CJU131086:CJV131086 CTQ131086:CTR131086 DDM131086:DDN131086 DNI131086:DNJ131086 DXE131086:DXF131086 EHA131086:EHB131086 EQW131086:EQX131086 FAS131086:FAT131086 FKO131086:FKP131086 FUK131086:FUL131086 GEG131086:GEH131086 GOC131086:GOD131086 GXY131086:GXZ131086 HHU131086:HHV131086 HRQ131086:HRR131086 IBM131086:IBN131086 ILI131086:ILJ131086 IVE131086:IVF131086 JFA131086:JFB131086 JOW131086:JOX131086 JYS131086:JYT131086 KIO131086:KIP131086 KSK131086:KSL131086 LCG131086:LCH131086 LMC131086:LMD131086 LVY131086:LVZ131086 MFU131086:MFV131086 MPQ131086:MPR131086 MZM131086:MZN131086 NJI131086:NJJ131086 NTE131086:NTF131086 ODA131086:ODB131086 OMW131086:OMX131086 OWS131086:OWT131086 PGO131086:PGP131086 PQK131086:PQL131086 QAG131086:QAH131086 QKC131086:QKD131086 QTY131086:QTZ131086 RDU131086:RDV131086 RNQ131086:RNR131086 RXM131086:RXN131086 SHI131086:SHJ131086 SRE131086:SRF131086 TBA131086:TBB131086 TKW131086:TKX131086 TUS131086:TUT131086 UEO131086:UEP131086 UOK131086:UOL131086 UYG131086:UYH131086 VIC131086:VID131086 VRY131086:VRZ131086 WBU131086:WBV131086 WLQ131086:WLR131086 WVM131086:WVN131086 E196622:F196622 JA196622:JB196622 SW196622:SX196622 ACS196622:ACT196622 AMO196622:AMP196622 AWK196622:AWL196622 BGG196622:BGH196622 BQC196622:BQD196622 BZY196622:BZZ196622 CJU196622:CJV196622 CTQ196622:CTR196622 DDM196622:DDN196622 DNI196622:DNJ196622 DXE196622:DXF196622 EHA196622:EHB196622 EQW196622:EQX196622 FAS196622:FAT196622 FKO196622:FKP196622 FUK196622:FUL196622 GEG196622:GEH196622 GOC196622:GOD196622 GXY196622:GXZ196622 HHU196622:HHV196622 HRQ196622:HRR196622 IBM196622:IBN196622 ILI196622:ILJ196622 IVE196622:IVF196622 JFA196622:JFB196622 JOW196622:JOX196622 JYS196622:JYT196622 KIO196622:KIP196622 KSK196622:KSL196622 LCG196622:LCH196622 LMC196622:LMD196622 LVY196622:LVZ196622 MFU196622:MFV196622 MPQ196622:MPR196622 MZM196622:MZN196622 NJI196622:NJJ196622 NTE196622:NTF196622 ODA196622:ODB196622 OMW196622:OMX196622 OWS196622:OWT196622 PGO196622:PGP196622 PQK196622:PQL196622 QAG196622:QAH196622 QKC196622:QKD196622 QTY196622:QTZ196622 RDU196622:RDV196622 RNQ196622:RNR196622 RXM196622:RXN196622 SHI196622:SHJ196622 SRE196622:SRF196622 TBA196622:TBB196622 TKW196622:TKX196622 TUS196622:TUT196622 UEO196622:UEP196622 UOK196622:UOL196622 UYG196622:UYH196622 VIC196622:VID196622 VRY196622:VRZ196622 WBU196622:WBV196622 WLQ196622:WLR196622 WVM196622:WVN196622 E262158:F262158 JA262158:JB262158 SW262158:SX262158 ACS262158:ACT262158 AMO262158:AMP262158 AWK262158:AWL262158 BGG262158:BGH262158 BQC262158:BQD262158 BZY262158:BZZ262158 CJU262158:CJV262158 CTQ262158:CTR262158 DDM262158:DDN262158 DNI262158:DNJ262158 DXE262158:DXF262158 EHA262158:EHB262158 EQW262158:EQX262158 FAS262158:FAT262158 FKO262158:FKP262158 FUK262158:FUL262158 GEG262158:GEH262158 GOC262158:GOD262158 GXY262158:GXZ262158 HHU262158:HHV262158 HRQ262158:HRR262158 IBM262158:IBN262158 ILI262158:ILJ262158 IVE262158:IVF262158 JFA262158:JFB262158 JOW262158:JOX262158 JYS262158:JYT262158 KIO262158:KIP262158 KSK262158:KSL262158 LCG262158:LCH262158 LMC262158:LMD262158 LVY262158:LVZ262158 MFU262158:MFV262158 MPQ262158:MPR262158 MZM262158:MZN262158 NJI262158:NJJ262158 NTE262158:NTF262158 ODA262158:ODB262158 OMW262158:OMX262158 OWS262158:OWT262158 PGO262158:PGP262158 PQK262158:PQL262158 QAG262158:QAH262158 QKC262158:QKD262158 QTY262158:QTZ262158 RDU262158:RDV262158 RNQ262158:RNR262158 RXM262158:RXN262158 SHI262158:SHJ262158 SRE262158:SRF262158 TBA262158:TBB262158 TKW262158:TKX262158 TUS262158:TUT262158 UEO262158:UEP262158 UOK262158:UOL262158 UYG262158:UYH262158 VIC262158:VID262158 VRY262158:VRZ262158 WBU262158:WBV262158 WLQ262158:WLR262158 WVM262158:WVN262158 E327694:F327694 JA327694:JB327694 SW327694:SX327694 ACS327694:ACT327694 AMO327694:AMP327694 AWK327694:AWL327694 BGG327694:BGH327694 BQC327694:BQD327694 BZY327694:BZZ327694 CJU327694:CJV327694 CTQ327694:CTR327694 DDM327694:DDN327694 DNI327694:DNJ327694 DXE327694:DXF327694 EHA327694:EHB327694 EQW327694:EQX327694 FAS327694:FAT327694 FKO327694:FKP327694 FUK327694:FUL327694 GEG327694:GEH327694 GOC327694:GOD327694 GXY327694:GXZ327694 HHU327694:HHV327694 HRQ327694:HRR327694 IBM327694:IBN327694 ILI327694:ILJ327694 IVE327694:IVF327694 JFA327694:JFB327694 JOW327694:JOX327694 JYS327694:JYT327694 KIO327694:KIP327694 KSK327694:KSL327694 LCG327694:LCH327694 LMC327694:LMD327694 LVY327694:LVZ327694 MFU327694:MFV327694 MPQ327694:MPR327694 MZM327694:MZN327694 NJI327694:NJJ327694 NTE327694:NTF327694 ODA327694:ODB327694 OMW327694:OMX327694 OWS327694:OWT327694 PGO327694:PGP327694 PQK327694:PQL327694 QAG327694:QAH327694 QKC327694:QKD327694 QTY327694:QTZ327694 RDU327694:RDV327694 RNQ327694:RNR327694 RXM327694:RXN327694 SHI327694:SHJ327694 SRE327694:SRF327694 TBA327694:TBB327694 TKW327694:TKX327694 TUS327694:TUT327694 UEO327694:UEP327694 UOK327694:UOL327694 UYG327694:UYH327694 VIC327694:VID327694 VRY327694:VRZ327694 WBU327694:WBV327694 WLQ327694:WLR327694 WVM327694:WVN327694 E393230:F393230 JA393230:JB393230 SW393230:SX393230 ACS393230:ACT393230 AMO393230:AMP393230 AWK393230:AWL393230 BGG393230:BGH393230 BQC393230:BQD393230 BZY393230:BZZ393230 CJU393230:CJV393230 CTQ393230:CTR393230 DDM393230:DDN393230 DNI393230:DNJ393230 DXE393230:DXF393230 EHA393230:EHB393230 EQW393230:EQX393230 FAS393230:FAT393230 FKO393230:FKP393230 FUK393230:FUL393230 GEG393230:GEH393230 GOC393230:GOD393230 GXY393230:GXZ393230 HHU393230:HHV393230 HRQ393230:HRR393230 IBM393230:IBN393230 ILI393230:ILJ393230 IVE393230:IVF393230 JFA393230:JFB393230 JOW393230:JOX393230 JYS393230:JYT393230 KIO393230:KIP393230 KSK393230:KSL393230 LCG393230:LCH393230 LMC393230:LMD393230 LVY393230:LVZ393230 MFU393230:MFV393230 MPQ393230:MPR393230 MZM393230:MZN393230 NJI393230:NJJ393230 NTE393230:NTF393230 ODA393230:ODB393230 OMW393230:OMX393230 OWS393230:OWT393230 PGO393230:PGP393230 PQK393230:PQL393230 QAG393230:QAH393230 QKC393230:QKD393230 QTY393230:QTZ393230 RDU393230:RDV393230 RNQ393230:RNR393230 RXM393230:RXN393230 SHI393230:SHJ393230 SRE393230:SRF393230 TBA393230:TBB393230 TKW393230:TKX393230 TUS393230:TUT393230 UEO393230:UEP393230 UOK393230:UOL393230 UYG393230:UYH393230 VIC393230:VID393230 VRY393230:VRZ393230 WBU393230:WBV393230 WLQ393230:WLR393230 WVM393230:WVN393230 E458766:F458766 JA458766:JB458766 SW458766:SX458766 ACS458766:ACT458766 AMO458766:AMP458766 AWK458766:AWL458766 BGG458766:BGH458766 BQC458766:BQD458766 BZY458766:BZZ458766 CJU458766:CJV458766 CTQ458766:CTR458766 DDM458766:DDN458766 DNI458766:DNJ458766 DXE458766:DXF458766 EHA458766:EHB458766 EQW458766:EQX458766 FAS458766:FAT458766 FKO458766:FKP458766 FUK458766:FUL458766 GEG458766:GEH458766 GOC458766:GOD458766 GXY458766:GXZ458766 HHU458766:HHV458766 HRQ458766:HRR458766 IBM458766:IBN458766 ILI458766:ILJ458766 IVE458766:IVF458766 JFA458766:JFB458766 JOW458766:JOX458766 JYS458766:JYT458766 KIO458766:KIP458766 KSK458766:KSL458766 LCG458766:LCH458766 LMC458766:LMD458766 LVY458766:LVZ458766 MFU458766:MFV458766 MPQ458766:MPR458766 MZM458766:MZN458766 NJI458766:NJJ458766 NTE458766:NTF458766 ODA458766:ODB458766 OMW458766:OMX458766 OWS458766:OWT458766 PGO458766:PGP458766 PQK458766:PQL458766 QAG458766:QAH458766 QKC458766:QKD458766 QTY458766:QTZ458766 RDU458766:RDV458766 RNQ458766:RNR458766 RXM458766:RXN458766 SHI458766:SHJ458766 SRE458766:SRF458766 TBA458766:TBB458766 TKW458766:TKX458766 TUS458766:TUT458766 UEO458766:UEP458766 UOK458766:UOL458766 UYG458766:UYH458766 VIC458766:VID458766 VRY458766:VRZ458766 WBU458766:WBV458766 WLQ458766:WLR458766 WVM458766:WVN458766 E524302:F524302 JA524302:JB524302 SW524302:SX524302 ACS524302:ACT524302 AMO524302:AMP524302 AWK524302:AWL524302 BGG524302:BGH524302 BQC524302:BQD524302 BZY524302:BZZ524302 CJU524302:CJV524302 CTQ524302:CTR524302 DDM524302:DDN524302 DNI524302:DNJ524302 DXE524302:DXF524302 EHA524302:EHB524302 EQW524302:EQX524302 FAS524302:FAT524302 FKO524302:FKP524302 FUK524302:FUL524302 GEG524302:GEH524302 GOC524302:GOD524302 GXY524302:GXZ524302 HHU524302:HHV524302 HRQ524302:HRR524302 IBM524302:IBN524302 ILI524302:ILJ524302 IVE524302:IVF524302 JFA524302:JFB524302 JOW524302:JOX524302 JYS524302:JYT524302 KIO524302:KIP524302 KSK524302:KSL524302 LCG524302:LCH524302 LMC524302:LMD524302 LVY524302:LVZ524302 MFU524302:MFV524302 MPQ524302:MPR524302 MZM524302:MZN524302 NJI524302:NJJ524302 NTE524302:NTF524302 ODA524302:ODB524302 OMW524302:OMX524302 OWS524302:OWT524302 PGO524302:PGP524302 PQK524302:PQL524302 QAG524302:QAH524302 QKC524302:QKD524302 QTY524302:QTZ524302 RDU524302:RDV524302 RNQ524302:RNR524302 RXM524302:RXN524302 SHI524302:SHJ524302 SRE524302:SRF524302 TBA524302:TBB524302 TKW524302:TKX524302 TUS524302:TUT524302 UEO524302:UEP524302 UOK524302:UOL524302 UYG524302:UYH524302 VIC524302:VID524302 VRY524302:VRZ524302 WBU524302:WBV524302 WLQ524302:WLR524302 WVM524302:WVN524302 E589838:F589838 JA589838:JB589838 SW589838:SX589838 ACS589838:ACT589838 AMO589838:AMP589838 AWK589838:AWL589838 BGG589838:BGH589838 BQC589838:BQD589838 BZY589838:BZZ589838 CJU589838:CJV589838 CTQ589838:CTR589838 DDM589838:DDN589838 DNI589838:DNJ589838 DXE589838:DXF589838 EHA589838:EHB589838 EQW589838:EQX589838 FAS589838:FAT589838 FKO589838:FKP589838 FUK589838:FUL589838 GEG589838:GEH589838 GOC589838:GOD589838 GXY589838:GXZ589838 HHU589838:HHV589838 HRQ589838:HRR589838 IBM589838:IBN589838 ILI589838:ILJ589838 IVE589838:IVF589838 JFA589838:JFB589838 JOW589838:JOX589838 JYS589838:JYT589838 KIO589838:KIP589838 KSK589838:KSL589838 LCG589838:LCH589838 LMC589838:LMD589838 LVY589838:LVZ589838 MFU589838:MFV589838 MPQ589838:MPR589838 MZM589838:MZN589838 NJI589838:NJJ589838 NTE589838:NTF589838 ODA589838:ODB589838 OMW589838:OMX589838 OWS589838:OWT589838 PGO589838:PGP589838 PQK589838:PQL589838 QAG589838:QAH589838 QKC589838:QKD589838 QTY589838:QTZ589838 RDU589838:RDV589838 RNQ589838:RNR589838 RXM589838:RXN589838 SHI589838:SHJ589838 SRE589838:SRF589838 TBA589838:TBB589838 TKW589838:TKX589838 TUS589838:TUT589838 UEO589838:UEP589838 UOK589838:UOL589838 UYG589838:UYH589838 VIC589838:VID589838 VRY589838:VRZ589838 WBU589838:WBV589838 WLQ589838:WLR589838 WVM589838:WVN589838 E655374:F655374 JA655374:JB655374 SW655374:SX655374 ACS655374:ACT655374 AMO655374:AMP655374 AWK655374:AWL655374 BGG655374:BGH655374 BQC655374:BQD655374 BZY655374:BZZ655374 CJU655374:CJV655374 CTQ655374:CTR655374 DDM655374:DDN655374 DNI655374:DNJ655374 DXE655374:DXF655374 EHA655374:EHB655374 EQW655374:EQX655374 FAS655374:FAT655374 FKO655374:FKP655374 FUK655374:FUL655374 GEG655374:GEH655374 GOC655374:GOD655374 GXY655374:GXZ655374 HHU655374:HHV655374 HRQ655374:HRR655374 IBM655374:IBN655374 ILI655374:ILJ655374 IVE655374:IVF655374 JFA655374:JFB655374 JOW655374:JOX655374 JYS655374:JYT655374 KIO655374:KIP655374 KSK655374:KSL655374 LCG655374:LCH655374 LMC655374:LMD655374 LVY655374:LVZ655374 MFU655374:MFV655374 MPQ655374:MPR655374 MZM655374:MZN655374 NJI655374:NJJ655374 NTE655374:NTF655374 ODA655374:ODB655374 OMW655374:OMX655374 OWS655374:OWT655374 PGO655374:PGP655374 PQK655374:PQL655374 QAG655374:QAH655374 QKC655374:QKD655374 QTY655374:QTZ655374 RDU655374:RDV655374 RNQ655374:RNR655374 RXM655374:RXN655374 SHI655374:SHJ655374 SRE655374:SRF655374 TBA655374:TBB655374 TKW655374:TKX655374 TUS655374:TUT655374 UEO655374:UEP655374 UOK655374:UOL655374 UYG655374:UYH655374 VIC655374:VID655374 VRY655374:VRZ655374 WBU655374:WBV655374 WLQ655374:WLR655374 WVM655374:WVN655374 E720910:F720910 JA720910:JB720910 SW720910:SX720910 ACS720910:ACT720910 AMO720910:AMP720910 AWK720910:AWL720910 BGG720910:BGH720910 BQC720910:BQD720910 BZY720910:BZZ720910 CJU720910:CJV720910 CTQ720910:CTR720910 DDM720910:DDN720910 DNI720910:DNJ720910 DXE720910:DXF720910 EHA720910:EHB720910 EQW720910:EQX720910 FAS720910:FAT720910 FKO720910:FKP720910 FUK720910:FUL720910 GEG720910:GEH720910 GOC720910:GOD720910 GXY720910:GXZ720910 HHU720910:HHV720910 HRQ720910:HRR720910 IBM720910:IBN720910 ILI720910:ILJ720910 IVE720910:IVF720910 JFA720910:JFB720910 JOW720910:JOX720910 JYS720910:JYT720910 KIO720910:KIP720910 KSK720910:KSL720910 LCG720910:LCH720910 LMC720910:LMD720910 LVY720910:LVZ720910 MFU720910:MFV720910 MPQ720910:MPR720910 MZM720910:MZN720910 NJI720910:NJJ720910 NTE720910:NTF720910 ODA720910:ODB720910 OMW720910:OMX720910 OWS720910:OWT720910 PGO720910:PGP720910 PQK720910:PQL720910 QAG720910:QAH720910 QKC720910:QKD720910 QTY720910:QTZ720910 RDU720910:RDV720910 RNQ720910:RNR720910 RXM720910:RXN720910 SHI720910:SHJ720910 SRE720910:SRF720910 TBA720910:TBB720910 TKW720910:TKX720910 TUS720910:TUT720910 UEO720910:UEP720910 UOK720910:UOL720910 UYG720910:UYH720910 VIC720910:VID720910 VRY720910:VRZ720910 WBU720910:WBV720910 WLQ720910:WLR720910 WVM720910:WVN720910 E786446:F786446 JA786446:JB786446 SW786446:SX786446 ACS786446:ACT786446 AMO786446:AMP786446 AWK786446:AWL786446 BGG786446:BGH786446 BQC786446:BQD786446 BZY786446:BZZ786446 CJU786446:CJV786446 CTQ786446:CTR786446 DDM786446:DDN786446 DNI786446:DNJ786446 DXE786446:DXF786446 EHA786446:EHB786446 EQW786446:EQX786446 FAS786446:FAT786446 FKO786446:FKP786446 FUK786446:FUL786446 GEG786446:GEH786446 GOC786446:GOD786446 GXY786446:GXZ786446 HHU786446:HHV786446 HRQ786446:HRR786446 IBM786446:IBN786446 ILI786446:ILJ786446 IVE786446:IVF786446 JFA786446:JFB786446 JOW786446:JOX786446 JYS786446:JYT786446 KIO786446:KIP786446 KSK786446:KSL786446 LCG786446:LCH786446 LMC786446:LMD786446 LVY786446:LVZ786446 MFU786446:MFV786446 MPQ786446:MPR786446 MZM786446:MZN786446 NJI786446:NJJ786446 NTE786446:NTF786446 ODA786446:ODB786446 OMW786446:OMX786446 OWS786446:OWT786446 PGO786446:PGP786446 PQK786446:PQL786446 QAG786446:QAH786446 QKC786446:QKD786446 QTY786446:QTZ786446 RDU786446:RDV786446 RNQ786446:RNR786446 RXM786446:RXN786446 SHI786446:SHJ786446 SRE786446:SRF786446 TBA786446:TBB786446 TKW786446:TKX786446 TUS786446:TUT786446 UEO786446:UEP786446 UOK786446:UOL786446 UYG786446:UYH786446 VIC786446:VID786446 VRY786446:VRZ786446 WBU786446:WBV786446 WLQ786446:WLR786446 WVM786446:WVN786446 E851982:F851982 JA851982:JB851982 SW851982:SX851982 ACS851982:ACT851982 AMO851982:AMP851982 AWK851982:AWL851982 BGG851982:BGH851982 BQC851982:BQD851982 BZY851982:BZZ851982 CJU851982:CJV851982 CTQ851982:CTR851982 DDM851982:DDN851982 DNI851982:DNJ851982 DXE851982:DXF851982 EHA851982:EHB851982 EQW851982:EQX851982 FAS851982:FAT851982 FKO851982:FKP851982 FUK851982:FUL851982 GEG851982:GEH851982 GOC851982:GOD851982 GXY851982:GXZ851982 HHU851982:HHV851982 HRQ851982:HRR851982 IBM851982:IBN851982 ILI851982:ILJ851982 IVE851982:IVF851982 JFA851982:JFB851982 JOW851982:JOX851982 JYS851982:JYT851982 KIO851982:KIP851982 KSK851982:KSL851982 LCG851982:LCH851982 LMC851982:LMD851982 LVY851982:LVZ851982 MFU851982:MFV851982 MPQ851982:MPR851982 MZM851982:MZN851982 NJI851982:NJJ851982 NTE851982:NTF851982 ODA851982:ODB851982 OMW851982:OMX851982 OWS851982:OWT851982 PGO851982:PGP851982 PQK851982:PQL851982 QAG851982:QAH851982 QKC851982:QKD851982 QTY851982:QTZ851982 RDU851982:RDV851982 RNQ851982:RNR851982 RXM851982:RXN851982 SHI851982:SHJ851982 SRE851982:SRF851982 TBA851982:TBB851982 TKW851982:TKX851982 TUS851982:TUT851982 UEO851982:UEP851982 UOK851982:UOL851982 UYG851982:UYH851982 VIC851982:VID851982 VRY851982:VRZ851982 WBU851982:WBV851982 WLQ851982:WLR851982 WVM851982:WVN851982 E917518:F917518 JA917518:JB917518 SW917518:SX917518 ACS917518:ACT917518 AMO917518:AMP917518 AWK917518:AWL917518 BGG917518:BGH917518 BQC917518:BQD917518 BZY917518:BZZ917518 CJU917518:CJV917518 CTQ917518:CTR917518 DDM917518:DDN917518 DNI917518:DNJ917518 DXE917518:DXF917518 EHA917518:EHB917518 EQW917518:EQX917518 FAS917518:FAT917518 FKO917518:FKP917518 FUK917518:FUL917518 GEG917518:GEH917518 GOC917518:GOD917518 GXY917518:GXZ917518 HHU917518:HHV917518 HRQ917518:HRR917518 IBM917518:IBN917518 ILI917518:ILJ917518 IVE917518:IVF917518 JFA917518:JFB917518 JOW917518:JOX917518 JYS917518:JYT917518 KIO917518:KIP917518 KSK917518:KSL917518 LCG917518:LCH917518 LMC917518:LMD917518 LVY917518:LVZ917518 MFU917518:MFV917518 MPQ917518:MPR917518 MZM917518:MZN917518 NJI917518:NJJ917518 NTE917518:NTF917518 ODA917518:ODB917518 OMW917518:OMX917518 OWS917518:OWT917518 PGO917518:PGP917518 PQK917518:PQL917518 QAG917518:QAH917518 QKC917518:QKD917518 QTY917518:QTZ917518 RDU917518:RDV917518 RNQ917518:RNR917518 RXM917518:RXN917518 SHI917518:SHJ917518 SRE917518:SRF917518 TBA917518:TBB917518 TKW917518:TKX917518 TUS917518:TUT917518 UEO917518:UEP917518 UOK917518:UOL917518 UYG917518:UYH917518 VIC917518:VID917518 VRY917518:VRZ917518 WBU917518:WBV917518 WLQ917518:WLR917518 WVM917518:WVN917518 E983054:F983054 JA983054:JB983054 SW983054:SX983054 ACS983054:ACT983054 AMO983054:AMP983054 AWK983054:AWL983054 BGG983054:BGH983054 BQC983054:BQD983054 BZY983054:BZZ983054 CJU983054:CJV983054 CTQ983054:CTR983054 DDM983054:DDN983054 DNI983054:DNJ983054 DXE983054:DXF983054 EHA983054:EHB983054 EQW983054:EQX983054 FAS983054:FAT983054 FKO983054:FKP983054 FUK983054:FUL983054 GEG983054:GEH983054 GOC983054:GOD983054 GXY983054:GXZ983054 HHU983054:HHV983054 HRQ983054:HRR983054 IBM983054:IBN983054 ILI983054:ILJ983054 IVE983054:IVF983054 JFA983054:JFB983054 JOW983054:JOX983054 JYS983054:JYT983054 KIO983054:KIP983054 KSK983054:KSL983054 LCG983054:LCH983054 LMC983054:LMD983054 LVY983054:LVZ983054 MFU983054:MFV983054 MPQ983054:MPR983054 MZM983054:MZN983054 NJI983054:NJJ983054 NTE983054:NTF983054 ODA983054:ODB983054 OMW983054:OMX983054 OWS983054:OWT983054 PGO983054:PGP983054 PQK983054:PQL983054 QAG983054:QAH983054 QKC983054:QKD983054 QTY983054:QTZ983054 RDU983054:RDV983054 RNQ983054:RNR983054 RXM983054:RXN983054 SHI983054:SHJ983054 SRE983054:SRF983054 TBA983054:TBB983054 TKW983054:TKX983054 TUS983054:TUT983054 UEO983054:UEP983054 UOK983054:UOL983054 UYG983054:UYH983054 VIC983054:VID983054 VRY983054:VRZ983054 WBU983054:WBV983054 WLQ983054:WLR983054 WVM983054:WVN983054 I14:J14 JE14:JF14 TA14:TB14 ACW14:ACX14 AMS14:AMT14 AWO14:AWP14 BGK14:BGL14 BQG14:BQH14 CAC14:CAD14 CJY14:CJZ14 CTU14:CTV14 DDQ14:DDR14 DNM14:DNN14 DXI14:DXJ14 EHE14:EHF14 ERA14:ERB14 FAW14:FAX14 FKS14:FKT14 FUO14:FUP14 GEK14:GEL14 GOG14:GOH14 GYC14:GYD14 HHY14:HHZ14 HRU14:HRV14 IBQ14:IBR14 ILM14:ILN14 IVI14:IVJ14 JFE14:JFF14 JPA14:JPB14 JYW14:JYX14 KIS14:KIT14 KSO14:KSP14 LCK14:LCL14 LMG14:LMH14 LWC14:LWD14 MFY14:MFZ14 MPU14:MPV14 MZQ14:MZR14 NJM14:NJN14 NTI14:NTJ14 ODE14:ODF14 ONA14:ONB14 OWW14:OWX14 PGS14:PGT14 PQO14:PQP14 QAK14:QAL14 QKG14:QKH14 QUC14:QUD14 RDY14:RDZ14 RNU14:RNV14 RXQ14:RXR14 SHM14:SHN14 SRI14:SRJ14 TBE14:TBF14 TLA14:TLB14 TUW14:TUX14 UES14:UET14 UOO14:UOP14 UYK14:UYL14 VIG14:VIH14 VSC14:VSD14 WBY14:WBZ14 WLU14:WLV14 WVQ14:WVR14 I65550:J65550 JE65550:JF65550 TA65550:TB65550 ACW65550:ACX65550 AMS65550:AMT65550 AWO65550:AWP65550 BGK65550:BGL65550 BQG65550:BQH65550 CAC65550:CAD65550 CJY65550:CJZ65550 CTU65550:CTV65550 DDQ65550:DDR65550 DNM65550:DNN65550 DXI65550:DXJ65550 EHE65550:EHF65550 ERA65550:ERB65550 FAW65550:FAX65550 FKS65550:FKT65550 FUO65550:FUP65550 GEK65550:GEL65550 GOG65550:GOH65550 GYC65550:GYD65550 HHY65550:HHZ65550 HRU65550:HRV65550 IBQ65550:IBR65550 ILM65550:ILN65550 IVI65550:IVJ65550 JFE65550:JFF65550 JPA65550:JPB65550 JYW65550:JYX65550 KIS65550:KIT65550 KSO65550:KSP65550 LCK65550:LCL65550 LMG65550:LMH65550 LWC65550:LWD65550 MFY65550:MFZ65550 MPU65550:MPV65550 MZQ65550:MZR65550 NJM65550:NJN65550 NTI65550:NTJ65550 ODE65550:ODF65550 ONA65550:ONB65550 OWW65550:OWX65550 PGS65550:PGT65550 PQO65550:PQP65550 QAK65550:QAL65550 QKG65550:QKH65550 QUC65550:QUD65550 RDY65550:RDZ65550 RNU65550:RNV65550 RXQ65550:RXR65550 SHM65550:SHN65550 SRI65550:SRJ65550 TBE65550:TBF65550 TLA65550:TLB65550 TUW65550:TUX65550 UES65550:UET65550 UOO65550:UOP65550 UYK65550:UYL65550 VIG65550:VIH65550 VSC65550:VSD65550 WBY65550:WBZ65550 WLU65550:WLV65550 WVQ65550:WVR65550 I131086:J131086 JE131086:JF131086 TA131086:TB131086 ACW131086:ACX131086 AMS131086:AMT131086 AWO131086:AWP131086 BGK131086:BGL131086 BQG131086:BQH131086 CAC131086:CAD131086 CJY131086:CJZ131086 CTU131086:CTV131086 DDQ131086:DDR131086 DNM131086:DNN131086 DXI131086:DXJ131086 EHE131086:EHF131086 ERA131086:ERB131086 FAW131086:FAX131086 FKS131086:FKT131086 FUO131086:FUP131086 GEK131086:GEL131086 GOG131086:GOH131086 GYC131086:GYD131086 HHY131086:HHZ131086 HRU131086:HRV131086 IBQ131086:IBR131086 ILM131086:ILN131086 IVI131086:IVJ131086 JFE131086:JFF131086 JPA131086:JPB131086 JYW131086:JYX131086 KIS131086:KIT131086 KSO131086:KSP131086 LCK131086:LCL131086 LMG131086:LMH131086 LWC131086:LWD131086 MFY131086:MFZ131086 MPU131086:MPV131086 MZQ131086:MZR131086 NJM131086:NJN131086 NTI131086:NTJ131086 ODE131086:ODF131086 ONA131086:ONB131086 OWW131086:OWX131086 PGS131086:PGT131086 PQO131086:PQP131086 QAK131086:QAL131086 QKG131086:QKH131086 QUC131086:QUD131086 RDY131086:RDZ131086 RNU131086:RNV131086 RXQ131086:RXR131086 SHM131086:SHN131086 SRI131086:SRJ131086 TBE131086:TBF131086 TLA131086:TLB131086 TUW131086:TUX131086 UES131086:UET131086 UOO131086:UOP131086 UYK131086:UYL131086 VIG131086:VIH131086 VSC131086:VSD131086 WBY131086:WBZ131086 WLU131086:WLV131086 WVQ131086:WVR131086 I196622:J196622 JE196622:JF196622 TA196622:TB196622 ACW196622:ACX196622 AMS196622:AMT196622 AWO196622:AWP196622 BGK196622:BGL196622 BQG196622:BQH196622 CAC196622:CAD196622 CJY196622:CJZ196622 CTU196622:CTV196622 DDQ196622:DDR196622 DNM196622:DNN196622 DXI196622:DXJ196622 EHE196622:EHF196622 ERA196622:ERB196622 FAW196622:FAX196622 FKS196622:FKT196622 FUO196622:FUP196622 GEK196622:GEL196622 GOG196622:GOH196622 GYC196622:GYD196622 HHY196622:HHZ196622 HRU196622:HRV196622 IBQ196622:IBR196622 ILM196622:ILN196622 IVI196622:IVJ196622 JFE196622:JFF196622 JPA196622:JPB196622 JYW196622:JYX196622 KIS196622:KIT196622 KSO196622:KSP196622 LCK196622:LCL196622 LMG196622:LMH196622 LWC196622:LWD196622 MFY196622:MFZ196622 MPU196622:MPV196622 MZQ196622:MZR196622 NJM196622:NJN196622 NTI196622:NTJ196622 ODE196622:ODF196622 ONA196622:ONB196622 OWW196622:OWX196622 PGS196622:PGT196622 PQO196622:PQP196622 QAK196622:QAL196622 QKG196622:QKH196622 QUC196622:QUD196622 RDY196622:RDZ196622 RNU196622:RNV196622 RXQ196622:RXR196622 SHM196622:SHN196622 SRI196622:SRJ196622 TBE196622:TBF196622 TLA196622:TLB196622 TUW196622:TUX196622 UES196622:UET196622 UOO196622:UOP196622 UYK196622:UYL196622 VIG196622:VIH196622 VSC196622:VSD196622 WBY196622:WBZ196622 WLU196622:WLV196622 WVQ196622:WVR196622 I262158:J262158 JE262158:JF262158 TA262158:TB262158 ACW262158:ACX262158 AMS262158:AMT262158 AWO262158:AWP262158 BGK262158:BGL262158 BQG262158:BQH262158 CAC262158:CAD262158 CJY262158:CJZ262158 CTU262158:CTV262158 DDQ262158:DDR262158 DNM262158:DNN262158 DXI262158:DXJ262158 EHE262158:EHF262158 ERA262158:ERB262158 FAW262158:FAX262158 FKS262158:FKT262158 FUO262158:FUP262158 GEK262158:GEL262158 GOG262158:GOH262158 GYC262158:GYD262158 HHY262158:HHZ262158 HRU262158:HRV262158 IBQ262158:IBR262158 ILM262158:ILN262158 IVI262158:IVJ262158 JFE262158:JFF262158 JPA262158:JPB262158 JYW262158:JYX262158 KIS262158:KIT262158 KSO262158:KSP262158 LCK262158:LCL262158 LMG262158:LMH262158 LWC262158:LWD262158 MFY262158:MFZ262158 MPU262158:MPV262158 MZQ262158:MZR262158 NJM262158:NJN262158 NTI262158:NTJ262158 ODE262158:ODF262158 ONA262158:ONB262158 OWW262158:OWX262158 PGS262158:PGT262158 PQO262158:PQP262158 QAK262158:QAL262158 QKG262158:QKH262158 QUC262158:QUD262158 RDY262158:RDZ262158 RNU262158:RNV262158 RXQ262158:RXR262158 SHM262158:SHN262158 SRI262158:SRJ262158 TBE262158:TBF262158 TLA262158:TLB262158 TUW262158:TUX262158 UES262158:UET262158 UOO262158:UOP262158 UYK262158:UYL262158 VIG262158:VIH262158 VSC262158:VSD262158 WBY262158:WBZ262158 WLU262158:WLV262158 WVQ262158:WVR262158 I327694:J327694 JE327694:JF327694 TA327694:TB327694 ACW327694:ACX327694 AMS327694:AMT327694 AWO327694:AWP327694 BGK327694:BGL327694 BQG327694:BQH327694 CAC327694:CAD327694 CJY327694:CJZ327694 CTU327694:CTV327694 DDQ327694:DDR327694 DNM327694:DNN327694 DXI327694:DXJ327694 EHE327694:EHF327694 ERA327694:ERB327694 FAW327694:FAX327694 FKS327694:FKT327694 FUO327694:FUP327694 GEK327694:GEL327694 GOG327694:GOH327694 GYC327694:GYD327694 HHY327694:HHZ327694 HRU327694:HRV327694 IBQ327694:IBR327694 ILM327694:ILN327694 IVI327694:IVJ327694 JFE327694:JFF327694 JPA327694:JPB327694 JYW327694:JYX327694 KIS327694:KIT327694 KSO327694:KSP327694 LCK327694:LCL327694 LMG327694:LMH327694 LWC327694:LWD327694 MFY327694:MFZ327694 MPU327694:MPV327694 MZQ327694:MZR327694 NJM327694:NJN327694 NTI327694:NTJ327694 ODE327694:ODF327694 ONA327694:ONB327694 OWW327694:OWX327694 PGS327694:PGT327694 PQO327694:PQP327694 QAK327694:QAL327694 QKG327694:QKH327694 QUC327694:QUD327694 RDY327694:RDZ327694 RNU327694:RNV327694 RXQ327694:RXR327694 SHM327694:SHN327694 SRI327694:SRJ327694 TBE327694:TBF327694 TLA327694:TLB327694 TUW327694:TUX327694 UES327694:UET327694 UOO327694:UOP327694 UYK327694:UYL327694 VIG327694:VIH327694 VSC327694:VSD327694 WBY327694:WBZ327694 WLU327694:WLV327694 WVQ327694:WVR327694 I393230:J393230 JE393230:JF393230 TA393230:TB393230 ACW393230:ACX393230 AMS393230:AMT393230 AWO393230:AWP393230 BGK393230:BGL393230 BQG393230:BQH393230 CAC393230:CAD393230 CJY393230:CJZ393230 CTU393230:CTV393230 DDQ393230:DDR393230 DNM393230:DNN393230 DXI393230:DXJ393230 EHE393230:EHF393230 ERA393230:ERB393230 FAW393230:FAX393230 FKS393230:FKT393230 FUO393230:FUP393230 GEK393230:GEL393230 GOG393230:GOH393230 GYC393230:GYD393230 HHY393230:HHZ393230 HRU393230:HRV393230 IBQ393230:IBR393230 ILM393230:ILN393230 IVI393230:IVJ393230 JFE393230:JFF393230 JPA393230:JPB393230 JYW393230:JYX393230 KIS393230:KIT393230 KSO393230:KSP393230 LCK393230:LCL393230 LMG393230:LMH393230 LWC393230:LWD393230 MFY393230:MFZ393230 MPU393230:MPV393230 MZQ393230:MZR393230 NJM393230:NJN393230 NTI393230:NTJ393230 ODE393230:ODF393230 ONA393230:ONB393230 OWW393230:OWX393230 PGS393230:PGT393230 PQO393230:PQP393230 QAK393230:QAL393230 QKG393230:QKH393230 QUC393230:QUD393230 RDY393230:RDZ393230 RNU393230:RNV393230 RXQ393230:RXR393230 SHM393230:SHN393230 SRI393230:SRJ393230 TBE393230:TBF393230 TLA393230:TLB393230 TUW393230:TUX393230 UES393230:UET393230 UOO393230:UOP393230 UYK393230:UYL393230 VIG393230:VIH393230 VSC393230:VSD393230 WBY393230:WBZ393230 WLU393230:WLV393230 WVQ393230:WVR393230 I458766:J458766 JE458766:JF458766 TA458766:TB458766 ACW458766:ACX458766 AMS458766:AMT458766 AWO458766:AWP458766 BGK458766:BGL458766 BQG458766:BQH458766 CAC458766:CAD458766 CJY458766:CJZ458766 CTU458766:CTV458766 DDQ458766:DDR458766 DNM458766:DNN458766 DXI458766:DXJ458766 EHE458766:EHF458766 ERA458766:ERB458766 FAW458766:FAX458766 FKS458766:FKT458766 FUO458766:FUP458766 GEK458766:GEL458766 GOG458766:GOH458766 GYC458766:GYD458766 HHY458766:HHZ458766 HRU458766:HRV458766 IBQ458766:IBR458766 ILM458766:ILN458766 IVI458766:IVJ458766 JFE458766:JFF458766 JPA458766:JPB458766 JYW458766:JYX458766 KIS458766:KIT458766 KSO458766:KSP458766 LCK458766:LCL458766 LMG458766:LMH458766 LWC458766:LWD458766 MFY458766:MFZ458766 MPU458766:MPV458766 MZQ458766:MZR458766 NJM458766:NJN458766 NTI458766:NTJ458766 ODE458766:ODF458766 ONA458766:ONB458766 OWW458766:OWX458766 PGS458766:PGT458766 PQO458766:PQP458766 QAK458766:QAL458766 QKG458766:QKH458766 QUC458766:QUD458766 RDY458766:RDZ458766 RNU458766:RNV458766 RXQ458766:RXR458766 SHM458766:SHN458766 SRI458766:SRJ458766 TBE458766:TBF458766 TLA458766:TLB458766 TUW458766:TUX458766 UES458766:UET458766 UOO458766:UOP458766 UYK458766:UYL458766 VIG458766:VIH458766 VSC458766:VSD458766 WBY458766:WBZ458766 WLU458766:WLV458766 WVQ458766:WVR458766 I524302:J524302 JE524302:JF524302 TA524302:TB524302 ACW524302:ACX524302 AMS524302:AMT524302 AWO524302:AWP524302 BGK524302:BGL524302 BQG524302:BQH524302 CAC524302:CAD524302 CJY524302:CJZ524302 CTU524302:CTV524302 DDQ524302:DDR524302 DNM524302:DNN524302 DXI524302:DXJ524302 EHE524302:EHF524302 ERA524302:ERB524302 FAW524302:FAX524302 FKS524302:FKT524302 FUO524302:FUP524302 GEK524302:GEL524302 GOG524302:GOH524302 GYC524302:GYD524302 HHY524302:HHZ524302 HRU524302:HRV524302 IBQ524302:IBR524302 ILM524302:ILN524302 IVI524302:IVJ524302 JFE524302:JFF524302 JPA524302:JPB524302 JYW524302:JYX524302 KIS524302:KIT524302 KSO524302:KSP524302 LCK524302:LCL524302 LMG524302:LMH524302 LWC524302:LWD524302 MFY524302:MFZ524302 MPU524302:MPV524302 MZQ524302:MZR524302 NJM524302:NJN524302 NTI524302:NTJ524302 ODE524302:ODF524302 ONA524302:ONB524302 OWW524302:OWX524302 PGS524302:PGT524302 PQO524302:PQP524302 QAK524302:QAL524302 QKG524302:QKH524302 QUC524302:QUD524302 RDY524302:RDZ524302 RNU524302:RNV524302 RXQ524302:RXR524302 SHM524302:SHN524302 SRI524302:SRJ524302 TBE524302:TBF524302 TLA524302:TLB524302 TUW524302:TUX524302 UES524302:UET524302 UOO524302:UOP524302 UYK524302:UYL524302 VIG524302:VIH524302 VSC524302:VSD524302 WBY524302:WBZ524302 WLU524302:WLV524302 WVQ524302:WVR524302 I589838:J589838 JE589838:JF589838 TA589838:TB589838 ACW589838:ACX589838 AMS589838:AMT589838 AWO589838:AWP589838 BGK589838:BGL589838 BQG589838:BQH589838 CAC589838:CAD589838 CJY589838:CJZ589838 CTU589838:CTV589838 DDQ589838:DDR589838 DNM589838:DNN589838 DXI589838:DXJ589838 EHE589838:EHF589838 ERA589838:ERB589838 FAW589838:FAX589838 FKS589838:FKT589838 FUO589838:FUP589838 GEK589838:GEL589838 GOG589838:GOH589838 GYC589838:GYD589838 HHY589838:HHZ589838 HRU589838:HRV589838 IBQ589838:IBR589838 ILM589838:ILN589838 IVI589838:IVJ589838 JFE589838:JFF589838 JPA589838:JPB589838 JYW589838:JYX589838 KIS589838:KIT589838 KSO589838:KSP589838 LCK589838:LCL589838 LMG589838:LMH589838 LWC589838:LWD589838 MFY589838:MFZ589838 MPU589838:MPV589838 MZQ589838:MZR589838 NJM589838:NJN589838 NTI589838:NTJ589838 ODE589838:ODF589838 ONA589838:ONB589838 OWW589838:OWX589838 PGS589838:PGT589838 PQO589838:PQP589838 QAK589838:QAL589838 QKG589838:QKH589838 QUC589838:QUD589838 RDY589838:RDZ589838 RNU589838:RNV589838 RXQ589838:RXR589838 SHM589838:SHN589838 SRI589838:SRJ589838 TBE589838:TBF589838 TLA589838:TLB589838 TUW589838:TUX589838 UES589838:UET589838 UOO589838:UOP589838 UYK589838:UYL589838 VIG589838:VIH589838 VSC589838:VSD589838 WBY589838:WBZ589838 WLU589838:WLV589838 WVQ589838:WVR589838 I655374:J655374 JE655374:JF655374 TA655374:TB655374 ACW655374:ACX655374 AMS655374:AMT655374 AWO655374:AWP655374 BGK655374:BGL655374 BQG655374:BQH655374 CAC655374:CAD655374 CJY655374:CJZ655374 CTU655374:CTV655374 DDQ655374:DDR655374 DNM655374:DNN655374 DXI655374:DXJ655374 EHE655374:EHF655374 ERA655374:ERB655374 FAW655374:FAX655374 FKS655374:FKT655374 FUO655374:FUP655374 GEK655374:GEL655374 GOG655374:GOH655374 GYC655374:GYD655374 HHY655374:HHZ655374 HRU655374:HRV655374 IBQ655374:IBR655374 ILM655374:ILN655374 IVI655374:IVJ655374 JFE655374:JFF655374 JPA655374:JPB655374 JYW655374:JYX655374 KIS655374:KIT655374 KSO655374:KSP655374 LCK655374:LCL655374 LMG655374:LMH655374 LWC655374:LWD655374 MFY655374:MFZ655374 MPU655374:MPV655374 MZQ655374:MZR655374 NJM655374:NJN655374 NTI655374:NTJ655374 ODE655374:ODF655374 ONA655374:ONB655374 OWW655374:OWX655374 PGS655374:PGT655374 PQO655374:PQP655374 QAK655374:QAL655374 QKG655374:QKH655374 QUC655374:QUD655374 RDY655374:RDZ655374 RNU655374:RNV655374 RXQ655374:RXR655374 SHM655374:SHN655374 SRI655374:SRJ655374 TBE655374:TBF655374 TLA655374:TLB655374 TUW655374:TUX655374 UES655374:UET655374 UOO655374:UOP655374 UYK655374:UYL655374 VIG655374:VIH655374 VSC655374:VSD655374 WBY655374:WBZ655374 WLU655374:WLV655374 WVQ655374:WVR655374 I720910:J720910 JE720910:JF720910 TA720910:TB720910 ACW720910:ACX720910 AMS720910:AMT720910 AWO720910:AWP720910 BGK720910:BGL720910 BQG720910:BQH720910 CAC720910:CAD720910 CJY720910:CJZ720910 CTU720910:CTV720910 DDQ720910:DDR720910 DNM720910:DNN720910 DXI720910:DXJ720910 EHE720910:EHF720910 ERA720910:ERB720910 FAW720910:FAX720910 FKS720910:FKT720910 FUO720910:FUP720910 GEK720910:GEL720910 GOG720910:GOH720910 GYC720910:GYD720910 HHY720910:HHZ720910 HRU720910:HRV720910 IBQ720910:IBR720910 ILM720910:ILN720910 IVI720910:IVJ720910 JFE720910:JFF720910 JPA720910:JPB720910 JYW720910:JYX720910 KIS720910:KIT720910 KSO720910:KSP720910 LCK720910:LCL720910 LMG720910:LMH720910 LWC720910:LWD720910 MFY720910:MFZ720910 MPU720910:MPV720910 MZQ720910:MZR720910 NJM720910:NJN720910 NTI720910:NTJ720910 ODE720910:ODF720910 ONA720910:ONB720910 OWW720910:OWX720910 PGS720910:PGT720910 PQO720910:PQP720910 QAK720910:QAL720910 QKG720910:QKH720910 QUC720910:QUD720910 RDY720910:RDZ720910 RNU720910:RNV720910 RXQ720910:RXR720910 SHM720910:SHN720910 SRI720910:SRJ720910 TBE720910:TBF720910 TLA720910:TLB720910 TUW720910:TUX720910 UES720910:UET720910 UOO720910:UOP720910 UYK720910:UYL720910 VIG720910:VIH720910 VSC720910:VSD720910 WBY720910:WBZ720910 WLU720910:WLV720910 WVQ720910:WVR720910 I786446:J786446 JE786446:JF786446 TA786446:TB786446 ACW786446:ACX786446 AMS786446:AMT786446 AWO786446:AWP786446 BGK786446:BGL786446 BQG786446:BQH786446 CAC786446:CAD786446 CJY786446:CJZ786446 CTU786446:CTV786446 DDQ786446:DDR786446 DNM786446:DNN786446 DXI786446:DXJ786446 EHE786446:EHF786446 ERA786446:ERB786446 FAW786446:FAX786446 FKS786446:FKT786446 FUO786446:FUP786446 GEK786446:GEL786446 GOG786446:GOH786446 GYC786446:GYD786446 HHY786446:HHZ786446 HRU786446:HRV786446 IBQ786446:IBR786446 ILM786446:ILN786446 IVI786446:IVJ786446 JFE786446:JFF786446 JPA786446:JPB786446 JYW786446:JYX786446 KIS786446:KIT786446 KSO786446:KSP786446 LCK786446:LCL786446 LMG786446:LMH786446 LWC786446:LWD786446 MFY786446:MFZ786446 MPU786446:MPV786446 MZQ786446:MZR786446 NJM786446:NJN786446 NTI786446:NTJ786446 ODE786446:ODF786446 ONA786446:ONB786446 OWW786446:OWX786446 PGS786446:PGT786446 PQO786446:PQP786446 QAK786446:QAL786446 QKG786446:QKH786446 QUC786446:QUD786446 RDY786446:RDZ786446 RNU786446:RNV786446 RXQ786446:RXR786446 SHM786446:SHN786446 SRI786446:SRJ786446 TBE786446:TBF786446 TLA786446:TLB786446 TUW786446:TUX786446 UES786446:UET786446 UOO786446:UOP786446 UYK786446:UYL786446 VIG786446:VIH786446 VSC786446:VSD786446 WBY786446:WBZ786446 WLU786446:WLV786446 WVQ786446:WVR786446 I851982:J851982 JE851982:JF851982 TA851982:TB851982 ACW851982:ACX851982 AMS851982:AMT851982 AWO851982:AWP851982 BGK851982:BGL851982 BQG851982:BQH851982 CAC851982:CAD851982 CJY851982:CJZ851982 CTU851982:CTV851982 DDQ851982:DDR851982 DNM851982:DNN851982 DXI851982:DXJ851982 EHE851982:EHF851982 ERA851982:ERB851982 FAW851982:FAX851982 FKS851982:FKT851982 FUO851982:FUP851982 GEK851982:GEL851982 GOG851982:GOH851982 GYC851982:GYD851982 HHY851982:HHZ851982 HRU851982:HRV851982 IBQ851982:IBR851982 ILM851982:ILN851982 IVI851982:IVJ851982 JFE851982:JFF851982 JPA851982:JPB851982 JYW851982:JYX851982 KIS851982:KIT851982 KSO851982:KSP851982 LCK851982:LCL851982 LMG851982:LMH851982 LWC851982:LWD851982 MFY851982:MFZ851982 MPU851982:MPV851982 MZQ851982:MZR851982 NJM851982:NJN851982 NTI851982:NTJ851982 ODE851982:ODF851982 ONA851982:ONB851982 OWW851982:OWX851982 PGS851982:PGT851982 PQO851982:PQP851982 QAK851982:QAL851982 QKG851982:QKH851982 QUC851982:QUD851982 RDY851982:RDZ851982 RNU851982:RNV851982 RXQ851982:RXR851982 SHM851982:SHN851982 SRI851982:SRJ851982 TBE851982:TBF851982 TLA851982:TLB851982 TUW851982:TUX851982 UES851982:UET851982 UOO851982:UOP851982 UYK851982:UYL851982 VIG851982:VIH851982 VSC851982:VSD851982 WBY851982:WBZ851982 WLU851982:WLV851982 WVQ851982:WVR851982 I917518:J917518 JE917518:JF917518 TA917518:TB917518 ACW917518:ACX917518 AMS917518:AMT917518 AWO917518:AWP917518 BGK917518:BGL917518 BQG917518:BQH917518 CAC917518:CAD917518 CJY917518:CJZ917518 CTU917518:CTV917518 DDQ917518:DDR917518 DNM917518:DNN917518 DXI917518:DXJ917518 EHE917518:EHF917518 ERA917518:ERB917518 FAW917518:FAX917518 FKS917518:FKT917518 FUO917518:FUP917518 GEK917518:GEL917518 GOG917518:GOH917518 GYC917518:GYD917518 HHY917518:HHZ917518 HRU917518:HRV917518 IBQ917518:IBR917518 ILM917518:ILN917518 IVI917518:IVJ917518 JFE917518:JFF917518 JPA917518:JPB917518 JYW917518:JYX917518 KIS917518:KIT917518 KSO917518:KSP917518 LCK917518:LCL917518 LMG917518:LMH917518 LWC917518:LWD917518 MFY917518:MFZ917518 MPU917518:MPV917518 MZQ917518:MZR917518 NJM917518:NJN917518 NTI917518:NTJ917518 ODE917518:ODF917518 ONA917518:ONB917518 OWW917518:OWX917518 PGS917518:PGT917518 PQO917518:PQP917518 QAK917518:QAL917518 QKG917518:QKH917518 QUC917518:QUD917518 RDY917518:RDZ917518 RNU917518:RNV917518 RXQ917518:RXR917518 SHM917518:SHN917518 SRI917518:SRJ917518 TBE917518:TBF917518 TLA917518:TLB917518 TUW917518:TUX917518 UES917518:UET917518 UOO917518:UOP917518 UYK917518:UYL917518 VIG917518:VIH917518 VSC917518:VSD917518 WBY917518:WBZ917518 WLU917518:WLV917518 WVQ917518:WVR917518 I983054:J983054 JE983054:JF983054 TA983054:TB983054 ACW983054:ACX983054 AMS983054:AMT983054 AWO983054:AWP983054 BGK983054:BGL983054 BQG983054:BQH983054 CAC983054:CAD983054 CJY983054:CJZ983054 CTU983054:CTV983054 DDQ983054:DDR983054 DNM983054:DNN983054 DXI983054:DXJ983054 EHE983054:EHF983054 ERA983054:ERB983054 FAW983054:FAX983054 FKS983054:FKT983054 FUO983054:FUP983054 GEK983054:GEL983054 GOG983054:GOH983054 GYC983054:GYD983054 HHY983054:HHZ983054 HRU983054:HRV983054 IBQ983054:IBR983054 ILM983054:ILN983054 IVI983054:IVJ983054 JFE983054:JFF983054 JPA983054:JPB983054 JYW983054:JYX983054 KIS983054:KIT983054 KSO983054:KSP983054 LCK983054:LCL983054 LMG983054:LMH983054 LWC983054:LWD983054 MFY983054:MFZ983054 MPU983054:MPV983054 MZQ983054:MZR983054 NJM983054:NJN983054 NTI983054:NTJ983054 ODE983054:ODF983054 ONA983054:ONB983054 OWW983054:OWX983054 PGS983054:PGT983054 PQO983054:PQP983054 QAK983054:QAL983054 QKG983054:QKH983054 QUC983054:QUD983054 RDY983054:RDZ983054 RNU983054:RNV983054 RXQ983054:RXR983054 SHM983054:SHN983054 SRI983054:SRJ983054 TBE983054:TBF983054 TLA983054:TLB983054 TUW983054:TUX983054 UES983054:UET983054 UOO983054:UOP983054 UYK983054:UYL983054 VIG983054:VIH983054 VSC983054:VSD983054 WBY983054:WBZ983054 WLU983054:WLV983054 WVQ983054:WVR983054" xr:uid="{00000000-0002-0000-0800-000000000000}"/>
  </dataValidations>
  <pageMargins left="0.70866141732283472" right="0.70866141732283472" top="0.74803149606299213" bottom="0.55118110236220474" header="0.31496062992125984" footer="0.31496062992125984"/>
  <pageSetup paperSize="9" scale="55"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tabColor theme="6" tint="-0.249977111117893"/>
  </sheetPr>
  <dimension ref="A1:AE33"/>
  <sheetViews>
    <sheetView view="pageBreakPreview" zoomScaleNormal="100" zoomScaleSheetLayoutView="100" workbookViewId="0">
      <selection activeCell="A2" sqref="A2"/>
    </sheetView>
  </sheetViews>
  <sheetFormatPr defaultRowHeight="12"/>
  <cols>
    <col min="1" max="1" width="19.5" style="433" bestFit="1" customWidth="1"/>
    <col min="2" max="2" width="15.5" style="433" customWidth="1"/>
    <col min="3" max="3" width="11.125" style="433" customWidth="1"/>
    <col min="4" max="6" width="9.375" style="433" customWidth="1"/>
    <col min="7" max="7" width="7.5" style="433" bestFit="1" customWidth="1"/>
    <col min="8" max="19" width="4" style="433" customWidth="1"/>
    <col min="20" max="20" width="15.5" style="433" bestFit="1" customWidth="1"/>
    <col min="21" max="22" width="4.375" style="487" customWidth="1"/>
    <col min="23" max="30" width="6.625" style="433" customWidth="1"/>
    <col min="31" max="31" width="38.125" style="433" customWidth="1"/>
    <col min="32" max="16384" width="9" style="433"/>
  </cols>
  <sheetData>
    <row r="1" spans="1:31" s="429" customFormat="1" ht="13.5">
      <c r="A1" s="724" t="s">
        <v>553</v>
      </c>
      <c r="B1" s="724"/>
      <c r="C1" s="724"/>
      <c r="D1" s="427"/>
      <c r="E1" s="427"/>
      <c r="F1" s="427"/>
      <c r="G1" s="427"/>
      <c r="H1" s="427"/>
      <c r="I1" s="427"/>
      <c r="J1" s="427"/>
      <c r="K1" s="427"/>
      <c r="L1" s="427"/>
      <c r="M1" s="427"/>
      <c r="N1" s="427"/>
      <c r="O1" s="427"/>
      <c r="P1" s="427"/>
      <c r="Q1" s="427"/>
      <c r="R1" s="427"/>
      <c r="S1" s="427"/>
      <c r="T1" s="427"/>
      <c r="U1" s="428"/>
      <c r="V1" s="428"/>
      <c r="W1" s="427"/>
      <c r="X1" s="427"/>
      <c r="Y1" s="427"/>
      <c r="Z1" s="427"/>
      <c r="AA1" s="427"/>
      <c r="AB1" s="427"/>
      <c r="AC1" s="427"/>
      <c r="AD1" s="427"/>
      <c r="AE1" s="427"/>
    </row>
    <row r="2" spans="1:31" s="429" customFormat="1" ht="14.25">
      <c r="C2" s="430"/>
      <c r="D2" s="427"/>
      <c r="E2" s="427"/>
      <c r="F2" s="427"/>
      <c r="G2" s="427"/>
      <c r="H2" s="427"/>
      <c r="I2" s="427"/>
      <c r="J2" s="427"/>
      <c r="K2" s="427"/>
      <c r="L2" s="427"/>
      <c r="M2" s="427"/>
      <c r="N2" s="427"/>
      <c r="O2" s="427"/>
      <c r="P2" s="427"/>
      <c r="Q2" s="427"/>
      <c r="R2" s="427"/>
      <c r="S2" s="427"/>
      <c r="T2" s="427"/>
      <c r="U2" s="431"/>
      <c r="V2" s="432"/>
      <c r="W2" s="427"/>
      <c r="X2" s="427"/>
      <c r="Y2" s="427"/>
      <c r="Z2" s="427"/>
      <c r="AA2" s="427"/>
      <c r="AB2" s="427"/>
      <c r="AC2" s="427"/>
      <c r="AD2" s="427"/>
      <c r="AE2" s="427"/>
    </row>
    <row r="3" spans="1:31" ht="24.95" customHeight="1">
      <c r="C3" s="725" t="s">
        <v>479</v>
      </c>
      <c r="D3" s="725"/>
      <c r="E3" s="725"/>
      <c r="F3" s="725"/>
      <c r="G3" s="725"/>
      <c r="H3" s="725"/>
      <c r="I3" s="725"/>
      <c r="J3" s="725"/>
      <c r="K3" s="725"/>
      <c r="L3" s="725"/>
      <c r="M3" s="725"/>
      <c r="N3" s="725"/>
      <c r="O3" s="725"/>
      <c r="P3" s="725"/>
      <c r="Q3" s="725"/>
      <c r="R3" s="725"/>
      <c r="S3" s="725"/>
      <c r="T3" s="725"/>
      <c r="U3" s="725"/>
      <c r="V3" s="725"/>
      <c r="W3" s="725"/>
      <c r="X3" s="725"/>
      <c r="Y3" s="725"/>
      <c r="Z3" s="725"/>
      <c r="AA3" s="725"/>
      <c r="AB3" s="725"/>
      <c r="AC3" s="725"/>
      <c r="AD3" s="725"/>
      <c r="AE3" s="725"/>
    </row>
    <row r="4" spans="1:31" ht="17.25" customHeight="1">
      <c r="C4" s="434"/>
      <c r="D4" s="434"/>
      <c r="E4" s="434"/>
      <c r="F4" s="434"/>
      <c r="G4" s="434"/>
      <c r="H4" s="434"/>
      <c r="I4" s="434"/>
      <c r="J4" s="434"/>
      <c r="K4" s="434"/>
      <c r="L4" s="434"/>
      <c r="M4" s="434"/>
      <c r="N4" s="434"/>
      <c r="O4" s="434"/>
      <c r="P4" s="434"/>
      <c r="Q4" s="434"/>
      <c r="R4" s="434"/>
      <c r="S4" s="434"/>
      <c r="T4" s="435" t="s">
        <v>480</v>
      </c>
      <c r="U4" s="436"/>
      <c r="V4" s="436"/>
      <c r="W4" s="437"/>
      <c r="X4" s="437"/>
      <c r="Y4" s="437"/>
      <c r="Z4" s="437"/>
      <c r="AA4" s="437"/>
      <c r="AB4" s="437"/>
      <c r="AC4" s="437"/>
      <c r="AD4" s="437"/>
      <c r="AE4" s="437"/>
    </row>
    <row r="5" spans="1:31" ht="17.25" customHeight="1">
      <c r="A5" s="726" t="s">
        <v>481</v>
      </c>
      <c r="B5" s="726"/>
      <c r="C5" s="726"/>
      <c r="D5" s="434"/>
      <c r="E5" s="434"/>
      <c r="F5" s="434"/>
      <c r="G5" s="434"/>
      <c r="H5" s="434"/>
      <c r="I5" s="434"/>
      <c r="J5" s="434"/>
      <c r="K5" s="434"/>
      <c r="L5" s="434"/>
      <c r="M5" s="434"/>
      <c r="N5" s="434"/>
      <c r="O5" s="434"/>
      <c r="P5" s="434"/>
      <c r="Q5" s="434"/>
      <c r="R5" s="434"/>
      <c r="S5" s="434"/>
      <c r="T5" s="435"/>
      <c r="U5" s="436"/>
      <c r="V5" s="436"/>
      <c r="W5" s="437"/>
      <c r="X5" s="437"/>
      <c r="Y5" s="437"/>
      <c r="Z5" s="437"/>
      <c r="AA5" s="437"/>
      <c r="AB5" s="437"/>
      <c r="AC5" s="437"/>
      <c r="AD5" s="437"/>
      <c r="AE5" s="437"/>
    </row>
    <row r="6" spans="1:31" ht="17.25" customHeight="1">
      <c r="C6" s="434"/>
      <c r="D6" s="434"/>
      <c r="E6" s="434"/>
      <c r="F6" s="434"/>
      <c r="G6" s="434"/>
      <c r="H6" s="434"/>
      <c r="I6" s="434"/>
      <c r="J6" s="434"/>
      <c r="K6" s="434"/>
      <c r="L6" s="434"/>
      <c r="M6" s="434"/>
      <c r="N6" s="434"/>
      <c r="O6" s="434"/>
      <c r="P6" s="434"/>
      <c r="Q6" s="434"/>
      <c r="R6" s="434"/>
      <c r="S6" s="434"/>
      <c r="T6" s="435"/>
      <c r="U6" s="436"/>
      <c r="V6" s="436"/>
      <c r="W6" s="437"/>
      <c r="X6" s="437"/>
      <c r="Y6" s="437"/>
      <c r="Z6" s="437"/>
      <c r="AA6" s="437"/>
      <c r="AB6" s="437"/>
      <c r="AC6" s="437"/>
      <c r="AD6" s="437"/>
      <c r="AE6" s="437"/>
    </row>
    <row r="7" spans="1:31" ht="24.95" customHeight="1">
      <c r="A7" s="438" t="s">
        <v>483</v>
      </c>
      <c r="B7" s="439" t="s">
        <v>484</v>
      </c>
      <c r="C7" s="440"/>
      <c r="D7" s="440"/>
      <c r="E7" s="440"/>
      <c r="F7" s="440"/>
      <c r="G7" s="441"/>
      <c r="H7" s="434"/>
      <c r="I7" s="434"/>
      <c r="J7" s="434"/>
      <c r="K7" s="434"/>
      <c r="L7" s="434"/>
      <c r="M7" s="434"/>
      <c r="N7" s="434"/>
      <c r="O7" s="434"/>
      <c r="P7" s="434"/>
      <c r="Q7" s="434"/>
      <c r="R7" s="434"/>
      <c r="S7" s="434"/>
      <c r="T7" s="435"/>
      <c r="U7" s="436"/>
      <c r="V7" s="436"/>
      <c r="W7" s="437"/>
      <c r="X7" s="437"/>
      <c r="Y7" s="437"/>
      <c r="Z7" s="437"/>
      <c r="AA7" s="437"/>
      <c r="AB7" s="437"/>
      <c r="AC7" s="437"/>
      <c r="AD7" s="437"/>
      <c r="AE7" s="437"/>
    </row>
    <row r="8" spans="1:31" ht="24.95" customHeight="1">
      <c r="A8" s="438" t="s">
        <v>485</v>
      </c>
      <c r="B8" s="727" t="s">
        <v>486</v>
      </c>
      <c r="C8" s="728"/>
      <c r="D8" s="728"/>
      <c r="E8" s="728"/>
      <c r="F8" s="728"/>
      <c r="G8" s="729"/>
      <c r="H8" s="434"/>
      <c r="I8" s="730" t="s">
        <v>487</v>
      </c>
      <c r="J8" s="730"/>
      <c r="K8" s="704" t="s">
        <v>123</v>
      </c>
      <c r="L8" s="704"/>
      <c r="M8" s="434"/>
      <c r="N8" s="434"/>
      <c r="O8" s="434"/>
      <c r="P8" s="434"/>
      <c r="Q8" s="434"/>
      <c r="R8" s="434"/>
      <c r="S8" s="434"/>
      <c r="T8" s="435"/>
      <c r="U8" s="436"/>
      <c r="V8" s="436"/>
      <c r="W8" s="437"/>
      <c r="X8" s="437"/>
      <c r="Y8" s="437"/>
      <c r="Z8" s="437"/>
      <c r="AA8" s="437"/>
      <c r="AB8" s="437"/>
      <c r="AC8" s="437"/>
      <c r="AD8" s="437"/>
      <c r="AE8" s="437"/>
    </row>
    <row r="9" spans="1:31" ht="24.95" customHeight="1">
      <c r="A9" s="442" t="s">
        <v>488</v>
      </c>
      <c r="B9" s="700" t="s">
        <v>489</v>
      </c>
      <c r="C9" s="701"/>
      <c r="D9" s="701"/>
      <c r="E9" s="701"/>
      <c r="F9" s="701"/>
      <c r="G9" s="702"/>
      <c r="H9" s="434"/>
      <c r="I9" s="703" t="s">
        <v>490</v>
      </c>
      <c r="J9" s="703"/>
      <c r="K9" s="704" t="s">
        <v>123</v>
      </c>
      <c r="L9" s="704"/>
      <c r="M9" s="434"/>
      <c r="N9" s="434"/>
      <c r="O9" s="434"/>
      <c r="P9" s="434"/>
      <c r="Q9" s="434"/>
      <c r="S9" s="434"/>
      <c r="T9" s="435"/>
      <c r="U9" s="436"/>
      <c r="V9" s="436"/>
      <c r="W9" s="437"/>
      <c r="X9" s="437"/>
      <c r="Y9" s="437"/>
      <c r="Z9" s="437"/>
      <c r="AA9" s="437"/>
      <c r="AB9" s="437"/>
      <c r="AC9" s="437"/>
      <c r="AD9" s="437"/>
      <c r="AE9" s="437"/>
    </row>
    <row r="10" spans="1:31" ht="24.95" customHeight="1">
      <c r="A10" s="443" t="s">
        <v>491</v>
      </c>
      <c r="B10" s="444" t="s">
        <v>576</v>
      </c>
      <c r="C10" s="445" t="s">
        <v>492</v>
      </c>
      <c r="D10" s="446">
        <v>4</v>
      </c>
      <c r="E10" s="445" t="s">
        <v>96</v>
      </c>
      <c r="F10" s="446">
        <v>1</v>
      </c>
      <c r="G10" s="447" t="s">
        <v>493</v>
      </c>
      <c r="H10" s="434"/>
      <c r="I10" s="434"/>
      <c r="J10" s="434"/>
      <c r="K10" s="434"/>
      <c r="L10" s="434"/>
      <c r="M10" s="434"/>
      <c r="O10" s="434"/>
      <c r="P10" s="434"/>
      <c r="Q10" s="434"/>
      <c r="R10" s="434"/>
      <c r="S10" s="434"/>
      <c r="T10" s="436"/>
      <c r="U10" s="436"/>
      <c r="V10" s="436"/>
      <c r="W10" s="437"/>
      <c r="X10" s="437"/>
      <c r="Y10" s="437"/>
      <c r="Z10" s="437"/>
      <c r="AA10" s="437"/>
      <c r="AB10" s="437"/>
      <c r="AC10" s="437"/>
      <c r="AD10" s="437"/>
      <c r="AE10" s="437"/>
    </row>
    <row r="11" spans="1:31" ht="24.95" customHeight="1">
      <c r="A11" s="448" t="s">
        <v>494</v>
      </c>
      <c r="B11" s="705" t="s">
        <v>495</v>
      </c>
      <c r="C11" s="706"/>
      <c r="D11" s="706"/>
      <c r="E11" s="706"/>
      <c r="F11" s="706"/>
      <c r="G11" s="707"/>
      <c r="H11" s="434"/>
      <c r="I11" s="434"/>
      <c r="J11" s="434"/>
      <c r="K11" s="434"/>
      <c r="L11" s="434"/>
      <c r="M11" s="434"/>
      <c r="N11" s="434"/>
      <c r="O11" s="434"/>
      <c r="P11" s="434"/>
      <c r="Q11" s="434"/>
      <c r="R11" s="434"/>
      <c r="S11" s="434"/>
      <c r="T11" s="436"/>
      <c r="U11" s="436"/>
      <c r="V11" s="436"/>
      <c r="W11" s="437"/>
      <c r="X11" s="437"/>
      <c r="Y11" s="437"/>
      <c r="Z11" s="437"/>
      <c r="AA11" s="437"/>
      <c r="AB11" s="437"/>
      <c r="AC11" s="437"/>
      <c r="AD11" s="437"/>
      <c r="AE11" s="437"/>
    </row>
    <row r="12" spans="1:31" ht="12.75" customHeight="1">
      <c r="C12" s="449"/>
      <c r="D12" s="450"/>
      <c r="E12" s="450"/>
      <c r="F12" s="450"/>
      <c r="G12" s="450"/>
      <c r="H12" s="450"/>
      <c r="I12" s="450"/>
      <c r="J12" s="450"/>
      <c r="K12" s="450"/>
      <c r="L12" s="450"/>
      <c r="M12" s="450"/>
      <c r="N12" s="450"/>
      <c r="O12" s="450"/>
      <c r="P12" s="450"/>
      <c r="Q12" s="450"/>
      <c r="R12" s="450"/>
      <c r="S12" s="450"/>
      <c r="T12" s="450"/>
      <c r="U12" s="431"/>
      <c r="V12" s="432"/>
      <c r="W12" s="708"/>
      <c r="X12" s="708"/>
      <c r="Y12" s="708"/>
      <c r="Z12" s="708"/>
      <c r="AA12" s="708"/>
      <c r="AB12" s="708"/>
      <c r="AC12" s="708"/>
      <c r="AD12" s="708"/>
      <c r="AE12" s="708"/>
    </row>
    <row r="13" spans="1:31" ht="14.25" customHeight="1">
      <c r="A13" s="686" t="s">
        <v>482</v>
      </c>
      <c r="B13" s="710" t="s">
        <v>496</v>
      </c>
      <c r="C13" s="711"/>
      <c r="D13" s="716" t="s">
        <v>497</v>
      </c>
      <c r="E13" s="719" t="s">
        <v>498</v>
      </c>
      <c r="F13" s="683" t="s">
        <v>499</v>
      </c>
      <c r="G13" s="683" t="s">
        <v>500</v>
      </c>
      <c r="H13" s="686" t="s">
        <v>501</v>
      </c>
      <c r="I13" s="687"/>
      <c r="J13" s="687"/>
      <c r="K13" s="687"/>
      <c r="L13" s="687"/>
      <c r="M13" s="687"/>
      <c r="N13" s="687"/>
      <c r="O13" s="687"/>
      <c r="P13" s="687"/>
      <c r="Q13" s="687"/>
      <c r="R13" s="687"/>
      <c r="S13" s="687"/>
      <c r="T13" s="687"/>
      <c r="U13" s="690" t="s">
        <v>195</v>
      </c>
      <c r="V13" s="691"/>
      <c r="W13" s="694" t="s">
        <v>196</v>
      </c>
      <c r="X13" s="695"/>
      <c r="Y13" s="695"/>
      <c r="Z13" s="695"/>
      <c r="AA13" s="695"/>
      <c r="AB13" s="695"/>
      <c r="AC13" s="695"/>
      <c r="AD13" s="695"/>
      <c r="AE13" s="696" t="s">
        <v>502</v>
      </c>
    </row>
    <row r="14" spans="1:31" ht="13.5" customHeight="1">
      <c r="A14" s="709"/>
      <c r="B14" s="712"/>
      <c r="C14" s="713"/>
      <c r="D14" s="717"/>
      <c r="E14" s="720"/>
      <c r="F14" s="722"/>
      <c r="G14" s="684"/>
      <c r="H14" s="688"/>
      <c r="I14" s="689"/>
      <c r="J14" s="689"/>
      <c r="K14" s="689"/>
      <c r="L14" s="689"/>
      <c r="M14" s="689"/>
      <c r="N14" s="689"/>
      <c r="O14" s="689"/>
      <c r="P14" s="689"/>
      <c r="Q14" s="689"/>
      <c r="R14" s="689"/>
      <c r="S14" s="689"/>
      <c r="T14" s="689"/>
      <c r="U14" s="692"/>
      <c r="V14" s="693"/>
      <c r="W14" s="699" t="s">
        <v>89</v>
      </c>
      <c r="X14" s="699"/>
      <c r="Y14" s="699"/>
      <c r="Z14" s="699"/>
      <c r="AA14" s="699" t="s">
        <v>90</v>
      </c>
      <c r="AB14" s="699"/>
      <c r="AC14" s="699"/>
      <c r="AD14" s="699"/>
      <c r="AE14" s="697"/>
    </row>
    <row r="15" spans="1:31" ht="38.1" customHeight="1">
      <c r="A15" s="688"/>
      <c r="B15" s="714"/>
      <c r="C15" s="715"/>
      <c r="D15" s="718"/>
      <c r="E15" s="721"/>
      <c r="F15" s="723"/>
      <c r="G15" s="685"/>
      <c r="H15" s="451" t="s">
        <v>503</v>
      </c>
      <c r="I15" s="452" t="s">
        <v>504</v>
      </c>
      <c r="J15" s="452" t="s">
        <v>505</v>
      </c>
      <c r="K15" s="452" t="s">
        <v>506</v>
      </c>
      <c r="L15" s="452" t="s">
        <v>507</v>
      </c>
      <c r="M15" s="452" t="s">
        <v>508</v>
      </c>
      <c r="N15" s="452" t="s">
        <v>509</v>
      </c>
      <c r="O15" s="452" t="s">
        <v>510</v>
      </c>
      <c r="P15" s="452" t="s">
        <v>511</v>
      </c>
      <c r="Q15" s="452" t="s">
        <v>512</v>
      </c>
      <c r="R15" s="452" t="s">
        <v>513</v>
      </c>
      <c r="S15" s="452" t="s">
        <v>514</v>
      </c>
      <c r="T15" s="453" t="s">
        <v>515</v>
      </c>
      <c r="U15" s="454" t="s">
        <v>197</v>
      </c>
      <c r="V15" s="454" t="s">
        <v>516</v>
      </c>
      <c r="W15" s="452" t="s">
        <v>91</v>
      </c>
      <c r="X15" s="452" t="s">
        <v>92</v>
      </c>
      <c r="Y15" s="452" t="s">
        <v>93</v>
      </c>
      <c r="Z15" s="452" t="s">
        <v>199</v>
      </c>
      <c r="AA15" s="452" t="s">
        <v>91</v>
      </c>
      <c r="AB15" s="452" t="s">
        <v>92</v>
      </c>
      <c r="AC15" s="452" t="s">
        <v>93</v>
      </c>
      <c r="AD15" s="452" t="s">
        <v>199</v>
      </c>
      <c r="AE15" s="698"/>
    </row>
    <row r="16" spans="1:31" ht="24.95" customHeight="1">
      <c r="A16" s="673" t="s">
        <v>484</v>
      </c>
      <c r="B16" s="675" t="s">
        <v>486</v>
      </c>
      <c r="C16" s="676"/>
      <c r="D16" s="679" t="s">
        <v>517</v>
      </c>
      <c r="E16" s="679" t="s">
        <v>518</v>
      </c>
      <c r="F16" s="679" t="s">
        <v>519</v>
      </c>
      <c r="G16" s="455" t="s">
        <v>94</v>
      </c>
      <c r="H16" s="456" t="s">
        <v>520</v>
      </c>
      <c r="I16" s="456" t="s">
        <v>521</v>
      </c>
      <c r="J16" s="456" t="s">
        <v>521</v>
      </c>
      <c r="K16" s="456" t="s">
        <v>521</v>
      </c>
      <c r="L16" s="456" t="s">
        <v>521</v>
      </c>
      <c r="M16" s="456" t="s">
        <v>521</v>
      </c>
      <c r="N16" s="456" t="s">
        <v>521</v>
      </c>
      <c r="O16" s="456" t="s">
        <v>522</v>
      </c>
      <c r="P16" s="456" t="s">
        <v>521</v>
      </c>
      <c r="Q16" s="456" t="s">
        <v>521</v>
      </c>
      <c r="R16" s="456"/>
      <c r="S16" s="456"/>
      <c r="T16" s="457">
        <f>COUNTA(H16:S16)</f>
        <v>10</v>
      </c>
      <c r="U16" s="458">
        <v>10</v>
      </c>
      <c r="V16" s="459"/>
      <c r="W16" s="669"/>
      <c r="X16" s="669"/>
      <c r="Y16" s="669"/>
      <c r="Z16" s="669"/>
      <c r="AA16" s="669"/>
      <c r="AB16" s="669"/>
      <c r="AC16" s="669"/>
      <c r="AD16" s="669"/>
      <c r="AE16" s="671"/>
    </row>
    <row r="17" spans="1:31" ht="24.95" customHeight="1">
      <c r="A17" s="674"/>
      <c r="B17" s="677"/>
      <c r="C17" s="678"/>
      <c r="D17" s="680"/>
      <c r="E17" s="680"/>
      <c r="F17" s="680"/>
      <c r="G17" s="460" t="s">
        <v>95</v>
      </c>
      <c r="H17" s="461">
        <v>2</v>
      </c>
      <c r="I17" s="461">
        <v>2</v>
      </c>
      <c r="J17" s="461">
        <v>2</v>
      </c>
      <c r="K17" s="461">
        <v>3</v>
      </c>
      <c r="L17" s="461">
        <v>3</v>
      </c>
      <c r="M17" s="461">
        <v>3</v>
      </c>
      <c r="N17" s="461">
        <v>3</v>
      </c>
      <c r="O17" s="461">
        <v>4</v>
      </c>
      <c r="P17" s="461">
        <v>4</v>
      </c>
      <c r="Q17" s="461">
        <v>4</v>
      </c>
      <c r="R17" s="461"/>
      <c r="S17" s="461"/>
      <c r="T17" s="462">
        <f>SUM(H17:S17)</f>
        <v>30</v>
      </c>
      <c r="U17" s="463">
        <v>30</v>
      </c>
      <c r="V17" s="463"/>
      <c r="W17" s="669"/>
      <c r="X17" s="669"/>
      <c r="Y17" s="669"/>
      <c r="Z17" s="669"/>
      <c r="AA17" s="669"/>
      <c r="AB17" s="669"/>
      <c r="AC17" s="669"/>
      <c r="AD17" s="669"/>
      <c r="AE17" s="672"/>
    </row>
    <row r="18" spans="1:31" ht="24.95" customHeight="1">
      <c r="A18" s="673" t="s">
        <v>523</v>
      </c>
      <c r="B18" s="675" t="s">
        <v>524</v>
      </c>
      <c r="C18" s="676"/>
      <c r="D18" s="679" t="s">
        <v>517</v>
      </c>
      <c r="E18" s="681" t="s">
        <v>525</v>
      </c>
      <c r="F18" s="679" t="s">
        <v>526</v>
      </c>
      <c r="G18" s="455" t="s">
        <v>94</v>
      </c>
      <c r="H18" s="456"/>
      <c r="I18" s="456"/>
      <c r="J18" s="456"/>
      <c r="K18" s="456"/>
      <c r="L18" s="456"/>
      <c r="M18" s="456"/>
      <c r="N18" s="456"/>
      <c r="O18" s="456"/>
      <c r="P18" s="456"/>
      <c r="Q18" s="456"/>
      <c r="R18" s="456" t="s">
        <v>527</v>
      </c>
      <c r="S18" s="456" t="s">
        <v>521</v>
      </c>
      <c r="T18" s="457">
        <f>COUNTA(H18:S18)</f>
        <v>2</v>
      </c>
      <c r="U18" s="458">
        <v>2</v>
      </c>
      <c r="V18" s="459"/>
      <c r="W18" s="669"/>
      <c r="X18" s="669"/>
      <c r="Y18" s="669"/>
      <c r="Z18" s="669"/>
      <c r="AA18" s="669"/>
      <c r="AB18" s="669">
        <v>1</v>
      </c>
      <c r="AC18" s="669">
        <v>1</v>
      </c>
      <c r="AD18" s="669"/>
      <c r="AE18" s="671" t="s">
        <v>528</v>
      </c>
    </row>
    <row r="19" spans="1:31" ht="24.95" customHeight="1">
      <c r="A19" s="674"/>
      <c r="B19" s="677"/>
      <c r="C19" s="678"/>
      <c r="D19" s="680"/>
      <c r="E19" s="682"/>
      <c r="F19" s="680"/>
      <c r="G19" s="460" t="s">
        <v>95</v>
      </c>
      <c r="H19" s="461"/>
      <c r="I19" s="464"/>
      <c r="J19" s="461"/>
      <c r="K19" s="461"/>
      <c r="L19" s="461"/>
      <c r="M19" s="461"/>
      <c r="N19" s="461"/>
      <c r="O19" s="461"/>
      <c r="P19" s="461"/>
      <c r="Q19" s="461"/>
      <c r="R19" s="461">
        <v>3</v>
      </c>
      <c r="S19" s="461">
        <v>3</v>
      </c>
      <c r="T19" s="462">
        <f>SUM(H19:S19)</f>
        <v>6</v>
      </c>
      <c r="U19" s="463">
        <v>6</v>
      </c>
      <c r="V19" s="463"/>
      <c r="W19" s="669"/>
      <c r="X19" s="669"/>
      <c r="Y19" s="669"/>
      <c r="Z19" s="669"/>
      <c r="AA19" s="669"/>
      <c r="AB19" s="669"/>
      <c r="AC19" s="669"/>
      <c r="AD19" s="669"/>
      <c r="AE19" s="672"/>
    </row>
    <row r="20" spans="1:31" ht="24.95" customHeight="1">
      <c r="A20" s="673"/>
      <c r="B20" s="675"/>
      <c r="C20" s="676"/>
      <c r="D20" s="679"/>
      <c r="E20" s="681"/>
      <c r="F20" s="679"/>
      <c r="G20" s="465" t="s">
        <v>94</v>
      </c>
      <c r="H20" s="456"/>
      <c r="I20" s="456"/>
      <c r="J20" s="456"/>
      <c r="K20" s="456"/>
      <c r="L20" s="456"/>
      <c r="M20" s="456"/>
      <c r="N20" s="456"/>
      <c r="O20" s="456"/>
      <c r="P20" s="456"/>
      <c r="Q20" s="456"/>
      <c r="R20" s="456"/>
      <c r="S20" s="456"/>
      <c r="T20" s="457">
        <f>COUNTA(H20:S20)</f>
        <v>0</v>
      </c>
      <c r="U20" s="458"/>
      <c r="V20" s="459"/>
      <c r="W20" s="669"/>
      <c r="X20" s="669"/>
      <c r="Y20" s="669"/>
      <c r="Z20" s="669"/>
      <c r="AA20" s="669"/>
      <c r="AB20" s="669"/>
      <c r="AC20" s="669"/>
      <c r="AD20" s="669"/>
      <c r="AE20" s="671"/>
    </row>
    <row r="21" spans="1:31" ht="24.95" customHeight="1">
      <c r="A21" s="674"/>
      <c r="B21" s="677"/>
      <c r="C21" s="678"/>
      <c r="D21" s="680"/>
      <c r="E21" s="682"/>
      <c r="F21" s="680"/>
      <c r="G21" s="466" t="s">
        <v>95</v>
      </c>
      <c r="H21" s="461"/>
      <c r="I21" s="461"/>
      <c r="J21" s="461"/>
      <c r="K21" s="461"/>
      <c r="L21" s="461"/>
      <c r="M21" s="461"/>
      <c r="N21" s="461"/>
      <c r="O21" s="461"/>
      <c r="P21" s="461"/>
      <c r="Q21" s="461"/>
      <c r="R21" s="461"/>
      <c r="S21" s="461"/>
      <c r="T21" s="462">
        <f>SUM(H21:S21)</f>
        <v>0</v>
      </c>
      <c r="U21" s="463"/>
      <c r="V21" s="463"/>
      <c r="W21" s="669"/>
      <c r="X21" s="669"/>
      <c r="Y21" s="669"/>
      <c r="Z21" s="669"/>
      <c r="AA21" s="669"/>
      <c r="AB21" s="669"/>
      <c r="AC21" s="669"/>
      <c r="AD21" s="669"/>
      <c r="AE21" s="672"/>
    </row>
    <row r="22" spans="1:31" ht="24.95" customHeight="1">
      <c r="A22" s="673"/>
      <c r="B22" s="675"/>
      <c r="C22" s="676"/>
      <c r="D22" s="679"/>
      <c r="E22" s="681"/>
      <c r="F22" s="679"/>
      <c r="G22" s="455" t="s">
        <v>94</v>
      </c>
      <c r="H22" s="456"/>
      <c r="I22" s="456"/>
      <c r="J22" s="456"/>
      <c r="K22" s="456"/>
      <c r="L22" s="456"/>
      <c r="M22" s="456"/>
      <c r="N22" s="456"/>
      <c r="O22" s="456"/>
      <c r="P22" s="456"/>
      <c r="Q22" s="456"/>
      <c r="R22" s="456"/>
      <c r="S22" s="456"/>
      <c r="T22" s="457">
        <f>COUNTA(H22:S22)</f>
        <v>0</v>
      </c>
      <c r="U22" s="458"/>
      <c r="V22" s="459"/>
      <c r="W22" s="669"/>
      <c r="X22" s="669"/>
      <c r="Y22" s="669"/>
      <c r="Z22" s="669"/>
      <c r="AA22" s="669"/>
      <c r="AB22" s="669"/>
      <c r="AC22" s="669"/>
      <c r="AD22" s="669"/>
      <c r="AE22" s="671"/>
    </row>
    <row r="23" spans="1:31" ht="24.95" customHeight="1" thickBot="1">
      <c r="A23" s="674"/>
      <c r="B23" s="677"/>
      <c r="C23" s="678"/>
      <c r="D23" s="680"/>
      <c r="E23" s="682"/>
      <c r="F23" s="680"/>
      <c r="G23" s="467" t="s">
        <v>95</v>
      </c>
      <c r="H23" s="461"/>
      <c r="I23" s="461"/>
      <c r="J23" s="461"/>
      <c r="K23" s="461"/>
      <c r="L23" s="461"/>
      <c r="M23" s="461"/>
      <c r="N23" s="461"/>
      <c r="O23" s="461"/>
      <c r="P23" s="468"/>
      <c r="Q23" s="468"/>
      <c r="R23" s="468"/>
      <c r="S23" s="468"/>
      <c r="T23" s="469">
        <f>SUM(H23:S23)</f>
        <v>0</v>
      </c>
      <c r="U23" s="470"/>
      <c r="V23" s="470"/>
      <c r="W23" s="670"/>
      <c r="X23" s="670"/>
      <c r="Y23" s="670"/>
      <c r="Z23" s="670"/>
      <c r="AA23" s="670"/>
      <c r="AB23" s="670"/>
      <c r="AC23" s="670"/>
      <c r="AD23" s="670"/>
      <c r="AE23" s="672"/>
    </row>
    <row r="24" spans="1:31" s="450" customFormat="1" ht="20.100000000000001" customHeight="1">
      <c r="C24" s="471"/>
      <c r="D24" s="471"/>
      <c r="E24" s="471"/>
      <c r="F24" s="472"/>
      <c r="G24" s="473"/>
      <c r="H24" s="474"/>
      <c r="I24" s="474"/>
      <c r="J24" s="474"/>
      <c r="K24" s="474"/>
      <c r="L24" s="474"/>
      <c r="M24" s="474"/>
      <c r="N24" s="474"/>
      <c r="O24" s="474"/>
      <c r="P24" s="661" t="s">
        <v>200</v>
      </c>
      <c r="Q24" s="662"/>
      <c r="R24" s="665" t="s">
        <v>94</v>
      </c>
      <c r="S24" s="665"/>
      <c r="T24" s="475">
        <f t="shared" ref="T24:V25" si="0">T16+T18+T20+T22</f>
        <v>12</v>
      </c>
      <c r="U24" s="476">
        <f t="shared" si="0"/>
        <v>12</v>
      </c>
      <c r="V24" s="476">
        <f t="shared" si="0"/>
        <v>0</v>
      </c>
      <c r="W24" s="477" t="s">
        <v>135</v>
      </c>
      <c r="X24" s="477" t="s">
        <v>136</v>
      </c>
      <c r="Y24" s="477" t="s">
        <v>137</v>
      </c>
      <c r="Z24" s="477" t="s">
        <v>138</v>
      </c>
      <c r="AA24" s="477" t="s">
        <v>139</v>
      </c>
      <c r="AB24" s="477" t="s">
        <v>140</v>
      </c>
      <c r="AC24" s="477" t="s">
        <v>141</v>
      </c>
      <c r="AD24" s="478" t="s">
        <v>142</v>
      </c>
      <c r="AE24" s="471"/>
    </row>
    <row r="25" spans="1:31" s="450" customFormat="1" ht="20.100000000000001" customHeight="1" thickBot="1">
      <c r="C25" s="479"/>
      <c r="D25" s="480"/>
      <c r="E25" s="480"/>
      <c r="F25" s="472"/>
      <c r="G25" s="473"/>
      <c r="H25" s="474"/>
      <c r="I25" s="474"/>
      <c r="J25" s="474"/>
      <c r="K25" s="474"/>
      <c r="L25" s="474"/>
      <c r="M25" s="474"/>
      <c r="N25" s="474"/>
      <c r="O25" s="474"/>
      <c r="P25" s="663"/>
      <c r="Q25" s="664"/>
      <c r="R25" s="666" t="s">
        <v>95</v>
      </c>
      <c r="S25" s="666"/>
      <c r="T25" s="481">
        <f t="shared" si="0"/>
        <v>36</v>
      </c>
      <c r="U25" s="482">
        <f t="shared" si="0"/>
        <v>36</v>
      </c>
      <c r="V25" s="482">
        <f t="shared" si="0"/>
        <v>0</v>
      </c>
      <c r="W25" s="483">
        <f t="shared" ref="W25:AD25" si="1">SUM(W16:W23)</f>
        <v>0</v>
      </c>
      <c r="X25" s="483">
        <f t="shared" si="1"/>
        <v>0</v>
      </c>
      <c r="Y25" s="483">
        <f t="shared" si="1"/>
        <v>0</v>
      </c>
      <c r="Z25" s="483">
        <f t="shared" si="1"/>
        <v>0</v>
      </c>
      <c r="AA25" s="483">
        <f t="shared" si="1"/>
        <v>0</v>
      </c>
      <c r="AB25" s="483">
        <f t="shared" si="1"/>
        <v>1</v>
      </c>
      <c r="AC25" s="483">
        <f t="shared" si="1"/>
        <v>1</v>
      </c>
      <c r="AD25" s="484">
        <f t="shared" si="1"/>
        <v>0</v>
      </c>
      <c r="AE25" s="471"/>
    </row>
    <row r="26" spans="1:31">
      <c r="C26" s="485"/>
      <c r="D26" s="485"/>
      <c r="E26" s="485"/>
      <c r="F26" s="485"/>
      <c r="G26" s="423"/>
      <c r="H26" s="486"/>
      <c r="I26" s="486"/>
      <c r="J26" s="486"/>
      <c r="K26" s="486"/>
      <c r="L26" s="486"/>
      <c r="M26" s="486"/>
      <c r="N26" s="486"/>
      <c r="O26" s="486"/>
      <c r="P26" s="486"/>
      <c r="Q26" s="486"/>
      <c r="R26" s="486"/>
      <c r="S26" s="486"/>
      <c r="T26" s="423"/>
      <c r="W26" s="423"/>
      <c r="X26" s="423"/>
      <c r="Y26" s="423"/>
      <c r="Z26" s="423"/>
      <c r="AA26" s="423"/>
      <c r="AB26" s="423"/>
      <c r="AC26" s="423"/>
      <c r="AD26" s="423"/>
      <c r="AE26" s="486"/>
    </row>
    <row r="27" spans="1:31" ht="26.25" customHeight="1">
      <c r="A27" s="667" t="s">
        <v>529</v>
      </c>
      <c r="B27" s="667"/>
      <c r="C27" s="667"/>
      <c r="D27" s="667"/>
      <c r="E27" s="667"/>
      <c r="F27" s="667"/>
      <c r="G27" s="667"/>
      <c r="H27" s="667"/>
      <c r="I27" s="667"/>
      <c r="J27" s="667"/>
      <c r="K27" s="667"/>
      <c r="L27" s="667"/>
      <c r="M27" s="667"/>
      <c r="N27" s="667"/>
      <c r="O27" s="667"/>
      <c r="T27" s="576" t="s">
        <v>530</v>
      </c>
      <c r="U27" s="577"/>
      <c r="V27" s="668"/>
      <c r="W27" s="488" t="s">
        <v>19</v>
      </c>
      <c r="X27" s="647">
        <f>Z25</f>
        <v>0</v>
      </c>
      <c r="Y27" s="647"/>
      <c r="Z27" s="489" t="s">
        <v>96</v>
      </c>
      <c r="AA27" s="490" t="s">
        <v>212</v>
      </c>
      <c r="AB27" s="647">
        <f>AD25</f>
        <v>0</v>
      </c>
      <c r="AC27" s="647"/>
      <c r="AD27" s="489" t="s">
        <v>96</v>
      </c>
    </row>
    <row r="28" spans="1:31" ht="25.5" customHeight="1">
      <c r="A28" s="667"/>
      <c r="B28" s="667"/>
      <c r="C28" s="667"/>
      <c r="D28" s="667"/>
      <c r="E28" s="667"/>
      <c r="F28" s="667"/>
      <c r="G28" s="667"/>
      <c r="H28" s="667"/>
      <c r="I28" s="667"/>
      <c r="J28" s="667"/>
      <c r="K28" s="667"/>
      <c r="L28" s="667"/>
      <c r="M28" s="667"/>
      <c r="N28" s="667"/>
      <c r="O28" s="667"/>
      <c r="T28" s="648" t="s">
        <v>531</v>
      </c>
      <c r="U28" s="649"/>
      <c r="V28" s="650"/>
      <c r="W28" s="654" t="s">
        <v>213</v>
      </c>
      <c r="X28" s="656" t="s">
        <v>214</v>
      </c>
      <c r="Y28" s="656"/>
      <c r="Z28" s="657"/>
      <c r="AA28" s="658" t="s">
        <v>215</v>
      </c>
      <c r="AB28" s="656" t="s">
        <v>216</v>
      </c>
      <c r="AC28" s="656"/>
      <c r="AD28" s="657"/>
    </row>
    <row r="29" spans="1:31" ht="45" customHeight="1">
      <c r="A29" s="667"/>
      <c r="B29" s="667"/>
      <c r="C29" s="667"/>
      <c r="D29" s="667"/>
      <c r="E29" s="667"/>
      <c r="F29" s="667"/>
      <c r="G29" s="667"/>
      <c r="H29" s="667"/>
      <c r="I29" s="667"/>
      <c r="J29" s="667"/>
      <c r="K29" s="667"/>
      <c r="L29" s="667"/>
      <c r="M29" s="667"/>
      <c r="N29" s="667"/>
      <c r="O29" s="667"/>
      <c r="T29" s="651"/>
      <c r="U29" s="652"/>
      <c r="V29" s="653"/>
      <c r="W29" s="655"/>
      <c r="X29" s="660">
        <f>W25+(X25*2)+(Y25*3)</f>
        <v>0</v>
      </c>
      <c r="Y29" s="660"/>
      <c r="Z29" s="491" t="s">
        <v>217</v>
      </c>
      <c r="AA29" s="659"/>
      <c r="AB29" s="660">
        <f>AA25+(AB25*2)+(AC25*3)</f>
        <v>5</v>
      </c>
      <c r="AC29" s="660"/>
      <c r="AD29" s="491" t="s">
        <v>217</v>
      </c>
    </row>
    <row r="30" spans="1:31">
      <c r="C30" s="492"/>
      <c r="D30" s="492"/>
      <c r="E30" s="492"/>
      <c r="F30" s="492"/>
      <c r="G30" s="492"/>
      <c r="H30" s="492"/>
      <c r="I30" s="492"/>
      <c r="J30" s="492"/>
      <c r="K30" s="492"/>
      <c r="L30" s="492"/>
      <c r="M30" s="492"/>
      <c r="N30" s="492"/>
      <c r="O30" s="492"/>
      <c r="P30" s="492"/>
      <c r="Q30" s="492"/>
      <c r="R30" s="492"/>
      <c r="S30" s="492"/>
      <c r="T30" s="492"/>
      <c r="W30" s="492"/>
      <c r="X30" s="492"/>
      <c r="Y30" s="492"/>
      <c r="Z30" s="492"/>
      <c r="AA30" s="492"/>
      <c r="AB30" s="492"/>
      <c r="AC30" s="492"/>
      <c r="AD30" s="492"/>
      <c r="AE30" s="492"/>
    </row>
    <row r="32" spans="1:31" ht="24.95" customHeight="1">
      <c r="D32" s="493"/>
    </row>
    <row r="33" spans="4:4" ht="24.95" customHeight="1">
      <c r="D33" s="493"/>
    </row>
  </sheetData>
  <sheetProtection formatCells="0"/>
  <dataConsolidate/>
  <mergeCells count="93">
    <mergeCell ref="A1:C1"/>
    <mergeCell ref="C3:AE3"/>
    <mergeCell ref="A5:C5"/>
    <mergeCell ref="B8:G8"/>
    <mergeCell ref="I8:J8"/>
    <mergeCell ref="K8:L8"/>
    <mergeCell ref="A13:A15"/>
    <mergeCell ref="B13:C15"/>
    <mergeCell ref="D13:D15"/>
    <mergeCell ref="E13:E15"/>
    <mergeCell ref="F13:F15"/>
    <mergeCell ref="B9:G9"/>
    <mergeCell ref="I9:J9"/>
    <mergeCell ref="K9:L9"/>
    <mergeCell ref="B11:G11"/>
    <mergeCell ref="W12:AE12"/>
    <mergeCell ref="G13:G15"/>
    <mergeCell ref="H13:T14"/>
    <mergeCell ref="U13:V14"/>
    <mergeCell ref="W13:AD13"/>
    <mergeCell ref="AE13:AE15"/>
    <mergeCell ref="W14:Z14"/>
    <mergeCell ref="AA14:AD14"/>
    <mergeCell ref="AC16:AC17"/>
    <mergeCell ref="A16:A17"/>
    <mergeCell ref="B16:C17"/>
    <mergeCell ref="D16:D17"/>
    <mergeCell ref="E16:E17"/>
    <mergeCell ref="F16:F17"/>
    <mergeCell ref="W16:W17"/>
    <mergeCell ref="AE18:AE19"/>
    <mergeCell ref="AD16:AD17"/>
    <mergeCell ref="AE16:AE17"/>
    <mergeCell ref="A18:A19"/>
    <mergeCell ref="B18:C19"/>
    <mergeCell ref="D18:D19"/>
    <mergeCell ref="E18:E19"/>
    <mergeCell ref="F18:F19"/>
    <mergeCell ref="W18:W19"/>
    <mergeCell ref="X18:X19"/>
    <mergeCell ref="Y18:Y19"/>
    <mergeCell ref="X16:X17"/>
    <mergeCell ref="Y16:Y17"/>
    <mergeCell ref="Z16:Z17"/>
    <mergeCell ref="AA16:AA17"/>
    <mergeCell ref="AB16:AB17"/>
    <mergeCell ref="Z18:Z19"/>
    <mergeCell ref="AA18:AA19"/>
    <mergeCell ref="AB18:AB19"/>
    <mergeCell ref="AC18:AC19"/>
    <mergeCell ref="AD18:AD19"/>
    <mergeCell ref="AC20:AC21"/>
    <mergeCell ref="A20:A21"/>
    <mergeCell ref="B20:C21"/>
    <mergeCell ref="D20:D21"/>
    <mergeCell ref="E20:E21"/>
    <mergeCell ref="F20:F21"/>
    <mergeCell ref="W20:W21"/>
    <mergeCell ref="AE22:AE23"/>
    <mergeCell ref="AD20:AD21"/>
    <mergeCell ref="AE20:AE21"/>
    <mergeCell ref="A22:A23"/>
    <mergeCell ref="B22:C23"/>
    <mergeCell ref="D22:D23"/>
    <mergeCell ref="E22:E23"/>
    <mergeCell ref="F22:F23"/>
    <mergeCell ref="W22:W23"/>
    <mergeCell ref="X22:X23"/>
    <mergeCell ref="Y22:Y23"/>
    <mergeCell ref="X20:X21"/>
    <mergeCell ref="Y20:Y21"/>
    <mergeCell ref="Z20:Z21"/>
    <mergeCell ref="AA20:AA21"/>
    <mergeCell ref="AB20:AB21"/>
    <mergeCell ref="Z22:Z23"/>
    <mergeCell ref="AA22:AA23"/>
    <mergeCell ref="AB22:AB23"/>
    <mergeCell ref="AC22:AC23"/>
    <mergeCell ref="AD22:AD23"/>
    <mergeCell ref="P24:Q25"/>
    <mergeCell ref="R24:S24"/>
    <mergeCell ref="R25:S25"/>
    <mergeCell ref="A27:O29"/>
    <mergeCell ref="T27:V27"/>
    <mergeCell ref="AB27:AC27"/>
    <mergeCell ref="T28:V29"/>
    <mergeCell ref="W28:W29"/>
    <mergeCell ref="X28:Z28"/>
    <mergeCell ref="AA28:AA29"/>
    <mergeCell ref="AB28:AD28"/>
    <mergeCell ref="X29:Y29"/>
    <mergeCell ref="AB29:AC29"/>
    <mergeCell ref="X27:Y27"/>
  </mergeCells>
  <phoneticPr fontId="4"/>
  <conditionalFormatting sqref="B7 B9:G9 B10 D10 F10">
    <cfRule type="containsBlanks" dxfId="43" priority="6" stopIfTrue="1">
      <formula>LEN(TRIM(B7))=0</formula>
    </cfRule>
  </conditionalFormatting>
  <conditionalFormatting sqref="A16 D16:F23 A18 A20 A22">
    <cfRule type="containsBlanks" dxfId="42" priority="5" stopIfTrue="1">
      <formula>LEN(TRIM(A16))=0</formula>
    </cfRule>
  </conditionalFormatting>
  <conditionalFormatting sqref="B11:G11">
    <cfRule type="containsBlanks" dxfId="41" priority="4" stopIfTrue="1">
      <formula>LEN(TRIM(B11))=0</formula>
    </cfRule>
  </conditionalFormatting>
  <conditionalFormatting sqref="H16:S23 U16:V23">
    <cfRule type="containsBlanks" dxfId="40" priority="3">
      <formula>LEN(TRIM(H16))=0</formula>
    </cfRule>
  </conditionalFormatting>
  <conditionalFormatting sqref="W16:AD23">
    <cfRule type="containsBlanks" dxfId="39" priority="2">
      <formula>LEN(TRIM(W16))=0</formula>
    </cfRule>
  </conditionalFormatting>
  <conditionalFormatting sqref="B20:C23">
    <cfRule type="containsBlanks" dxfId="38" priority="1">
      <formula>LEN(TRIM(B20))=0</formula>
    </cfRule>
  </conditionalFormatting>
  <dataValidations count="2">
    <dataValidation type="list" allowBlank="1" showInputMessage="1" sqref="H22:S22 H18:S18 H20:S20 H16:S16" xr:uid="{00000000-0002-0000-0900-000000000000}">
      <formula1>"→,内,救,地,外,小,産,麻,精,選"</formula1>
    </dataValidation>
    <dataValidation type="list" allowBlank="1" showInputMessage="1" showErrorMessage="1" sqref="F16:F23" xr:uid="{00000000-0002-0000-0900-000001000000}">
      <formula1>"第1種,第2種,第3種,第4種,第5種"</formula1>
    </dataValidation>
  </dataValidations>
  <printOptions horizontalCentered="1"/>
  <pageMargins left="0.19685039370078741" right="0.23622047244094491" top="0.47244094488188981" bottom="0.19685039370078741" header="0.31496062992125984" footer="0.23622047244094491"/>
  <pageSetup paperSize="9" scale="57" orientation="landscape"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theme="5" tint="0.39997558519241921"/>
  </sheetPr>
  <dimension ref="A1:AE45"/>
  <sheetViews>
    <sheetView view="pageBreakPreview" zoomScaleNormal="100" zoomScaleSheetLayoutView="100" workbookViewId="0">
      <selection activeCell="AE20" sqref="AE20"/>
    </sheetView>
  </sheetViews>
  <sheetFormatPr defaultRowHeight="12"/>
  <cols>
    <col min="1" max="1" width="16.625" style="433" bestFit="1" customWidth="1"/>
    <col min="2" max="2" width="19.625" style="433" customWidth="1"/>
    <col min="3" max="3" width="8.625" style="433" customWidth="1"/>
    <col min="4" max="6" width="9.375" style="433" customWidth="1"/>
    <col min="7" max="7" width="7.5" style="433" bestFit="1" customWidth="1"/>
    <col min="8" max="19" width="4" style="433" customWidth="1"/>
    <col min="20" max="20" width="14.625" style="433" customWidth="1"/>
    <col min="21" max="22" width="4.375" style="487" customWidth="1"/>
    <col min="23" max="30" width="6.625" style="433" customWidth="1"/>
    <col min="31" max="31" width="38.125" style="433" customWidth="1"/>
    <col min="32" max="16384" width="9" style="433"/>
  </cols>
  <sheetData>
    <row r="1" spans="1:31" s="429" customFormat="1" ht="13.5">
      <c r="A1" s="724" t="s">
        <v>552</v>
      </c>
      <c r="B1" s="724"/>
      <c r="C1" s="494"/>
      <c r="D1" s="427"/>
      <c r="E1" s="427"/>
      <c r="F1" s="427"/>
      <c r="G1" s="427"/>
      <c r="H1" s="427"/>
      <c r="I1" s="427"/>
      <c r="J1" s="427"/>
      <c r="K1" s="427"/>
      <c r="L1" s="427"/>
      <c r="M1" s="427"/>
      <c r="N1" s="427"/>
      <c r="O1" s="427"/>
      <c r="P1" s="427"/>
      <c r="Q1" s="427"/>
      <c r="R1" s="427"/>
      <c r="S1" s="427"/>
      <c r="T1" s="427"/>
      <c r="U1" s="428"/>
      <c r="V1" s="428"/>
      <c r="W1" s="427"/>
      <c r="X1" s="427"/>
      <c r="Y1" s="427"/>
      <c r="Z1" s="427"/>
      <c r="AA1" s="427"/>
      <c r="AB1" s="427"/>
      <c r="AC1" s="427"/>
      <c r="AD1" s="427"/>
      <c r="AE1" s="427"/>
    </row>
    <row r="2" spans="1:31" s="429" customFormat="1" ht="14.25">
      <c r="B2" s="430"/>
      <c r="C2" s="430"/>
      <c r="D2" s="427"/>
      <c r="E2" s="427"/>
      <c r="F2" s="427"/>
      <c r="G2" s="427"/>
      <c r="H2" s="427"/>
      <c r="I2" s="427"/>
      <c r="J2" s="427"/>
      <c r="K2" s="427"/>
      <c r="L2" s="427"/>
      <c r="M2" s="427"/>
      <c r="N2" s="427"/>
      <c r="O2" s="427"/>
      <c r="P2" s="427"/>
      <c r="Q2" s="427"/>
      <c r="R2" s="427"/>
      <c r="S2" s="427"/>
      <c r="T2" s="427"/>
      <c r="U2" s="431"/>
      <c r="V2" s="432"/>
      <c r="W2" s="427"/>
      <c r="X2" s="427"/>
      <c r="Y2" s="427"/>
      <c r="Z2" s="427"/>
      <c r="AA2" s="427"/>
      <c r="AB2" s="427"/>
      <c r="AC2" s="427"/>
      <c r="AD2" s="427"/>
      <c r="AE2" s="427"/>
    </row>
    <row r="3" spans="1:31" ht="24.95" customHeight="1">
      <c r="B3" s="725" t="s">
        <v>479</v>
      </c>
      <c r="C3" s="725"/>
      <c r="D3" s="725"/>
      <c r="E3" s="725"/>
      <c r="F3" s="725"/>
      <c r="G3" s="725"/>
      <c r="H3" s="725"/>
      <c r="I3" s="725"/>
      <c r="J3" s="725"/>
      <c r="K3" s="725"/>
      <c r="L3" s="725"/>
      <c r="M3" s="725"/>
      <c r="N3" s="725"/>
      <c r="O3" s="725"/>
      <c r="P3" s="725"/>
      <c r="Q3" s="725"/>
      <c r="R3" s="725"/>
      <c r="S3" s="725"/>
      <c r="T3" s="725"/>
      <c r="U3" s="725"/>
      <c r="V3" s="725"/>
      <c r="W3" s="725"/>
      <c r="X3" s="725"/>
      <c r="Y3" s="725"/>
      <c r="Z3" s="725"/>
      <c r="AA3" s="725"/>
      <c r="AB3" s="725"/>
      <c r="AC3" s="725"/>
      <c r="AD3" s="725"/>
      <c r="AE3" s="725"/>
    </row>
    <row r="4" spans="1:31" ht="17.25" customHeight="1">
      <c r="B4" s="434"/>
      <c r="C4" s="434"/>
      <c r="D4" s="434"/>
      <c r="E4" s="434"/>
      <c r="F4" s="434"/>
      <c r="G4" s="434"/>
      <c r="H4" s="434"/>
      <c r="I4" s="434"/>
      <c r="J4" s="434"/>
      <c r="K4" s="434"/>
      <c r="L4" s="434"/>
      <c r="M4" s="434"/>
      <c r="N4" s="434"/>
      <c r="O4" s="434"/>
      <c r="P4" s="434"/>
      <c r="Q4" s="434"/>
      <c r="R4" s="434"/>
      <c r="S4" s="434"/>
      <c r="T4" s="435" t="s">
        <v>480</v>
      </c>
      <c r="U4" s="436"/>
      <c r="V4" s="436"/>
      <c r="W4" s="437"/>
      <c r="X4" s="437"/>
      <c r="Y4" s="437"/>
      <c r="Z4" s="437"/>
      <c r="AA4" s="437"/>
      <c r="AB4" s="437"/>
      <c r="AC4" s="437"/>
      <c r="AD4" s="437"/>
      <c r="AE4" s="437"/>
    </row>
    <row r="5" spans="1:31" ht="17.25" customHeight="1">
      <c r="A5" s="726" t="s">
        <v>532</v>
      </c>
      <c r="B5" s="726"/>
      <c r="C5" s="495"/>
      <c r="D5" s="434"/>
      <c r="E5" s="434"/>
      <c r="F5" s="434"/>
      <c r="G5" s="434"/>
      <c r="H5" s="434"/>
      <c r="I5" s="434"/>
      <c r="J5" s="434"/>
      <c r="K5" s="434"/>
      <c r="L5" s="434"/>
      <c r="M5" s="434"/>
      <c r="N5" s="434"/>
      <c r="O5" s="434"/>
      <c r="P5" s="434"/>
      <c r="Q5" s="434"/>
      <c r="R5" s="434"/>
      <c r="S5" s="434"/>
      <c r="T5" s="435"/>
      <c r="U5" s="436"/>
      <c r="V5" s="436"/>
      <c r="W5" s="437"/>
      <c r="X5" s="437"/>
      <c r="Y5" s="437"/>
      <c r="Z5" s="437"/>
      <c r="AA5" s="437"/>
      <c r="AB5" s="437"/>
      <c r="AC5" s="437"/>
      <c r="AD5" s="437"/>
      <c r="AE5" s="437"/>
    </row>
    <row r="6" spans="1:31" ht="17.25" customHeight="1">
      <c r="B6" s="434"/>
      <c r="C6" s="434"/>
      <c r="D6" s="434"/>
      <c r="E6" s="434"/>
      <c r="F6" s="434"/>
      <c r="G6" s="434"/>
      <c r="H6" s="434"/>
      <c r="I6" s="434"/>
      <c r="J6" s="434"/>
      <c r="K6" s="434"/>
      <c r="L6" s="434"/>
      <c r="M6" s="434"/>
      <c r="N6" s="434"/>
      <c r="O6" s="434"/>
      <c r="P6" s="434"/>
      <c r="Q6" s="434"/>
      <c r="R6" s="434"/>
      <c r="S6" s="434"/>
      <c r="T6" s="435"/>
      <c r="U6" s="436"/>
      <c r="V6" s="436"/>
      <c r="W6" s="437"/>
      <c r="X6" s="437"/>
      <c r="Y6" s="437"/>
      <c r="Z6" s="437"/>
      <c r="AA6" s="437"/>
      <c r="AB6" s="437"/>
      <c r="AC6" s="437"/>
      <c r="AD6" s="437"/>
      <c r="AE6" s="437"/>
    </row>
    <row r="7" spans="1:31" ht="24.95" customHeight="1">
      <c r="A7" s="496" t="s">
        <v>533</v>
      </c>
      <c r="B7" s="497" t="s">
        <v>484</v>
      </c>
      <c r="C7" s="498"/>
      <c r="D7" s="499"/>
      <c r="E7" s="499"/>
      <c r="F7" s="499"/>
      <c r="G7" s="499"/>
      <c r="H7" s="434"/>
      <c r="I7" s="434"/>
      <c r="J7" s="434"/>
      <c r="K7" s="434"/>
      <c r="L7" s="434"/>
      <c r="M7" s="434"/>
      <c r="N7" s="434"/>
      <c r="O7" s="434"/>
      <c r="P7" s="434"/>
      <c r="Q7" s="434"/>
      <c r="R7" s="434"/>
      <c r="S7" s="434"/>
      <c r="T7" s="435"/>
      <c r="U7" s="436"/>
      <c r="V7" s="436"/>
      <c r="W7" s="437"/>
      <c r="X7" s="437"/>
      <c r="Y7" s="437"/>
      <c r="Z7" s="437"/>
      <c r="AA7" s="437"/>
      <c r="AB7" s="437"/>
      <c r="AC7" s="437"/>
      <c r="AD7" s="437"/>
      <c r="AE7" s="437"/>
    </row>
    <row r="8" spans="1:31" ht="24.95" customHeight="1">
      <c r="A8" s="496" t="s">
        <v>485</v>
      </c>
      <c r="B8" s="768" t="s">
        <v>486</v>
      </c>
      <c r="C8" s="769"/>
      <c r="D8" s="769"/>
      <c r="E8" s="769"/>
      <c r="F8" s="769"/>
      <c r="G8" s="770"/>
      <c r="H8" s="434"/>
      <c r="I8" s="730" t="s">
        <v>487</v>
      </c>
      <c r="J8" s="730"/>
      <c r="K8" s="704" t="s">
        <v>123</v>
      </c>
      <c r="L8" s="704"/>
      <c r="M8" s="434"/>
      <c r="N8" s="434"/>
      <c r="O8" s="434"/>
      <c r="P8" s="434"/>
      <c r="Q8" s="434"/>
      <c r="R8" s="434"/>
      <c r="S8" s="434"/>
      <c r="T8" s="435"/>
      <c r="U8" s="436"/>
      <c r="V8" s="436"/>
      <c r="W8" s="437"/>
      <c r="X8" s="437"/>
      <c r="Y8" s="437"/>
      <c r="Z8" s="437"/>
      <c r="AA8" s="437"/>
      <c r="AB8" s="437"/>
      <c r="AC8" s="437"/>
      <c r="AD8" s="437"/>
      <c r="AE8" s="437"/>
    </row>
    <row r="9" spans="1:31" ht="24.95" customHeight="1">
      <c r="A9" s="442" t="s">
        <v>488</v>
      </c>
      <c r="B9" s="761" t="s">
        <v>534</v>
      </c>
      <c r="C9" s="762"/>
      <c r="D9" s="762"/>
      <c r="E9" s="762"/>
      <c r="F9" s="762"/>
      <c r="G9" s="763"/>
      <c r="H9" s="434"/>
      <c r="I9" s="703" t="s">
        <v>490</v>
      </c>
      <c r="J9" s="703"/>
      <c r="K9" s="704" t="s">
        <v>123</v>
      </c>
      <c r="L9" s="704"/>
      <c r="M9" s="434"/>
      <c r="N9" s="434"/>
      <c r="O9" s="434"/>
      <c r="P9" s="434"/>
      <c r="Q9" s="434"/>
      <c r="R9" s="434"/>
      <c r="S9" s="434"/>
      <c r="T9" s="435"/>
      <c r="U9" s="436"/>
      <c r="V9" s="436"/>
      <c r="W9" s="437"/>
      <c r="X9" s="437"/>
      <c r="Y9" s="437"/>
      <c r="Z9" s="437"/>
      <c r="AA9" s="437"/>
      <c r="AB9" s="437"/>
      <c r="AC9" s="437"/>
      <c r="AD9" s="437"/>
      <c r="AE9" s="437"/>
    </row>
    <row r="10" spans="1:31" ht="24.95" customHeight="1">
      <c r="A10" s="442" t="s">
        <v>491</v>
      </c>
      <c r="B10" s="444" t="s">
        <v>551</v>
      </c>
      <c r="C10" s="445" t="s">
        <v>492</v>
      </c>
      <c r="D10" s="446">
        <v>4</v>
      </c>
      <c r="E10" s="445" t="s">
        <v>96</v>
      </c>
      <c r="F10" s="446">
        <v>1</v>
      </c>
      <c r="G10" s="447" t="s">
        <v>493</v>
      </c>
      <c r="H10" s="434"/>
      <c r="I10" s="434"/>
      <c r="J10" s="434"/>
      <c r="K10" s="434"/>
      <c r="L10" s="434"/>
      <c r="M10" s="434"/>
      <c r="O10" s="434"/>
      <c r="P10" s="434"/>
      <c r="Q10" s="434"/>
      <c r="R10" s="434"/>
      <c r="S10" s="434"/>
      <c r="T10" s="436"/>
      <c r="U10" s="436"/>
      <c r="V10" s="436"/>
      <c r="W10" s="437"/>
      <c r="X10" s="437"/>
      <c r="Y10" s="437"/>
      <c r="Z10" s="437"/>
      <c r="AA10" s="437"/>
      <c r="AB10" s="437"/>
      <c r="AC10" s="437"/>
      <c r="AD10" s="437"/>
      <c r="AE10" s="437"/>
    </row>
    <row r="11" spans="1:31" ht="24.95" customHeight="1">
      <c r="A11" s="448" t="s">
        <v>494</v>
      </c>
      <c r="B11" s="761" t="s">
        <v>535</v>
      </c>
      <c r="C11" s="762"/>
      <c r="D11" s="762"/>
      <c r="E11" s="762"/>
      <c r="F11" s="762"/>
      <c r="G11" s="763"/>
      <c r="H11" s="434"/>
      <c r="I11" s="434"/>
      <c r="J11" s="434"/>
      <c r="K11" s="434"/>
      <c r="L11" s="434"/>
      <c r="M11" s="434"/>
      <c r="N11" s="434"/>
      <c r="O11" s="434"/>
      <c r="P11" s="434"/>
      <c r="Q11" s="434"/>
      <c r="R11" s="434"/>
      <c r="S11" s="434"/>
      <c r="T11" s="436"/>
      <c r="U11" s="436"/>
      <c r="V11" s="436"/>
      <c r="W11" s="437"/>
      <c r="X11" s="437"/>
      <c r="Y11" s="437"/>
      <c r="Z11" s="437"/>
      <c r="AA11" s="437"/>
      <c r="AB11" s="437"/>
      <c r="AC11" s="437"/>
      <c r="AD11" s="437"/>
      <c r="AE11" s="437"/>
    </row>
    <row r="12" spans="1:31" ht="12.75" customHeight="1">
      <c r="B12" s="449"/>
      <c r="C12" s="449"/>
      <c r="D12" s="450"/>
      <c r="E12" s="450"/>
      <c r="F12" s="450"/>
      <c r="G12" s="450"/>
      <c r="H12" s="450"/>
      <c r="I12" s="450"/>
      <c r="J12" s="450"/>
      <c r="K12" s="450"/>
      <c r="L12" s="450"/>
      <c r="M12" s="450"/>
      <c r="N12" s="450"/>
      <c r="O12" s="450"/>
      <c r="P12" s="450"/>
      <c r="Q12" s="450"/>
      <c r="R12" s="450"/>
      <c r="S12" s="450"/>
      <c r="T12" s="450"/>
      <c r="U12" s="431"/>
      <c r="V12" s="432"/>
      <c r="W12" s="708"/>
      <c r="X12" s="708"/>
      <c r="Y12" s="708"/>
      <c r="Z12" s="708"/>
      <c r="AA12" s="708"/>
      <c r="AB12" s="708"/>
      <c r="AC12" s="708"/>
      <c r="AD12" s="708"/>
      <c r="AE12" s="708"/>
    </row>
    <row r="13" spans="1:31" ht="14.25" customHeight="1">
      <c r="A13" s="686" t="s">
        <v>536</v>
      </c>
      <c r="B13" s="764" t="s">
        <v>537</v>
      </c>
      <c r="C13" s="696"/>
      <c r="D13" s="716" t="s">
        <v>497</v>
      </c>
      <c r="E13" s="719" t="s">
        <v>498</v>
      </c>
      <c r="F13" s="683" t="s">
        <v>499</v>
      </c>
      <c r="G13" s="683" t="s">
        <v>500</v>
      </c>
      <c r="H13" s="686" t="s">
        <v>501</v>
      </c>
      <c r="I13" s="687"/>
      <c r="J13" s="687"/>
      <c r="K13" s="687"/>
      <c r="L13" s="687"/>
      <c r="M13" s="687"/>
      <c r="N13" s="687"/>
      <c r="O13" s="687"/>
      <c r="P13" s="687"/>
      <c r="Q13" s="687"/>
      <c r="R13" s="687"/>
      <c r="S13" s="687"/>
      <c r="T13" s="687"/>
      <c r="U13" s="690" t="s">
        <v>195</v>
      </c>
      <c r="V13" s="691"/>
      <c r="W13" s="694" t="s">
        <v>196</v>
      </c>
      <c r="X13" s="695"/>
      <c r="Y13" s="695"/>
      <c r="Z13" s="695"/>
      <c r="AA13" s="695"/>
      <c r="AB13" s="695"/>
      <c r="AC13" s="695"/>
      <c r="AD13" s="695"/>
      <c r="AE13" s="696" t="s">
        <v>502</v>
      </c>
    </row>
    <row r="14" spans="1:31" ht="13.5" customHeight="1">
      <c r="A14" s="709"/>
      <c r="B14" s="765"/>
      <c r="C14" s="697"/>
      <c r="D14" s="717"/>
      <c r="E14" s="720"/>
      <c r="F14" s="722"/>
      <c r="G14" s="684"/>
      <c r="H14" s="688"/>
      <c r="I14" s="689"/>
      <c r="J14" s="689"/>
      <c r="K14" s="689"/>
      <c r="L14" s="689"/>
      <c r="M14" s="689"/>
      <c r="N14" s="689"/>
      <c r="O14" s="689"/>
      <c r="P14" s="689"/>
      <c r="Q14" s="689"/>
      <c r="R14" s="689"/>
      <c r="S14" s="689"/>
      <c r="T14" s="689"/>
      <c r="U14" s="692"/>
      <c r="V14" s="693"/>
      <c r="W14" s="699" t="s">
        <v>89</v>
      </c>
      <c r="X14" s="699"/>
      <c r="Y14" s="699"/>
      <c r="Z14" s="699"/>
      <c r="AA14" s="699" t="s">
        <v>90</v>
      </c>
      <c r="AB14" s="699"/>
      <c r="AC14" s="699"/>
      <c r="AD14" s="699"/>
      <c r="AE14" s="697"/>
    </row>
    <row r="15" spans="1:31" ht="38.1" customHeight="1">
      <c r="A15" s="688"/>
      <c r="B15" s="766"/>
      <c r="C15" s="767"/>
      <c r="D15" s="718"/>
      <c r="E15" s="721"/>
      <c r="F15" s="723"/>
      <c r="G15" s="685"/>
      <c r="H15" s="451" t="s">
        <v>503</v>
      </c>
      <c r="I15" s="452" t="s">
        <v>504</v>
      </c>
      <c r="J15" s="452" t="s">
        <v>505</v>
      </c>
      <c r="K15" s="452" t="s">
        <v>506</v>
      </c>
      <c r="L15" s="452" t="s">
        <v>507</v>
      </c>
      <c r="M15" s="452" t="s">
        <v>508</v>
      </c>
      <c r="N15" s="452" t="s">
        <v>509</v>
      </c>
      <c r="O15" s="452" t="s">
        <v>510</v>
      </c>
      <c r="P15" s="452" t="s">
        <v>511</v>
      </c>
      <c r="Q15" s="452" t="s">
        <v>512</v>
      </c>
      <c r="R15" s="452" t="s">
        <v>513</v>
      </c>
      <c r="S15" s="452" t="s">
        <v>514</v>
      </c>
      <c r="T15" s="453" t="s">
        <v>515</v>
      </c>
      <c r="U15" s="454" t="s">
        <v>197</v>
      </c>
      <c r="V15" s="454" t="s">
        <v>516</v>
      </c>
      <c r="W15" s="452" t="s">
        <v>91</v>
      </c>
      <c r="X15" s="452" t="s">
        <v>92</v>
      </c>
      <c r="Y15" s="452" t="s">
        <v>93</v>
      </c>
      <c r="Z15" s="452" t="s">
        <v>199</v>
      </c>
      <c r="AA15" s="452" t="s">
        <v>91</v>
      </c>
      <c r="AB15" s="452" t="s">
        <v>92</v>
      </c>
      <c r="AC15" s="452" t="s">
        <v>93</v>
      </c>
      <c r="AD15" s="452" t="s">
        <v>199</v>
      </c>
      <c r="AE15" s="698"/>
    </row>
    <row r="16" spans="1:31" ht="24.95" customHeight="1">
      <c r="A16" s="735" t="s">
        <v>484</v>
      </c>
      <c r="B16" s="738" t="s">
        <v>486</v>
      </c>
      <c r="C16" s="739"/>
      <c r="D16" s="679" t="s">
        <v>517</v>
      </c>
      <c r="E16" s="679" t="s">
        <v>518</v>
      </c>
      <c r="F16" s="679" t="s">
        <v>519</v>
      </c>
      <c r="G16" s="455" t="s">
        <v>94</v>
      </c>
      <c r="H16" s="456"/>
      <c r="I16" s="456"/>
      <c r="J16" s="456" t="s">
        <v>538</v>
      </c>
      <c r="K16" s="456" t="s">
        <v>521</v>
      </c>
      <c r="L16" s="456"/>
      <c r="M16" s="456"/>
      <c r="N16" s="456"/>
      <c r="O16" s="456"/>
      <c r="P16" s="456"/>
      <c r="Q16" s="456"/>
      <c r="R16" s="456"/>
      <c r="S16" s="456"/>
      <c r="T16" s="457">
        <f>COUNTA(H16:S16)</f>
        <v>2</v>
      </c>
      <c r="U16" s="458">
        <v>2</v>
      </c>
      <c r="V16" s="459"/>
      <c r="W16" s="500"/>
      <c r="X16" s="500"/>
      <c r="Y16" s="500"/>
      <c r="Z16" s="500"/>
      <c r="AA16" s="500"/>
      <c r="AB16" s="500"/>
      <c r="AC16" s="500"/>
      <c r="AD16" s="500"/>
      <c r="AE16" s="758" t="s">
        <v>577</v>
      </c>
    </row>
    <row r="17" spans="1:31" ht="24.95" customHeight="1">
      <c r="A17" s="736"/>
      <c r="B17" s="740"/>
      <c r="C17" s="741"/>
      <c r="D17" s="744"/>
      <c r="E17" s="744"/>
      <c r="F17" s="744"/>
      <c r="G17" s="501" t="s">
        <v>539</v>
      </c>
      <c r="H17" s="502"/>
      <c r="I17" s="502"/>
      <c r="J17" s="502">
        <v>3</v>
      </c>
      <c r="K17" s="502">
        <v>3</v>
      </c>
      <c r="L17" s="502"/>
      <c r="M17" s="502"/>
      <c r="N17" s="502"/>
      <c r="O17" s="502"/>
      <c r="P17" s="502"/>
      <c r="Q17" s="502"/>
      <c r="R17" s="502"/>
      <c r="S17" s="502"/>
      <c r="T17" s="503">
        <f>SUM(H17:S17)</f>
        <v>6</v>
      </c>
      <c r="U17" s="504">
        <v>6</v>
      </c>
      <c r="V17" s="505"/>
      <c r="W17" s="506"/>
      <c r="X17" s="506"/>
      <c r="Y17" s="506"/>
      <c r="Z17" s="506"/>
      <c r="AA17" s="506"/>
      <c r="AB17" s="506"/>
      <c r="AC17" s="506"/>
      <c r="AD17" s="506"/>
      <c r="AE17" s="759"/>
    </row>
    <row r="18" spans="1:31" ht="24.95" customHeight="1">
      <c r="A18" s="736"/>
      <c r="B18" s="740"/>
      <c r="C18" s="741"/>
      <c r="D18" s="744"/>
      <c r="E18" s="744"/>
      <c r="F18" s="744"/>
      <c r="G18" s="507" t="s">
        <v>540</v>
      </c>
      <c r="H18" s="508"/>
      <c r="I18" s="509"/>
      <c r="J18" s="508"/>
      <c r="K18" s="508"/>
      <c r="L18" s="508"/>
      <c r="M18" s="508"/>
      <c r="N18" s="508"/>
      <c r="O18" s="508"/>
      <c r="P18" s="508"/>
      <c r="Q18" s="508"/>
      <c r="R18" s="508"/>
      <c r="S18" s="508"/>
      <c r="T18" s="510">
        <f>SUM(H18:S18)</f>
        <v>0</v>
      </c>
      <c r="U18" s="511"/>
      <c r="V18" s="512"/>
      <c r="W18" s="506"/>
      <c r="X18" s="506"/>
      <c r="Y18" s="506"/>
      <c r="Z18" s="506"/>
      <c r="AA18" s="506"/>
      <c r="AB18" s="506"/>
      <c r="AC18" s="506"/>
      <c r="AD18" s="506"/>
      <c r="AE18" s="759"/>
    </row>
    <row r="19" spans="1:31" ht="24.95" customHeight="1">
      <c r="A19" s="737"/>
      <c r="B19" s="742"/>
      <c r="C19" s="743"/>
      <c r="D19" s="680"/>
      <c r="E19" s="680"/>
      <c r="F19" s="680"/>
      <c r="G19" s="513" t="s">
        <v>200</v>
      </c>
      <c r="H19" s="461">
        <f t="shared" ref="H19:S19" si="0">IF(H17+H18&lt;4,H17+H18,4)</f>
        <v>0</v>
      </c>
      <c r="I19" s="461">
        <f t="shared" si="0"/>
        <v>0</v>
      </c>
      <c r="J19" s="461">
        <f t="shared" si="0"/>
        <v>3</v>
      </c>
      <c r="K19" s="461">
        <f t="shared" si="0"/>
        <v>3</v>
      </c>
      <c r="L19" s="461">
        <f t="shared" si="0"/>
        <v>0</v>
      </c>
      <c r="M19" s="461">
        <f t="shared" si="0"/>
        <v>0</v>
      </c>
      <c r="N19" s="461">
        <f t="shared" si="0"/>
        <v>0</v>
      </c>
      <c r="O19" s="461">
        <f t="shared" si="0"/>
        <v>0</v>
      </c>
      <c r="P19" s="461">
        <f t="shared" si="0"/>
        <v>0</v>
      </c>
      <c r="Q19" s="461">
        <f t="shared" si="0"/>
        <v>0</v>
      </c>
      <c r="R19" s="461">
        <f t="shared" si="0"/>
        <v>0</v>
      </c>
      <c r="S19" s="461">
        <f t="shared" si="0"/>
        <v>0</v>
      </c>
      <c r="T19" s="514">
        <f>SUM(H19:S19)</f>
        <v>6</v>
      </c>
      <c r="U19" s="515"/>
      <c r="V19" s="515"/>
      <c r="W19" s="500"/>
      <c r="X19" s="500"/>
      <c r="Y19" s="500"/>
      <c r="Z19" s="500"/>
      <c r="AA19" s="500"/>
      <c r="AB19" s="500"/>
      <c r="AC19" s="500"/>
      <c r="AD19" s="500"/>
      <c r="AE19" s="760"/>
    </row>
    <row r="20" spans="1:31" ht="24.95" customHeight="1">
      <c r="A20" s="735" t="s">
        <v>523</v>
      </c>
      <c r="B20" s="738" t="s">
        <v>524</v>
      </c>
      <c r="C20" s="739"/>
      <c r="D20" s="679" t="s">
        <v>517</v>
      </c>
      <c r="E20" s="679" t="s">
        <v>525</v>
      </c>
      <c r="F20" s="679" t="s">
        <v>526</v>
      </c>
      <c r="G20" s="455" t="s">
        <v>94</v>
      </c>
      <c r="H20" s="456"/>
      <c r="I20" s="456"/>
      <c r="J20" s="456"/>
      <c r="K20" s="456"/>
      <c r="L20" s="456" t="s">
        <v>541</v>
      </c>
      <c r="M20" s="456" t="s">
        <v>542</v>
      </c>
      <c r="N20" s="456" t="s">
        <v>542</v>
      </c>
      <c r="O20" s="456"/>
      <c r="P20" s="456"/>
      <c r="Q20" s="456" t="s">
        <v>543</v>
      </c>
      <c r="R20" s="456" t="s">
        <v>542</v>
      </c>
      <c r="S20" s="456" t="s">
        <v>542</v>
      </c>
      <c r="T20" s="457">
        <f>COUNTA(H20:S20)</f>
        <v>6</v>
      </c>
      <c r="U20" s="458">
        <v>6</v>
      </c>
      <c r="V20" s="459"/>
      <c r="W20" s="500"/>
      <c r="X20" s="500"/>
      <c r="Y20" s="500"/>
      <c r="Z20" s="500"/>
      <c r="AA20" s="500"/>
      <c r="AB20" s="500"/>
      <c r="AC20" s="500"/>
      <c r="AD20" s="500"/>
      <c r="AE20" s="516"/>
    </row>
    <row r="21" spans="1:31" ht="24.95" customHeight="1">
      <c r="A21" s="736"/>
      <c r="B21" s="740"/>
      <c r="C21" s="741"/>
      <c r="D21" s="744"/>
      <c r="E21" s="744"/>
      <c r="F21" s="744"/>
      <c r="G21" s="501" t="s">
        <v>539</v>
      </c>
      <c r="H21" s="502"/>
      <c r="I21" s="502"/>
      <c r="J21" s="502"/>
      <c r="K21" s="502"/>
      <c r="L21" s="502"/>
      <c r="M21" s="502"/>
      <c r="N21" s="502"/>
      <c r="O21" s="502"/>
      <c r="P21" s="502"/>
      <c r="Q21" s="502"/>
      <c r="R21" s="502"/>
      <c r="S21" s="502"/>
      <c r="T21" s="503">
        <f>SUM(H21:S21)</f>
        <v>0</v>
      </c>
      <c r="U21" s="504"/>
      <c r="V21" s="505"/>
      <c r="W21" s="506"/>
      <c r="X21" s="506"/>
      <c r="Y21" s="506"/>
      <c r="Z21" s="506"/>
      <c r="AA21" s="506"/>
      <c r="AB21" s="506"/>
      <c r="AC21" s="506"/>
      <c r="AD21" s="506"/>
      <c r="AE21" s="516"/>
    </row>
    <row r="22" spans="1:31" ht="24.95" customHeight="1">
      <c r="A22" s="736"/>
      <c r="B22" s="740"/>
      <c r="C22" s="741"/>
      <c r="D22" s="744"/>
      <c r="E22" s="744"/>
      <c r="F22" s="744"/>
      <c r="G22" s="507" t="s">
        <v>540</v>
      </c>
      <c r="H22" s="508"/>
      <c r="I22" s="509"/>
      <c r="J22" s="508"/>
      <c r="K22" s="508"/>
      <c r="L22" s="508">
        <v>3</v>
      </c>
      <c r="M22" s="508">
        <v>4</v>
      </c>
      <c r="N22" s="508">
        <v>4</v>
      </c>
      <c r="O22" s="508"/>
      <c r="P22" s="508"/>
      <c r="Q22" s="508">
        <v>3</v>
      </c>
      <c r="R22" s="508">
        <v>4</v>
      </c>
      <c r="S22" s="508">
        <v>3</v>
      </c>
      <c r="T22" s="510">
        <f>SUM(H22:S22)</f>
        <v>21</v>
      </c>
      <c r="U22" s="511">
        <v>21</v>
      </c>
      <c r="V22" s="512"/>
      <c r="W22" s="506"/>
      <c r="X22" s="506"/>
      <c r="Y22" s="506">
        <v>1</v>
      </c>
      <c r="Z22" s="506">
        <v>2</v>
      </c>
      <c r="AA22" s="506"/>
      <c r="AB22" s="506"/>
      <c r="AC22" s="506">
        <v>2</v>
      </c>
      <c r="AD22" s="506">
        <v>1</v>
      </c>
      <c r="AE22" s="516"/>
    </row>
    <row r="23" spans="1:31" ht="24.95" customHeight="1">
      <c r="A23" s="737"/>
      <c r="B23" s="742"/>
      <c r="C23" s="743"/>
      <c r="D23" s="680"/>
      <c r="E23" s="680"/>
      <c r="F23" s="680"/>
      <c r="G23" s="513" t="s">
        <v>200</v>
      </c>
      <c r="H23" s="461">
        <f t="shared" ref="H23:S23" si="1">IF(H21+H22&lt;4,H21+H22,4)</f>
        <v>0</v>
      </c>
      <c r="I23" s="461">
        <f t="shared" si="1"/>
        <v>0</v>
      </c>
      <c r="J23" s="461">
        <f t="shared" si="1"/>
        <v>0</v>
      </c>
      <c r="K23" s="461">
        <f t="shared" si="1"/>
        <v>0</v>
      </c>
      <c r="L23" s="461">
        <f t="shared" si="1"/>
        <v>3</v>
      </c>
      <c r="M23" s="461">
        <f t="shared" si="1"/>
        <v>4</v>
      </c>
      <c r="N23" s="461">
        <f t="shared" si="1"/>
        <v>4</v>
      </c>
      <c r="O23" s="461">
        <f t="shared" si="1"/>
        <v>0</v>
      </c>
      <c r="P23" s="461">
        <f t="shared" si="1"/>
        <v>0</v>
      </c>
      <c r="Q23" s="461">
        <f t="shared" si="1"/>
        <v>3</v>
      </c>
      <c r="R23" s="461">
        <f t="shared" si="1"/>
        <v>4</v>
      </c>
      <c r="S23" s="461">
        <f t="shared" si="1"/>
        <v>3</v>
      </c>
      <c r="T23" s="514">
        <f>SUM(H23:S23)</f>
        <v>21</v>
      </c>
      <c r="U23" s="515"/>
      <c r="V23" s="515"/>
      <c r="W23" s="500"/>
      <c r="X23" s="500"/>
      <c r="Y23" s="500"/>
      <c r="Z23" s="500"/>
      <c r="AA23" s="500"/>
      <c r="AB23" s="500"/>
      <c r="AC23" s="500"/>
      <c r="AD23" s="500"/>
      <c r="AE23" s="517"/>
    </row>
    <row r="24" spans="1:31" ht="24.95" customHeight="1">
      <c r="A24" s="735" t="s">
        <v>544</v>
      </c>
      <c r="B24" s="738" t="s">
        <v>545</v>
      </c>
      <c r="C24" s="739"/>
      <c r="D24" s="679" t="s">
        <v>517</v>
      </c>
      <c r="E24" s="679" t="s">
        <v>546</v>
      </c>
      <c r="F24" s="679" t="s">
        <v>547</v>
      </c>
      <c r="G24" s="455" t="s">
        <v>94</v>
      </c>
      <c r="H24" s="456"/>
      <c r="I24" s="456"/>
      <c r="J24" s="456"/>
      <c r="K24" s="456"/>
      <c r="L24" s="456"/>
      <c r="M24" s="456"/>
      <c r="N24" s="456"/>
      <c r="O24" s="456" t="s">
        <v>548</v>
      </c>
      <c r="P24" s="456" t="s">
        <v>542</v>
      </c>
      <c r="Q24" s="456"/>
      <c r="R24" s="456"/>
      <c r="S24" s="456"/>
      <c r="T24" s="457">
        <f>COUNTA(H24:S24)</f>
        <v>2</v>
      </c>
      <c r="U24" s="458">
        <v>2</v>
      </c>
      <c r="V24" s="459"/>
      <c r="W24" s="500"/>
      <c r="X24" s="500"/>
      <c r="Y24" s="500"/>
      <c r="Z24" s="500"/>
      <c r="AA24" s="500"/>
      <c r="AB24" s="500"/>
      <c r="AC24" s="500"/>
      <c r="AD24" s="500"/>
      <c r="AE24" s="518"/>
    </row>
    <row r="25" spans="1:31" ht="24.95" customHeight="1">
      <c r="A25" s="736"/>
      <c r="B25" s="740"/>
      <c r="C25" s="741"/>
      <c r="D25" s="744"/>
      <c r="E25" s="744"/>
      <c r="F25" s="744"/>
      <c r="G25" s="501" t="s">
        <v>539</v>
      </c>
      <c r="H25" s="502"/>
      <c r="I25" s="502"/>
      <c r="J25" s="502"/>
      <c r="K25" s="502"/>
      <c r="L25" s="502"/>
      <c r="M25" s="502"/>
      <c r="N25" s="502"/>
      <c r="O25" s="502">
        <v>2</v>
      </c>
      <c r="P25" s="502">
        <v>2</v>
      </c>
      <c r="Q25" s="502"/>
      <c r="R25" s="502"/>
      <c r="S25" s="502"/>
      <c r="T25" s="503">
        <f>SUM(H25:S25)</f>
        <v>4</v>
      </c>
      <c r="U25" s="504">
        <v>4</v>
      </c>
      <c r="V25" s="505"/>
      <c r="W25" s="506"/>
      <c r="X25" s="506"/>
      <c r="Y25" s="506"/>
      <c r="Z25" s="506"/>
      <c r="AA25" s="506"/>
      <c r="AB25" s="506"/>
      <c r="AC25" s="506"/>
      <c r="AD25" s="506"/>
      <c r="AE25" s="516"/>
    </row>
    <row r="26" spans="1:31" ht="24.95" customHeight="1">
      <c r="A26" s="736"/>
      <c r="B26" s="740"/>
      <c r="C26" s="741"/>
      <c r="D26" s="744"/>
      <c r="E26" s="744"/>
      <c r="F26" s="744"/>
      <c r="G26" s="507" t="s">
        <v>540</v>
      </c>
      <c r="H26" s="508"/>
      <c r="I26" s="509"/>
      <c r="J26" s="508"/>
      <c r="K26" s="508"/>
      <c r="L26" s="508"/>
      <c r="M26" s="508"/>
      <c r="N26" s="508"/>
      <c r="O26" s="508">
        <v>2</v>
      </c>
      <c r="P26" s="508">
        <v>2</v>
      </c>
      <c r="Q26" s="508"/>
      <c r="R26" s="508"/>
      <c r="S26" s="508"/>
      <c r="T26" s="510">
        <f>SUM(H26:S26)</f>
        <v>4</v>
      </c>
      <c r="U26" s="511">
        <v>4</v>
      </c>
      <c r="V26" s="512"/>
      <c r="W26" s="506"/>
      <c r="X26" s="506"/>
      <c r="Y26" s="506"/>
      <c r="Z26" s="506"/>
      <c r="AA26" s="506"/>
      <c r="AB26" s="506"/>
      <c r="AC26" s="506"/>
      <c r="AD26" s="506"/>
      <c r="AE26" s="516"/>
    </row>
    <row r="27" spans="1:31" ht="24.95" customHeight="1">
      <c r="A27" s="737"/>
      <c r="B27" s="742"/>
      <c r="C27" s="743"/>
      <c r="D27" s="680"/>
      <c r="E27" s="680"/>
      <c r="F27" s="680"/>
      <c r="G27" s="513" t="s">
        <v>200</v>
      </c>
      <c r="H27" s="461">
        <f t="shared" ref="H27:S27" si="2">IF(H25+H26&lt;4,H25+H26,4)</f>
        <v>0</v>
      </c>
      <c r="I27" s="461">
        <f t="shared" si="2"/>
        <v>0</v>
      </c>
      <c r="J27" s="461">
        <f t="shared" si="2"/>
        <v>0</v>
      </c>
      <c r="K27" s="461">
        <f t="shared" si="2"/>
        <v>0</v>
      </c>
      <c r="L27" s="461">
        <f t="shared" si="2"/>
        <v>0</v>
      </c>
      <c r="M27" s="461">
        <f t="shared" si="2"/>
        <v>0</v>
      </c>
      <c r="N27" s="461">
        <f t="shared" si="2"/>
        <v>0</v>
      </c>
      <c r="O27" s="461">
        <f t="shared" si="2"/>
        <v>4</v>
      </c>
      <c r="P27" s="461">
        <f t="shared" si="2"/>
        <v>4</v>
      </c>
      <c r="Q27" s="461">
        <f t="shared" si="2"/>
        <v>0</v>
      </c>
      <c r="R27" s="461">
        <f t="shared" si="2"/>
        <v>0</v>
      </c>
      <c r="S27" s="461">
        <f t="shared" si="2"/>
        <v>0</v>
      </c>
      <c r="T27" s="514">
        <f>SUM(H27:S27)</f>
        <v>8</v>
      </c>
      <c r="U27" s="515"/>
      <c r="V27" s="515"/>
      <c r="W27" s="500"/>
      <c r="X27" s="500"/>
      <c r="Y27" s="500"/>
      <c r="Z27" s="500"/>
      <c r="AA27" s="500"/>
      <c r="AB27" s="500"/>
      <c r="AC27" s="500"/>
      <c r="AD27" s="500"/>
      <c r="AE27" s="519"/>
    </row>
    <row r="28" spans="1:31" ht="24.95" customHeight="1">
      <c r="A28" s="735"/>
      <c r="B28" s="738"/>
      <c r="C28" s="739"/>
      <c r="D28" s="679"/>
      <c r="E28" s="679"/>
      <c r="F28" s="679"/>
      <c r="G28" s="455" t="s">
        <v>94</v>
      </c>
      <c r="H28" s="456"/>
      <c r="I28" s="456"/>
      <c r="J28" s="456"/>
      <c r="K28" s="456"/>
      <c r="L28" s="456"/>
      <c r="M28" s="456"/>
      <c r="N28" s="456"/>
      <c r="O28" s="456"/>
      <c r="P28" s="456"/>
      <c r="Q28" s="456"/>
      <c r="R28" s="456"/>
      <c r="S28" s="456"/>
      <c r="T28" s="457">
        <f>COUNTA(H28:S28)</f>
        <v>0</v>
      </c>
      <c r="U28" s="458"/>
      <c r="V28" s="459"/>
      <c r="W28" s="500"/>
      <c r="X28" s="500"/>
      <c r="Y28" s="500"/>
      <c r="Z28" s="500"/>
      <c r="AA28" s="500"/>
      <c r="AB28" s="500"/>
      <c r="AC28" s="500"/>
      <c r="AD28" s="500"/>
      <c r="AE28" s="516"/>
    </row>
    <row r="29" spans="1:31" ht="24.95" customHeight="1">
      <c r="A29" s="736"/>
      <c r="B29" s="740"/>
      <c r="C29" s="741"/>
      <c r="D29" s="744"/>
      <c r="E29" s="744"/>
      <c r="F29" s="744"/>
      <c r="G29" s="501" t="s">
        <v>539</v>
      </c>
      <c r="H29" s="502"/>
      <c r="I29" s="502"/>
      <c r="J29" s="502"/>
      <c r="K29" s="502"/>
      <c r="L29" s="502"/>
      <c r="M29" s="502"/>
      <c r="N29" s="502"/>
      <c r="O29" s="502"/>
      <c r="P29" s="502"/>
      <c r="Q29" s="502"/>
      <c r="R29" s="502"/>
      <c r="S29" s="502"/>
      <c r="T29" s="503">
        <f>SUM(H29:S29)</f>
        <v>0</v>
      </c>
      <c r="U29" s="504"/>
      <c r="V29" s="505"/>
      <c r="W29" s="506"/>
      <c r="X29" s="506"/>
      <c r="Y29" s="506"/>
      <c r="Z29" s="506"/>
      <c r="AA29" s="506"/>
      <c r="AB29" s="506"/>
      <c r="AC29" s="506"/>
      <c r="AD29" s="506"/>
      <c r="AE29" s="516"/>
    </row>
    <row r="30" spans="1:31" ht="24.95" customHeight="1">
      <c r="A30" s="736"/>
      <c r="B30" s="740"/>
      <c r="C30" s="741"/>
      <c r="D30" s="744"/>
      <c r="E30" s="744"/>
      <c r="F30" s="744"/>
      <c r="G30" s="507" t="s">
        <v>540</v>
      </c>
      <c r="H30" s="508"/>
      <c r="I30" s="509"/>
      <c r="J30" s="508"/>
      <c r="K30" s="508"/>
      <c r="L30" s="508"/>
      <c r="M30" s="508"/>
      <c r="N30" s="508"/>
      <c r="O30" s="508"/>
      <c r="P30" s="508"/>
      <c r="Q30" s="508"/>
      <c r="R30" s="508"/>
      <c r="S30" s="508"/>
      <c r="T30" s="510">
        <f>SUM(H30:S30)</f>
        <v>0</v>
      </c>
      <c r="U30" s="511"/>
      <c r="V30" s="512"/>
      <c r="W30" s="506"/>
      <c r="X30" s="506"/>
      <c r="Y30" s="506"/>
      <c r="Z30" s="506"/>
      <c r="AA30" s="506"/>
      <c r="AB30" s="506"/>
      <c r="AC30" s="506"/>
      <c r="AD30" s="506"/>
      <c r="AE30" s="516"/>
    </row>
    <row r="31" spans="1:31" ht="24.95" customHeight="1">
      <c r="A31" s="737"/>
      <c r="B31" s="742"/>
      <c r="C31" s="743"/>
      <c r="D31" s="680"/>
      <c r="E31" s="680"/>
      <c r="F31" s="680"/>
      <c r="G31" s="520" t="s">
        <v>200</v>
      </c>
      <c r="H31" s="461">
        <f t="shared" ref="H31:S31" si="3">IF(H29+H30&lt;4,H29+H30,4)</f>
        <v>0</v>
      </c>
      <c r="I31" s="461">
        <f t="shared" si="3"/>
        <v>0</v>
      </c>
      <c r="J31" s="461">
        <f t="shared" si="3"/>
        <v>0</v>
      </c>
      <c r="K31" s="461">
        <f t="shared" si="3"/>
        <v>0</v>
      </c>
      <c r="L31" s="461">
        <f t="shared" si="3"/>
        <v>0</v>
      </c>
      <c r="M31" s="461">
        <f t="shared" si="3"/>
        <v>0</v>
      </c>
      <c r="N31" s="461">
        <f t="shared" si="3"/>
        <v>0</v>
      </c>
      <c r="O31" s="461">
        <f t="shared" si="3"/>
        <v>0</v>
      </c>
      <c r="P31" s="461">
        <f t="shared" si="3"/>
        <v>0</v>
      </c>
      <c r="Q31" s="461">
        <f t="shared" si="3"/>
        <v>0</v>
      </c>
      <c r="R31" s="461">
        <f t="shared" si="3"/>
        <v>0</v>
      </c>
      <c r="S31" s="461">
        <f t="shared" si="3"/>
        <v>0</v>
      </c>
      <c r="T31" s="514">
        <f>SUM(H31:S31)</f>
        <v>0</v>
      </c>
      <c r="U31" s="515"/>
      <c r="V31" s="515"/>
      <c r="W31" s="500"/>
      <c r="X31" s="500"/>
      <c r="Y31" s="500"/>
      <c r="Z31" s="500"/>
      <c r="AA31" s="500"/>
      <c r="AB31" s="500"/>
      <c r="AC31" s="500"/>
      <c r="AD31" s="500"/>
      <c r="AE31" s="521"/>
    </row>
    <row r="32" spans="1:31" s="450" customFormat="1" ht="20.100000000000001" customHeight="1">
      <c r="B32" s="471"/>
      <c r="C32" s="471"/>
      <c r="D32" s="471"/>
      <c r="E32" s="471"/>
      <c r="F32" s="472"/>
      <c r="G32" s="473"/>
      <c r="H32" s="474"/>
      <c r="I32" s="474"/>
      <c r="J32" s="474"/>
      <c r="K32" s="474"/>
      <c r="L32" s="474"/>
      <c r="M32" s="474"/>
      <c r="N32" s="474"/>
      <c r="O32" s="474"/>
      <c r="P32" s="745" t="s">
        <v>200</v>
      </c>
      <c r="Q32" s="746"/>
      <c r="R32" s="751" t="s">
        <v>94</v>
      </c>
      <c r="S32" s="751"/>
      <c r="T32" s="522">
        <f t="shared" ref="T32:AD34" si="4">T16+T20+T24+T28</f>
        <v>10</v>
      </c>
      <c r="U32" s="523">
        <f t="shared" si="4"/>
        <v>10</v>
      </c>
      <c r="V32" s="524">
        <f t="shared" si="4"/>
        <v>0</v>
      </c>
      <c r="W32" s="383" t="s">
        <v>135</v>
      </c>
      <c r="X32" s="75" t="s">
        <v>136</v>
      </c>
      <c r="Y32" s="241" t="s">
        <v>137</v>
      </c>
      <c r="Z32" s="75" t="s">
        <v>138</v>
      </c>
      <c r="AA32" s="241" t="s">
        <v>139</v>
      </c>
      <c r="AB32" s="75" t="s">
        <v>140</v>
      </c>
      <c r="AC32" s="241" t="s">
        <v>141</v>
      </c>
      <c r="AD32" s="75" t="s">
        <v>142</v>
      </c>
      <c r="AE32" s="471"/>
    </row>
    <row r="33" spans="1:31" s="450" customFormat="1" ht="20.100000000000001" customHeight="1">
      <c r="B33" s="479"/>
      <c r="C33" s="479"/>
      <c r="D33" s="480"/>
      <c r="E33" s="480"/>
      <c r="F33" s="472"/>
      <c r="G33" s="473"/>
      <c r="H33" s="474"/>
      <c r="I33" s="474"/>
      <c r="J33" s="474"/>
      <c r="K33" s="474"/>
      <c r="L33" s="474"/>
      <c r="M33" s="474"/>
      <c r="N33" s="474"/>
      <c r="O33" s="474"/>
      <c r="P33" s="747"/>
      <c r="Q33" s="748"/>
      <c r="R33" s="751" t="s">
        <v>95</v>
      </c>
      <c r="S33" s="751"/>
      <c r="T33" s="525">
        <f t="shared" si="4"/>
        <v>10</v>
      </c>
      <c r="U33" s="526">
        <f t="shared" si="4"/>
        <v>10</v>
      </c>
      <c r="V33" s="527">
        <f t="shared" si="4"/>
        <v>0</v>
      </c>
      <c r="W33" s="528">
        <f t="shared" si="4"/>
        <v>0</v>
      </c>
      <c r="X33" s="528">
        <f t="shared" si="4"/>
        <v>0</v>
      </c>
      <c r="Y33" s="528">
        <f t="shared" si="4"/>
        <v>0</v>
      </c>
      <c r="Z33" s="528">
        <f t="shared" si="4"/>
        <v>0</v>
      </c>
      <c r="AA33" s="528">
        <f t="shared" si="4"/>
        <v>0</v>
      </c>
      <c r="AB33" s="528">
        <f t="shared" si="4"/>
        <v>0</v>
      </c>
      <c r="AC33" s="528">
        <f t="shared" si="4"/>
        <v>0</v>
      </c>
      <c r="AD33" s="529">
        <f t="shared" si="4"/>
        <v>0</v>
      </c>
      <c r="AE33" s="471"/>
    </row>
    <row r="34" spans="1:31" s="450" customFormat="1" ht="20.100000000000001" customHeight="1">
      <c r="B34" s="479"/>
      <c r="C34" s="479"/>
      <c r="D34" s="480"/>
      <c r="E34" s="480"/>
      <c r="F34" s="472"/>
      <c r="G34" s="473"/>
      <c r="H34" s="474"/>
      <c r="I34" s="474"/>
      <c r="J34" s="474"/>
      <c r="K34" s="474"/>
      <c r="L34" s="474"/>
      <c r="M34" s="474"/>
      <c r="N34" s="474"/>
      <c r="O34" s="474"/>
      <c r="P34" s="747"/>
      <c r="Q34" s="748"/>
      <c r="R34" s="752" t="s">
        <v>549</v>
      </c>
      <c r="S34" s="753"/>
      <c r="T34" s="756">
        <f t="shared" si="4"/>
        <v>25</v>
      </c>
      <c r="U34" s="733">
        <f t="shared" si="4"/>
        <v>25</v>
      </c>
      <c r="V34" s="733">
        <f t="shared" si="4"/>
        <v>0</v>
      </c>
      <c r="W34" s="530" t="s">
        <v>143</v>
      </c>
      <c r="X34" s="531" t="s">
        <v>144</v>
      </c>
      <c r="Y34" s="530" t="s">
        <v>145</v>
      </c>
      <c r="Z34" s="531" t="s">
        <v>146</v>
      </c>
      <c r="AA34" s="530" t="s">
        <v>147</v>
      </c>
      <c r="AB34" s="531" t="s">
        <v>148</v>
      </c>
      <c r="AC34" s="530" t="s">
        <v>149</v>
      </c>
      <c r="AD34" s="532" t="s">
        <v>150</v>
      </c>
      <c r="AE34" s="471"/>
    </row>
    <row r="35" spans="1:31" s="450" customFormat="1" ht="20.100000000000001" customHeight="1">
      <c r="B35" s="479"/>
      <c r="C35" s="479"/>
      <c r="D35" s="480"/>
      <c r="E35" s="480"/>
      <c r="F35" s="472"/>
      <c r="G35" s="473"/>
      <c r="H35" s="474"/>
      <c r="I35" s="474"/>
      <c r="J35" s="474"/>
      <c r="K35" s="474"/>
      <c r="L35" s="474"/>
      <c r="M35" s="474"/>
      <c r="N35" s="474"/>
      <c r="O35" s="474"/>
      <c r="P35" s="749"/>
      <c r="Q35" s="750"/>
      <c r="R35" s="754"/>
      <c r="S35" s="755"/>
      <c r="T35" s="757"/>
      <c r="U35" s="734"/>
      <c r="V35" s="734"/>
      <c r="W35" s="529">
        <f t="shared" ref="W35:AD35" si="5">W18+W22+W26+W30</f>
        <v>0</v>
      </c>
      <c r="X35" s="529">
        <f t="shared" si="5"/>
        <v>0</v>
      </c>
      <c r="Y35" s="529">
        <f t="shared" si="5"/>
        <v>1</v>
      </c>
      <c r="Z35" s="529">
        <f t="shared" si="5"/>
        <v>2</v>
      </c>
      <c r="AA35" s="529">
        <f t="shared" si="5"/>
        <v>0</v>
      </c>
      <c r="AB35" s="529">
        <f t="shared" si="5"/>
        <v>0</v>
      </c>
      <c r="AC35" s="529">
        <f t="shared" si="5"/>
        <v>2</v>
      </c>
      <c r="AD35" s="529">
        <f t="shared" si="5"/>
        <v>1</v>
      </c>
      <c r="AE35" s="471"/>
    </row>
    <row r="36" spans="1:31" s="450" customFormat="1" ht="20.100000000000001" customHeight="1">
      <c r="B36" s="479"/>
      <c r="C36" s="479"/>
      <c r="D36" s="480"/>
      <c r="E36" s="480"/>
      <c r="F36" s="472"/>
      <c r="G36" s="473"/>
      <c r="H36" s="474"/>
      <c r="I36" s="474"/>
      <c r="J36" s="474"/>
      <c r="K36" s="474"/>
      <c r="L36" s="474"/>
      <c r="M36" s="474"/>
      <c r="N36" s="474"/>
      <c r="O36" s="474"/>
      <c r="P36" s="474"/>
      <c r="Q36" s="474"/>
      <c r="R36" s="473"/>
      <c r="S36" s="473"/>
      <c r="T36" s="474"/>
      <c r="U36" s="533"/>
      <c r="V36" s="533"/>
      <c r="W36" s="534"/>
      <c r="X36" s="534"/>
      <c r="Y36" s="534"/>
      <c r="Z36" s="534"/>
      <c r="AA36" s="534"/>
      <c r="AB36" s="534"/>
      <c r="AC36" s="534"/>
      <c r="AD36" s="534"/>
      <c r="AE36" s="471"/>
    </row>
    <row r="37" spans="1:31" ht="24.95" customHeight="1">
      <c r="B37" s="485"/>
      <c r="C37" s="485"/>
      <c r="D37" s="485"/>
      <c r="E37" s="485"/>
      <c r="F37" s="485"/>
      <c r="G37" s="423"/>
      <c r="H37" s="486"/>
      <c r="I37" s="486"/>
      <c r="J37" s="486"/>
      <c r="K37" s="486"/>
      <c r="L37" s="486"/>
      <c r="M37" s="486"/>
      <c r="N37" s="486"/>
      <c r="O37" s="486"/>
      <c r="P37" s="486"/>
      <c r="Q37" s="486"/>
      <c r="R37" s="486"/>
      <c r="S37" s="486"/>
      <c r="T37" s="731" t="s">
        <v>229</v>
      </c>
      <c r="U37" s="731"/>
      <c r="V37" s="731"/>
      <c r="W37" s="731"/>
      <c r="X37" s="731"/>
      <c r="Y37" s="731"/>
      <c r="Z37" s="731"/>
      <c r="AA37" s="731"/>
      <c r="AB37" s="731"/>
      <c r="AC37" s="731"/>
      <c r="AD37" s="731"/>
      <c r="AE37" s="486"/>
    </row>
    <row r="38" spans="1:31" ht="24.95" customHeight="1">
      <c r="A38" s="732" t="s">
        <v>550</v>
      </c>
      <c r="B38" s="732"/>
      <c r="C38" s="732"/>
      <c r="D38" s="732"/>
      <c r="E38" s="732"/>
      <c r="F38" s="732"/>
      <c r="G38" s="732"/>
      <c r="H38" s="732"/>
      <c r="I38" s="732"/>
      <c r="J38" s="732"/>
      <c r="K38" s="732"/>
      <c r="L38" s="732"/>
      <c r="M38" s="732"/>
      <c r="N38" s="732"/>
      <c r="O38" s="732"/>
      <c r="P38" s="732"/>
      <c r="Q38" s="732"/>
      <c r="T38" s="576" t="s">
        <v>530</v>
      </c>
      <c r="U38" s="577"/>
      <c r="V38" s="668"/>
      <c r="W38" s="488" t="s">
        <v>19</v>
      </c>
      <c r="X38" s="647">
        <f>Z33</f>
        <v>0</v>
      </c>
      <c r="Y38" s="647"/>
      <c r="Z38" s="489" t="s">
        <v>96</v>
      </c>
      <c r="AA38" s="490" t="s">
        <v>212</v>
      </c>
      <c r="AB38" s="647">
        <f>AD33</f>
        <v>0</v>
      </c>
      <c r="AC38" s="647"/>
      <c r="AD38" s="489" t="s">
        <v>96</v>
      </c>
    </row>
    <row r="39" spans="1:31" ht="24.95" customHeight="1">
      <c r="A39" s="732"/>
      <c r="B39" s="732"/>
      <c r="C39" s="732"/>
      <c r="D39" s="732"/>
      <c r="E39" s="732"/>
      <c r="F39" s="732"/>
      <c r="G39" s="732"/>
      <c r="H39" s="732"/>
      <c r="I39" s="732"/>
      <c r="J39" s="732"/>
      <c r="K39" s="732"/>
      <c r="L39" s="732"/>
      <c r="M39" s="732"/>
      <c r="N39" s="732"/>
      <c r="O39" s="732"/>
      <c r="P39" s="732"/>
      <c r="Q39" s="732"/>
      <c r="T39" s="648" t="s">
        <v>531</v>
      </c>
      <c r="U39" s="649"/>
      <c r="V39" s="650"/>
      <c r="W39" s="654" t="s">
        <v>213</v>
      </c>
      <c r="X39" s="656" t="s">
        <v>214</v>
      </c>
      <c r="Y39" s="656"/>
      <c r="Z39" s="657"/>
      <c r="AA39" s="658" t="s">
        <v>215</v>
      </c>
      <c r="AB39" s="656" t="s">
        <v>216</v>
      </c>
      <c r="AC39" s="656"/>
      <c r="AD39" s="657"/>
    </row>
    <row r="40" spans="1:31" ht="24.95" customHeight="1">
      <c r="A40" s="732"/>
      <c r="B40" s="732"/>
      <c r="C40" s="732"/>
      <c r="D40" s="732"/>
      <c r="E40" s="732"/>
      <c r="F40" s="732"/>
      <c r="G40" s="732"/>
      <c r="H40" s="732"/>
      <c r="I40" s="732"/>
      <c r="J40" s="732"/>
      <c r="K40" s="732"/>
      <c r="L40" s="732"/>
      <c r="M40" s="732"/>
      <c r="N40" s="732"/>
      <c r="O40" s="732"/>
      <c r="P40" s="732"/>
      <c r="Q40" s="732"/>
      <c r="T40" s="651"/>
      <c r="U40" s="652"/>
      <c r="V40" s="653"/>
      <c r="W40" s="655"/>
      <c r="X40" s="660">
        <f>W33+(X33*2)+(Y33*3)</f>
        <v>0</v>
      </c>
      <c r="Y40" s="660"/>
      <c r="Z40" s="491" t="s">
        <v>217</v>
      </c>
      <c r="AA40" s="659"/>
      <c r="AB40" s="660">
        <f>AA33+(AB33*2)+(AC33*3)</f>
        <v>0</v>
      </c>
      <c r="AC40" s="660"/>
      <c r="AD40" s="491" t="s">
        <v>217</v>
      </c>
    </row>
    <row r="41" spans="1:31" ht="24.95" customHeight="1">
      <c r="A41" s="732"/>
      <c r="B41" s="732"/>
      <c r="C41" s="732"/>
      <c r="D41" s="732"/>
      <c r="E41" s="732"/>
      <c r="F41" s="732"/>
      <c r="G41" s="732"/>
      <c r="H41" s="732"/>
      <c r="I41" s="732"/>
      <c r="J41" s="732"/>
      <c r="K41" s="732"/>
      <c r="L41" s="732"/>
      <c r="M41" s="732"/>
      <c r="N41" s="732"/>
      <c r="O41" s="732"/>
      <c r="P41" s="732"/>
      <c r="Q41" s="732"/>
      <c r="R41" s="492"/>
      <c r="S41" s="492"/>
      <c r="T41" s="492"/>
      <c r="W41" s="492"/>
      <c r="X41" s="492"/>
      <c r="Y41" s="492"/>
      <c r="Z41" s="492"/>
      <c r="AA41" s="492"/>
      <c r="AB41" s="492"/>
      <c r="AC41" s="492"/>
      <c r="AD41" s="492"/>
      <c r="AE41" s="492"/>
    </row>
    <row r="42" spans="1:31" ht="24.95" customHeight="1">
      <c r="A42" s="732"/>
      <c r="B42" s="732"/>
      <c r="C42" s="732"/>
      <c r="D42" s="732"/>
      <c r="E42" s="732"/>
      <c r="F42" s="732"/>
      <c r="G42" s="732"/>
      <c r="H42" s="732"/>
      <c r="I42" s="732"/>
      <c r="J42" s="732"/>
      <c r="K42" s="732"/>
      <c r="L42" s="732"/>
      <c r="M42" s="732"/>
      <c r="N42" s="732"/>
      <c r="O42" s="732"/>
      <c r="P42" s="732"/>
      <c r="Q42" s="732"/>
      <c r="T42" s="731" t="s">
        <v>232</v>
      </c>
      <c r="U42" s="731"/>
      <c r="V42" s="731"/>
      <c r="W42" s="731"/>
      <c r="X42" s="731"/>
      <c r="Y42" s="731"/>
      <c r="Z42" s="731"/>
      <c r="AA42" s="731"/>
      <c r="AB42" s="731"/>
      <c r="AC42" s="731"/>
      <c r="AD42" s="731"/>
    </row>
    <row r="43" spans="1:31" ht="24.95" customHeight="1">
      <c r="D43" s="493"/>
      <c r="T43" s="576" t="s">
        <v>530</v>
      </c>
      <c r="U43" s="577"/>
      <c r="V43" s="668"/>
      <c r="W43" s="488" t="s">
        <v>146</v>
      </c>
      <c r="X43" s="647">
        <f>Z35</f>
        <v>2</v>
      </c>
      <c r="Y43" s="647"/>
      <c r="Z43" s="489" t="s">
        <v>96</v>
      </c>
      <c r="AA43" s="490" t="s">
        <v>150</v>
      </c>
      <c r="AB43" s="647">
        <f>AD35</f>
        <v>1</v>
      </c>
      <c r="AC43" s="647"/>
      <c r="AD43" s="489" t="s">
        <v>96</v>
      </c>
    </row>
    <row r="44" spans="1:31" ht="24.95" customHeight="1">
      <c r="D44" s="493"/>
      <c r="T44" s="648" t="s">
        <v>531</v>
      </c>
      <c r="U44" s="649"/>
      <c r="V44" s="650"/>
      <c r="W44" s="654" t="s">
        <v>237</v>
      </c>
      <c r="X44" s="656" t="s">
        <v>238</v>
      </c>
      <c r="Y44" s="656"/>
      <c r="Z44" s="657"/>
      <c r="AA44" s="658" t="s">
        <v>239</v>
      </c>
      <c r="AB44" s="656" t="s">
        <v>240</v>
      </c>
      <c r="AC44" s="656"/>
      <c r="AD44" s="657"/>
    </row>
    <row r="45" spans="1:31" ht="24.95" customHeight="1">
      <c r="T45" s="651"/>
      <c r="U45" s="652"/>
      <c r="V45" s="653"/>
      <c r="W45" s="655"/>
      <c r="X45" s="660">
        <f>W35+(X35*2)+(Y35*3)</f>
        <v>3</v>
      </c>
      <c r="Y45" s="660"/>
      <c r="Z45" s="491" t="s">
        <v>217</v>
      </c>
      <c r="AA45" s="659"/>
      <c r="AB45" s="660">
        <f>AA35+(AB35*2)+(AC35*3)</f>
        <v>6</v>
      </c>
      <c r="AC45" s="660"/>
      <c r="AD45" s="491" t="s">
        <v>217</v>
      </c>
    </row>
  </sheetData>
  <dataConsolidate/>
  <mergeCells count="74">
    <mergeCell ref="A1:B1"/>
    <mergeCell ref="B3:AE3"/>
    <mergeCell ref="A5:B5"/>
    <mergeCell ref="B8:G8"/>
    <mergeCell ref="I8:J8"/>
    <mergeCell ref="K8:L8"/>
    <mergeCell ref="A13:A15"/>
    <mergeCell ref="B13:C15"/>
    <mergeCell ref="D13:D15"/>
    <mergeCell ref="E13:E15"/>
    <mergeCell ref="F13:F15"/>
    <mergeCell ref="B9:G9"/>
    <mergeCell ref="I9:J9"/>
    <mergeCell ref="K9:L9"/>
    <mergeCell ref="B11:G11"/>
    <mergeCell ref="W12:AE12"/>
    <mergeCell ref="AE16:AE19"/>
    <mergeCell ref="G13:G15"/>
    <mergeCell ref="H13:T14"/>
    <mergeCell ref="U13:V14"/>
    <mergeCell ref="W13:AD13"/>
    <mergeCell ref="AE13:AE15"/>
    <mergeCell ref="W14:Z14"/>
    <mergeCell ref="AA14:AD14"/>
    <mergeCell ref="A16:A19"/>
    <mergeCell ref="B16:C19"/>
    <mergeCell ref="D16:D19"/>
    <mergeCell ref="E16:E19"/>
    <mergeCell ref="F16:F19"/>
    <mergeCell ref="A24:A27"/>
    <mergeCell ref="B24:C27"/>
    <mergeCell ref="D24:D27"/>
    <mergeCell ref="E24:E27"/>
    <mergeCell ref="F24:F27"/>
    <mergeCell ref="A20:A23"/>
    <mergeCell ref="B20:C23"/>
    <mergeCell ref="D20:D23"/>
    <mergeCell ref="E20:E23"/>
    <mergeCell ref="F20:F23"/>
    <mergeCell ref="V34:V35"/>
    <mergeCell ref="A28:A31"/>
    <mergeCell ref="B28:C31"/>
    <mergeCell ref="D28:D31"/>
    <mergeCell ref="E28:E31"/>
    <mergeCell ref="F28:F31"/>
    <mergeCell ref="P32:Q35"/>
    <mergeCell ref="R32:S32"/>
    <mergeCell ref="R33:S33"/>
    <mergeCell ref="R34:S35"/>
    <mergeCell ref="T34:T35"/>
    <mergeCell ref="U34:U35"/>
    <mergeCell ref="T37:AD37"/>
    <mergeCell ref="A38:Q42"/>
    <mergeCell ref="T38:V38"/>
    <mergeCell ref="X38:Y38"/>
    <mergeCell ref="AB38:AC38"/>
    <mergeCell ref="T39:V40"/>
    <mergeCell ref="W39:W40"/>
    <mergeCell ref="X39:Z39"/>
    <mergeCell ref="AA39:AA40"/>
    <mergeCell ref="AB39:AD39"/>
    <mergeCell ref="X40:Y40"/>
    <mergeCell ref="AB40:AC40"/>
    <mergeCell ref="T42:AD42"/>
    <mergeCell ref="T43:V43"/>
    <mergeCell ref="X43:Y43"/>
    <mergeCell ref="AB43:AC43"/>
    <mergeCell ref="T44:V45"/>
    <mergeCell ref="W44:W45"/>
    <mergeCell ref="X44:Z44"/>
    <mergeCell ref="AA44:AA45"/>
    <mergeCell ref="AB44:AD44"/>
    <mergeCell ref="X45:Y45"/>
    <mergeCell ref="AB45:AC45"/>
  </mergeCells>
  <phoneticPr fontId="4"/>
  <conditionalFormatting sqref="A16 D16:F19">
    <cfRule type="containsBlanks" dxfId="37" priority="11" stopIfTrue="1">
      <formula>LEN(TRIM(A16))=0</formula>
    </cfRule>
  </conditionalFormatting>
  <conditionalFormatting sqref="A20">
    <cfRule type="containsBlanks" dxfId="36" priority="10" stopIfTrue="1">
      <formula>LEN(TRIM(A20))=0</formula>
    </cfRule>
  </conditionalFormatting>
  <conditionalFormatting sqref="A24 D24:F27">
    <cfRule type="containsBlanks" dxfId="35" priority="9" stopIfTrue="1">
      <formula>LEN(TRIM(A24))=0</formula>
    </cfRule>
  </conditionalFormatting>
  <conditionalFormatting sqref="A28 D28:F31">
    <cfRule type="containsBlanks" dxfId="34" priority="8" stopIfTrue="1">
      <formula>LEN(TRIM(A28))=0</formula>
    </cfRule>
  </conditionalFormatting>
  <conditionalFormatting sqref="B7 B9:G9 B10 D10 F10">
    <cfRule type="containsBlanks" dxfId="33" priority="7" stopIfTrue="1">
      <formula>LEN(TRIM(B7))=0</formula>
    </cfRule>
  </conditionalFormatting>
  <conditionalFormatting sqref="B11:G11">
    <cfRule type="containsBlanks" dxfId="32" priority="6" stopIfTrue="1">
      <formula>LEN(TRIM(B11))=0</formula>
    </cfRule>
  </conditionalFormatting>
  <conditionalFormatting sqref="D20:F23">
    <cfRule type="containsBlanks" dxfId="31" priority="5" stopIfTrue="1">
      <formula>LEN(TRIM(D20))=0</formula>
    </cfRule>
  </conditionalFormatting>
  <conditionalFormatting sqref="B24:C31">
    <cfRule type="containsBlanks" dxfId="30" priority="4">
      <formula>LEN(TRIM(B24))=0</formula>
    </cfRule>
  </conditionalFormatting>
  <conditionalFormatting sqref="X40:Y40 AB40:AC40 X45:Y45 AB45:AC45 H16:S18 H20:S22 H24:S26 H28:S30">
    <cfRule type="containsBlanks" dxfId="29" priority="3">
      <formula>LEN(TRIM(H16))=0</formula>
    </cfRule>
  </conditionalFormatting>
  <conditionalFormatting sqref="U16:V18 U20:V22 U24:V26 U28:V30">
    <cfRule type="containsBlanks" dxfId="28" priority="2">
      <formula>LEN(TRIM(U16))=0</formula>
    </cfRule>
  </conditionalFormatting>
  <conditionalFormatting sqref="W17:AD18 W21:AD22 W25:AD26 W29:AD30">
    <cfRule type="containsBlanks" dxfId="27" priority="1">
      <formula>LEN(TRIM(W17))=0</formula>
    </cfRule>
  </conditionalFormatting>
  <dataValidations count="5">
    <dataValidation type="list" allowBlank="1" showInputMessage="1" sqref="H16:S16 H20:S20 H24:S24 H28:S28" xr:uid="{00000000-0002-0000-0A00-000000000000}">
      <formula1>"→,内,救,地,外,小,産,麻,精,選"</formula1>
    </dataValidation>
    <dataValidation type="list" allowBlank="1" showInputMessage="1" showErrorMessage="1" sqref="F16:F31" xr:uid="{00000000-0002-0000-0A00-000001000000}">
      <formula1>"第1種,第2種,第3種,第4種,第5種"</formula1>
    </dataValidation>
    <dataValidation allowBlank="1" showInputMessage="1" showErrorMessage="1" prompt="６桁の施設番号を_x000a_入力すると、_x000a_研修実施施設名が_x000a_自動で表示されます。" sqref="A20 A16 A24 A28" xr:uid="{00000000-0002-0000-0A00-000002000000}"/>
    <dataValidation allowBlank="1" showInputMessage="1" prompt="６桁の施設番号を_x000a_入力すると、_x000a_研修実施施設名が_x000a_自動で表示されます。" sqref="B7:G7" xr:uid="{00000000-0002-0000-0A00-000003000000}"/>
    <dataValidation allowBlank="1" showInputMessage="1" showErrorMessage="1" prompt="宿日直と_x000a_オンコールを合わせ_x000a_４回まで" sqref="H19:S19 H23:S23 H27:S27 H31:S31" xr:uid="{00000000-0002-0000-0A00-000004000000}"/>
  </dataValidations>
  <printOptions horizontalCentered="1"/>
  <pageMargins left="0.19685039370078741" right="0.23622047244094491" top="0.47244094488188981" bottom="0.19685039370078741" header="0.31496062992125984" footer="0.23622047244094491"/>
  <pageSetup paperSize="9" scale="57" orientation="landscape" r:id="rId1"/>
  <headerFooter alignWithMargins="0"/>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42">
    <tabColor rgb="FF00B0F0"/>
  </sheetPr>
  <dimension ref="A1:G37"/>
  <sheetViews>
    <sheetView showZeros="0" view="pageBreakPreview" zoomScale="90" zoomScaleNormal="100" zoomScaleSheetLayoutView="90" workbookViewId="0">
      <selection activeCell="H2" sqref="H2"/>
    </sheetView>
  </sheetViews>
  <sheetFormatPr defaultRowHeight="15" customHeight="1"/>
  <cols>
    <col min="1" max="1" width="28.25" style="86" customWidth="1"/>
    <col min="2" max="2" width="14.625" style="85" customWidth="1"/>
    <col min="3" max="3" width="9.375" style="85" bestFit="1" customWidth="1"/>
    <col min="4" max="4" width="3.625" style="86" customWidth="1"/>
    <col min="5" max="5" width="9.375" style="85" customWidth="1"/>
    <col min="6" max="6" width="10.875" style="85" customWidth="1"/>
    <col min="7" max="7" width="22.625" style="86" customWidth="1"/>
    <col min="8" max="256" width="9" style="86"/>
    <col min="257" max="257" width="25.625" style="86" customWidth="1"/>
    <col min="258" max="258" width="12.625" style="86" customWidth="1"/>
    <col min="259" max="259" width="9.375" style="86" bestFit="1" customWidth="1"/>
    <col min="260" max="260" width="3.625" style="86" customWidth="1"/>
    <col min="261" max="261" width="9.375" style="86" customWidth="1"/>
    <col min="262" max="262" width="6.375" style="86" customWidth="1"/>
    <col min="263" max="263" width="22.625" style="86" customWidth="1"/>
    <col min="264" max="512" width="9" style="86"/>
    <col min="513" max="513" width="25.625" style="86" customWidth="1"/>
    <col min="514" max="514" width="12.625" style="86" customWidth="1"/>
    <col min="515" max="515" width="9.375" style="86" bestFit="1" customWidth="1"/>
    <col min="516" max="516" width="3.625" style="86" customWidth="1"/>
    <col min="517" max="517" width="9.375" style="86" customWidth="1"/>
    <col min="518" max="518" width="6.375" style="86" customWidth="1"/>
    <col min="519" max="519" width="22.625" style="86" customWidth="1"/>
    <col min="520" max="768" width="9" style="86"/>
    <col min="769" max="769" width="25.625" style="86" customWidth="1"/>
    <col min="770" max="770" width="12.625" style="86" customWidth="1"/>
    <col min="771" max="771" width="9.375" style="86" bestFit="1" customWidth="1"/>
    <col min="772" max="772" width="3.625" style="86" customWidth="1"/>
    <col min="773" max="773" width="9.375" style="86" customWidth="1"/>
    <col min="774" max="774" width="6.375" style="86" customWidth="1"/>
    <col min="775" max="775" width="22.625" style="86" customWidth="1"/>
    <col min="776" max="1024" width="9" style="86"/>
    <col min="1025" max="1025" width="25.625" style="86" customWidth="1"/>
    <col min="1026" max="1026" width="12.625" style="86" customWidth="1"/>
    <col min="1027" max="1027" width="9.375" style="86" bestFit="1" customWidth="1"/>
    <col min="1028" max="1028" width="3.625" style="86" customWidth="1"/>
    <col min="1029" max="1029" width="9.375" style="86" customWidth="1"/>
    <col min="1030" max="1030" width="6.375" style="86" customWidth="1"/>
    <col min="1031" max="1031" width="22.625" style="86" customWidth="1"/>
    <col min="1032" max="1280" width="9" style="86"/>
    <col min="1281" max="1281" width="25.625" style="86" customWidth="1"/>
    <col min="1282" max="1282" width="12.625" style="86" customWidth="1"/>
    <col min="1283" max="1283" width="9.375" style="86" bestFit="1" customWidth="1"/>
    <col min="1284" max="1284" width="3.625" style="86" customWidth="1"/>
    <col min="1285" max="1285" width="9.375" style="86" customWidth="1"/>
    <col min="1286" max="1286" width="6.375" style="86" customWidth="1"/>
    <col min="1287" max="1287" width="22.625" style="86" customWidth="1"/>
    <col min="1288" max="1536" width="9" style="86"/>
    <col min="1537" max="1537" width="25.625" style="86" customWidth="1"/>
    <col min="1538" max="1538" width="12.625" style="86" customWidth="1"/>
    <col min="1539" max="1539" width="9.375" style="86" bestFit="1" customWidth="1"/>
    <col min="1540" max="1540" width="3.625" style="86" customWidth="1"/>
    <col min="1541" max="1541" width="9.375" style="86" customWidth="1"/>
    <col min="1542" max="1542" width="6.375" style="86" customWidth="1"/>
    <col min="1543" max="1543" width="22.625" style="86" customWidth="1"/>
    <col min="1544" max="1792" width="9" style="86"/>
    <col min="1793" max="1793" width="25.625" style="86" customWidth="1"/>
    <col min="1794" max="1794" width="12.625" style="86" customWidth="1"/>
    <col min="1795" max="1795" width="9.375" style="86" bestFit="1" customWidth="1"/>
    <col min="1796" max="1796" width="3.625" style="86" customWidth="1"/>
    <col min="1797" max="1797" width="9.375" style="86" customWidth="1"/>
    <col min="1798" max="1798" width="6.375" style="86" customWidth="1"/>
    <col min="1799" max="1799" width="22.625" style="86" customWidth="1"/>
    <col min="1800" max="2048" width="9" style="86"/>
    <col min="2049" max="2049" width="25.625" style="86" customWidth="1"/>
    <col min="2050" max="2050" width="12.625" style="86" customWidth="1"/>
    <col min="2051" max="2051" width="9.375" style="86" bestFit="1" customWidth="1"/>
    <col min="2052" max="2052" width="3.625" style="86" customWidth="1"/>
    <col min="2053" max="2053" width="9.375" style="86" customWidth="1"/>
    <col min="2054" max="2054" width="6.375" style="86" customWidth="1"/>
    <col min="2055" max="2055" width="22.625" style="86" customWidth="1"/>
    <col min="2056" max="2304" width="9" style="86"/>
    <col min="2305" max="2305" width="25.625" style="86" customWidth="1"/>
    <col min="2306" max="2306" width="12.625" style="86" customWidth="1"/>
    <col min="2307" max="2307" width="9.375" style="86" bestFit="1" customWidth="1"/>
    <col min="2308" max="2308" width="3.625" style="86" customWidth="1"/>
    <col min="2309" max="2309" width="9.375" style="86" customWidth="1"/>
    <col min="2310" max="2310" width="6.375" style="86" customWidth="1"/>
    <col min="2311" max="2311" width="22.625" style="86" customWidth="1"/>
    <col min="2312" max="2560" width="9" style="86"/>
    <col min="2561" max="2561" width="25.625" style="86" customWidth="1"/>
    <col min="2562" max="2562" width="12.625" style="86" customWidth="1"/>
    <col min="2563" max="2563" width="9.375" style="86" bestFit="1" customWidth="1"/>
    <col min="2564" max="2564" width="3.625" style="86" customWidth="1"/>
    <col min="2565" max="2565" width="9.375" style="86" customWidth="1"/>
    <col min="2566" max="2566" width="6.375" style="86" customWidth="1"/>
    <col min="2567" max="2567" width="22.625" style="86" customWidth="1"/>
    <col min="2568" max="2816" width="9" style="86"/>
    <col min="2817" max="2817" width="25.625" style="86" customWidth="1"/>
    <col min="2818" max="2818" width="12.625" style="86" customWidth="1"/>
    <col min="2819" max="2819" width="9.375" style="86" bestFit="1" customWidth="1"/>
    <col min="2820" max="2820" width="3.625" style="86" customWidth="1"/>
    <col min="2821" max="2821" width="9.375" style="86" customWidth="1"/>
    <col min="2822" max="2822" width="6.375" style="86" customWidth="1"/>
    <col min="2823" max="2823" width="22.625" style="86" customWidth="1"/>
    <col min="2824" max="3072" width="9" style="86"/>
    <col min="3073" max="3073" width="25.625" style="86" customWidth="1"/>
    <col min="3074" max="3074" width="12.625" style="86" customWidth="1"/>
    <col min="3075" max="3075" width="9.375" style="86" bestFit="1" customWidth="1"/>
    <col min="3076" max="3076" width="3.625" style="86" customWidth="1"/>
    <col min="3077" max="3077" width="9.375" style="86" customWidth="1"/>
    <col min="3078" max="3078" width="6.375" style="86" customWidth="1"/>
    <col min="3079" max="3079" width="22.625" style="86" customWidth="1"/>
    <col min="3080" max="3328" width="9" style="86"/>
    <col min="3329" max="3329" width="25.625" style="86" customWidth="1"/>
    <col min="3330" max="3330" width="12.625" style="86" customWidth="1"/>
    <col min="3331" max="3331" width="9.375" style="86" bestFit="1" customWidth="1"/>
    <col min="3332" max="3332" width="3.625" style="86" customWidth="1"/>
    <col min="3333" max="3333" width="9.375" style="86" customWidth="1"/>
    <col min="3334" max="3334" width="6.375" style="86" customWidth="1"/>
    <col min="3335" max="3335" width="22.625" style="86" customWidth="1"/>
    <col min="3336" max="3584" width="9" style="86"/>
    <col min="3585" max="3585" width="25.625" style="86" customWidth="1"/>
    <col min="3586" max="3586" width="12.625" style="86" customWidth="1"/>
    <col min="3587" max="3587" width="9.375" style="86" bestFit="1" customWidth="1"/>
    <col min="3588" max="3588" width="3.625" style="86" customWidth="1"/>
    <col min="3589" max="3589" width="9.375" style="86" customWidth="1"/>
    <col min="3590" max="3590" width="6.375" style="86" customWidth="1"/>
    <col min="3591" max="3591" width="22.625" style="86" customWidth="1"/>
    <col min="3592" max="3840" width="9" style="86"/>
    <col min="3841" max="3841" width="25.625" style="86" customWidth="1"/>
    <col min="3842" max="3842" width="12.625" style="86" customWidth="1"/>
    <col min="3843" max="3843" width="9.375" style="86" bestFit="1" customWidth="1"/>
    <col min="3844" max="3844" width="3.625" style="86" customWidth="1"/>
    <col min="3845" max="3845" width="9.375" style="86" customWidth="1"/>
    <col min="3846" max="3846" width="6.375" style="86" customWidth="1"/>
    <col min="3847" max="3847" width="22.625" style="86" customWidth="1"/>
    <col min="3848" max="4096" width="9" style="86"/>
    <col min="4097" max="4097" width="25.625" style="86" customWidth="1"/>
    <col min="4098" max="4098" width="12.625" style="86" customWidth="1"/>
    <col min="4099" max="4099" width="9.375" style="86" bestFit="1" customWidth="1"/>
    <col min="4100" max="4100" width="3.625" style="86" customWidth="1"/>
    <col min="4101" max="4101" width="9.375" style="86" customWidth="1"/>
    <col min="4102" max="4102" width="6.375" style="86" customWidth="1"/>
    <col min="4103" max="4103" width="22.625" style="86" customWidth="1"/>
    <col min="4104" max="4352" width="9" style="86"/>
    <col min="4353" max="4353" width="25.625" style="86" customWidth="1"/>
    <col min="4354" max="4354" width="12.625" style="86" customWidth="1"/>
    <col min="4355" max="4355" width="9.375" style="86" bestFit="1" customWidth="1"/>
    <col min="4356" max="4356" width="3.625" style="86" customWidth="1"/>
    <col min="4357" max="4357" width="9.375" style="86" customWidth="1"/>
    <col min="4358" max="4358" width="6.375" style="86" customWidth="1"/>
    <col min="4359" max="4359" width="22.625" style="86" customWidth="1"/>
    <col min="4360" max="4608" width="9" style="86"/>
    <col min="4609" max="4609" width="25.625" style="86" customWidth="1"/>
    <col min="4610" max="4610" width="12.625" style="86" customWidth="1"/>
    <col min="4611" max="4611" width="9.375" style="86" bestFit="1" customWidth="1"/>
    <col min="4612" max="4612" width="3.625" style="86" customWidth="1"/>
    <col min="4613" max="4613" width="9.375" style="86" customWidth="1"/>
    <col min="4614" max="4614" width="6.375" style="86" customWidth="1"/>
    <col min="4615" max="4615" width="22.625" style="86" customWidth="1"/>
    <col min="4616" max="4864" width="9" style="86"/>
    <col min="4865" max="4865" width="25.625" style="86" customWidth="1"/>
    <col min="4866" max="4866" width="12.625" style="86" customWidth="1"/>
    <col min="4867" max="4867" width="9.375" style="86" bestFit="1" customWidth="1"/>
    <col min="4868" max="4868" width="3.625" style="86" customWidth="1"/>
    <col min="4869" max="4869" width="9.375" style="86" customWidth="1"/>
    <col min="4870" max="4870" width="6.375" style="86" customWidth="1"/>
    <col min="4871" max="4871" width="22.625" style="86" customWidth="1"/>
    <col min="4872" max="5120" width="9" style="86"/>
    <col min="5121" max="5121" width="25.625" style="86" customWidth="1"/>
    <col min="5122" max="5122" width="12.625" style="86" customWidth="1"/>
    <col min="5123" max="5123" width="9.375" style="86" bestFit="1" customWidth="1"/>
    <col min="5124" max="5124" width="3.625" style="86" customWidth="1"/>
    <col min="5125" max="5125" width="9.375" style="86" customWidth="1"/>
    <col min="5126" max="5126" width="6.375" style="86" customWidth="1"/>
    <col min="5127" max="5127" width="22.625" style="86" customWidth="1"/>
    <col min="5128" max="5376" width="9" style="86"/>
    <col min="5377" max="5377" width="25.625" style="86" customWidth="1"/>
    <col min="5378" max="5378" width="12.625" style="86" customWidth="1"/>
    <col min="5379" max="5379" width="9.375" style="86" bestFit="1" customWidth="1"/>
    <col min="5380" max="5380" width="3.625" style="86" customWidth="1"/>
    <col min="5381" max="5381" width="9.375" style="86" customWidth="1"/>
    <col min="5382" max="5382" width="6.375" style="86" customWidth="1"/>
    <col min="5383" max="5383" width="22.625" style="86" customWidth="1"/>
    <col min="5384" max="5632" width="9" style="86"/>
    <col min="5633" max="5633" width="25.625" style="86" customWidth="1"/>
    <col min="5634" max="5634" width="12.625" style="86" customWidth="1"/>
    <col min="5635" max="5635" width="9.375" style="86" bestFit="1" customWidth="1"/>
    <col min="5636" max="5636" width="3.625" style="86" customWidth="1"/>
    <col min="5637" max="5637" width="9.375" style="86" customWidth="1"/>
    <col min="5638" max="5638" width="6.375" style="86" customWidth="1"/>
    <col min="5639" max="5639" width="22.625" style="86" customWidth="1"/>
    <col min="5640" max="5888" width="9" style="86"/>
    <col min="5889" max="5889" width="25.625" style="86" customWidth="1"/>
    <col min="5890" max="5890" width="12.625" style="86" customWidth="1"/>
    <col min="5891" max="5891" width="9.375" style="86" bestFit="1" customWidth="1"/>
    <col min="5892" max="5892" width="3.625" style="86" customWidth="1"/>
    <col min="5893" max="5893" width="9.375" style="86" customWidth="1"/>
    <col min="5894" max="5894" width="6.375" style="86" customWidth="1"/>
    <col min="5895" max="5895" width="22.625" style="86" customWidth="1"/>
    <col min="5896" max="6144" width="9" style="86"/>
    <col min="6145" max="6145" width="25.625" style="86" customWidth="1"/>
    <col min="6146" max="6146" width="12.625" style="86" customWidth="1"/>
    <col min="6147" max="6147" width="9.375" style="86" bestFit="1" customWidth="1"/>
    <col min="6148" max="6148" width="3.625" style="86" customWidth="1"/>
    <col min="6149" max="6149" width="9.375" style="86" customWidth="1"/>
    <col min="6150" max="6150" width="6.375" style="86" customWidth="1"/>
    <col min="6151" max="6151" width="22.625" style="86" customWidth="1"/>
    <col min="6152" max="6400" width="9" style="86"/>
    <col min="6401" max="6401" width="25.625" style="86" customWidth="1"/>
    <col min="6402" max="6402" width="12.625" style="86" customWidth="1"/>
    <col min="6403" max="6403" width="9.375" style="86" bestFit="1" customWidth="1"/>
    <col min="6404" max="6404" width="3.625" style="86" customWidth="1"/>
    <col min="6405" max="6405" width="9.375" style="86" customWidth="1"/>
    <col min="6406" max="6406" width="6.375" style="86" customWidth="1"/>
    <col min="6407" max="6407" width="22.625" style="86" customWidth="1"/>
    <col min="6408" max="6656" width="9" style="86"/>
    <col min="6657" max="6657" width="25.625" style="86" customWidth="1"/>
    <col min="6658" max="6658" width="12.625" style="86" customWidth="1"/>
    <col min="6659" max="6659" width="9.375" style="86" bestFit="1" customWidth="1"/>
    <col min="6660" max="6660" width="3.625" style="86" customWidth="1"/>
    <col min="6661" max="6661" width="9.375" style="86" customWidth="1"/>
    <col min="6662" max="6662" width="6.375" style="86" customWidth="1"/>
    <col min="6663" max="6663" width="22.625" style="86" customWidth="1"/>
    <col min="6664" max="6912" width="9" style="86"/>
    <col min="6913" max="6913" width="25.625" style="86" customWidth="1"/>
    <col min="6914" max="6914" width="12.625" style="86" customWidth="1"/>
    <col min="6915" max="6915" width="9.375" style="86" bestFit="1" customWidth="1"/>
    <col min="6916" max="6916" width="3.625" style="86" customWidth="1"/>
    <col min="6917" max="6917" width="9.375" style="86" customWidth="1"/>
    <col min="6918" max="6918" width="6.375" style="86" customWidth="1"/>
    <col min="6919" max="6919" width="22.625" style="86" customWidth="1"/>
    <col min="6920" max="7168" width="9" style="86"/>
    <col min="7169" max="7169" width="25.625" style="86" customWidth="1"/>
    <col min="7170" max="7170" width="12.625" style="86" customWidth="1"/>
    <col min="7171" max="7171" width="9.375" style="86" bestFit="1" customWidth="1"/>
    <col min="7172" max="7172" width="3.625" style="86" customWidth="1"/>
    <col min="7173" max="7173" width="9.375" style="86" customWidth="1"/>
    <col min="7174" max="7174" width="6.375" style="86" customWidth="1"/>
    <col min="7175" max="7175" width="22.625" style="86" customWidth="1"/>
    <col min="7176" max="7424" width="9" style="86"/>
    <col min="7425" max="7425" width="25.625" style="86" customWidth="1"/>
    <col min="7426" max="7426" width="12.625" style="86" customWidth="1"/>
    <col min="7427" max="7427" width="9.375" style="86" bestFit="1" customWidth="1"/>
    <col min="7428" max="7428" width="3.625" style="86" customWidth="1"/>
    <col min="7429" max="7429" width="9.375" style="86" customWidth="1"/>
    <col min="7430" max="7430" width="6.375" style="86" customWidth="1"/>
    <col min="7431" max="7431" width="22.625" style="86" customWidth="1"/>
    <col min="7432" max="7680" width="9" style="86"/>
    <col min="7681" max="7681" width="25.625" style="86" customWidth="1"/>
    <col min="7682" max="7682" width="12.625" style="86" customWidth="1"/>
    <col min="7683" max="7683" width="9.375" style="86" bestFit="1" customWidth="1"/>
    <col min="7684" max="7684" width="3.625" style="86" customWidth="1"/>
    <col min="7685" max="7685" width="9.375" style="86" customWidth="1"/>
    <col min="7686" max="7686" width="6.375" style="86" customWidth="1"/>
    <col min="7687" max="7687" width="22.625" style="86" customWidth="1"/>
    <col min="7688" max="7936" width="9" style="86"/>
    <col min="7937" max="7937" width="25.625" style="86" customWidth="1"/>
    <col min="7938" max="7938" width="12.625" style="86" customWidth="1"/>
    <col min="7939" max="7939" width="9.375" style="86" bestFit="1" customWidth="1"/>
    <col min="7940" max="7940" width="3.625" style="86" customWidth="1"/>
    <col min="7941" max="7941" width="9.375" style="86" customWidth="1"/>
    <col min="7942" max="7942" width="6.375" style="86" customWidth="1"/>
    <col min="7943" max="7943" width="22.625" style="86" customWidth="1"/>
    <col min="7944" max="8192" width="9" style="86"/>
    <col min="8193" max="8193" width="25.625" style="86" customWidth="1"/>
    <col min="8194" max="8194" width="12.625" style="86" customWidth="1"/>
    <col min="8195" max="8195" width="9.375" style="86" bestFit="1" customWidth="1"/>
    <col min="8196" max="8196" width="3.625" style="86" customWidth="1"/>
    <col min="8197" max="8197" width="9.375" style="86" customWidth="1"/>
    <col min="8198" max="8198" width="6.375" style="86" customWidth="1"/>
    <col min="8199" max="8199" width="22.625" style="86" customWidth="1"/>
    <col min="8200" max="8448" width="9" style="86"/>
    <col min="8449" max="8449" width="25.625" style="86" customWidth="1"/>
    <col min="8450" max="8450" width="12.625" style="86" customWidth="1"/>
    <col min="8451" max="8451" width="9.375" style="86" bestFit="1" customWidth="1"/>
    <col min="8452" max="8452" width="3.625" style="86" customWidth="1"/>
    <col min="8453" max="8453" width="9.375" style="86" customWidth="1"/>
    <col min="8454" max="8454" width="6.375" style="86" customWidth="1"/>
    <col min="8455" max="8455" width="22.625" style="86" customWidth="1"/>
    <col min="8456" max="8704" width="9" style="86"/>
    <col min="8705" max="8705" width="25.625" style="86" customWidth="1"/>
    <col min="8706" max="8706" width="12.625" style="86" customWidth="1"/>
    <col min="8707" max="8707" width="9.375" style="86" bestFit="1" customWidth="1"/>
    <col min="8708" max="8708" width="3.625" style="86" customWidth="1"/>
    <col min="8709" max="8709" width="9.375" style="86" customWidth="1"/>
    <col min="8710" max="8710" width="6.375" style="86" customWidth="1"/>
    <col min="8711" max="8711" width="22.625" style="86" customWidth="1"/>
    <col min="8712" max="8960" width="9" style="86"/>
    <col min="8961" max="8961" width="25.625" style="86" customWidth="1"/>
    <col min="8962" max="8962" width="12.625" style="86" customWidth="1"/>
    <col min="8963" max="8963" width="9.375" style="86" bestFit="1" customWidth="1"/>
    <col min="8964" max="8964" width="3.625" style="86" customWidth="1"/>
    <col min="8965" max="8965" width="9.375" style="86" customWidth="1"/>
    <col min="8966" max="8966" width="6.375" style="86" customWidth="1"/>
    <col min="8967" max="8967" width="22.625" style="86" customWidth="1"/>
    <col min="8968" max="9216" width="9" style="86"/>
    <col min="9217" max="9217" width="25.625" style="86" customWidth="1"/>
    <col min="9218" max="9218" width="12.625" style="86" customWidth="1"/>
    <col min="9219" max="9219" width="9.375" style="86" bestFit="1" customWidth="1"/>
    <col min="9220" max="9220" width="3.625" style="86" customWidth="1"/>
    <col min="9221" max="9221" width="9.375" style="86" customWidth="1"/>
    <col min="9222" max="9222" width="6.375" style="86" customWidth="1"/>
    <col min="9223" max="9223" width="22.625" style="86" customWidth="1"/>
    <col min="9224" max="9472" width="9" style="86"/>
    <col min="9473" max="9473" width="25.625" style="86" customWidth="1"/>
    <col min="9474" max="9474" width="12.625" style="86" customWidth="1"/>
    <col min="9475" max="9475" width="9.375" style="86" bestFit="1" customWidth="1"/>
    <col min="9476" max="9476" width="3.625" style="86" customWidth="1"/>
    <col min="9477" max="9477" width="9.375" style="86" customWidth="1"/>
    <col min="9478" max="9478" width="6.375" style="86" customWidth="1"/>
    <col min="9479" max="9479" width="22.625" style="86" customWidth="1"/>
    <col min="9480" max="9728" width="9" style="86"/>
    <col min="9729" max="9729" width="25.625" style="86" customWidth="1"/>
    <col min="9730" max="9730" width="12.625" style="86" customWidth="1"/>
    <col min="9731" max="9731" width="9.375" style="86" bestFit="1" customWidth="1"/>
    <col min="9732" max="9732" width="3.625" style="86" customWidth="1"/>
    <col min="9733" max="9733" width="9.375" style="86" customWidth="1"/>
    <col min="9734" max="9734" width="6.375" style="86" customWidth="1"/>
    <col min="9735" max="9735" width="22.625" style="86" customWidth="1"/>
    <col min="9736" max="9984" width="9" style="86"/>
    <col min="9985" max="9985" width="25.625" style="86" customWidth="1"/>
    <col min="9986" max="9986" width="12.625" style="86" customWidth="1"/>
    <col min="9987" max="9987" width="9.375" style="86" bestFit="1" customWidth="1"/>
    <col min="9988" max="9988" width="3.625" style="86" customWidth="1"/>
    <col min="9989" max="9989" width="9.375" style="86" customWidth="1"/>
    <col min="9990" max="9990" width="6.375" style="86" customWidth="1"/>
    <col min="9991" max="9991" width="22.625" style="86" customWidth="1"/>
    <col min="9992" max="10240" width="9" style="86"/>
    <col min="10241" max="10241" width="25.625" style="86" customWidth="1"/>
    <col min="10242" max="10242" width="12.625" style="86" customWidth="1"/>
    <col min="10243" max="10243" width="9.375" style="86" bestFit="1" customWidth="1"/>
    <col min="10244" max="10244" width="3.625" style="86" customWidth="1"/>
    <col min="10245" max="10245" width="9.375" style="86" customWidth="1"/>
    <col min="10246" max="10246" width="6.375" style="86" customWidth="1"/>
    <col min="10247" max="10247" width="22.625" style="86" customWidth="1"/>
    <col min="10248" max="10496" width="9" style="86"/>
    <col min="10497" max="10497" width="25.625" style="86" customWidth="1"/>
    <col min="10498" max="10498" width="12.625" style="86" customWidth="1"/>
    <col min="10499" max="10499" width="9.375" style="86" bestFit="1" customWidth="1"/>
    <col min="10500" max="10500" width="3.625" style="86" customWidth="1"/>
    <col min="10501" max="10501" width="9.375" style="86" customWidth="1"/>
    <col min="10502" max="10502" width="6.375" style="86" customWidth="1"/>
    <col min="10503" max="10503" width="22.625" style="86" customWidth="1"/>
    <col min="10504" max="10752" width="9" style="86"/>
    <col min="10753" max="10753" width="25.625" style="86" customWidth="1"/>
    <col min="10754" max="10754" width="12.625" style="86" customWidth="1"/>
    <col min="10755" max="10755" width="9.375" style="86" bestFit="1" customWidth="1"/>
    <col min="10756" max="10756" width="3.625" style="86" customWidth="1"/>
    <col min="10757" max="10757" width="9.375" style="86" customWidth="1"/>
    <col min="10758" max="10758" width="6.375" style="86" customWidth="1"/>
    <col min="10759" max="10759" width="22.625" style="86" customWidth="1"/>
    <col min="10760" max="11008" width="9" style="86"/>
    <col min="11009" max="11009" width="25.625" style="86" customWidth="1"/>
    <col min="11010" max="11010" width="12.625" style="86" customWidth="1"/>
    <col min="11011" max="11011" width="9.375" style="86" bestFit="1" customWidth="1"/>
    <col min="11012" max="11012" width="3.625" style="86" customWidth="1"/>
    <col min="11013" max="11013" width="9.375" style="86" customWidth="1"/>
    <col min="11014" max="11014" width="6.375" style="86" customWidth="1"/>
    <col min="11015" max="11015" width="22.625" style="86" customWidth="1"/>
    <col min="11016" max="11264" width="9" style="86"/>
    <col min="11265" max="11265" width="25.625" style="86" customWidth="1"/>
    <col min="11266" max="11266" width="12.625" style="86" customWidth="1"/>
    <col min="11267" max="11267" width="9.375" style="86" bestFit="1" customWidth="1"/>
    <col min="11268" max="11268" width="3.625" style="86" customWidth="1"/>
    <col min="11269" max="11269" width="9.375" style="86" customWidth="1"/>
    <col min="11270" max="11270" width="6.375" style="86" customWidth="1"/>
    <col min="11271" max="11271" width="22.625" style="86" customWidth="1"/>
    <col min="11272" max="11520" width="9" style="86"/>
    <col min="11521" max="11521" width="25.625" style="86" customWidth="1"/>
    <col min="11522" max="11522" width="12.625" style="86" customWidth="1"/>
    <col min="11523" max="11523" width="9.375" style="86" bestFit="1" customWidth="1"/>
    <col min="11524" max="11524" width="3.625" style="86" customWidth="1"/>
    <col min="11525" max="11525" width="9.375" style="86" customWidth="1"/>
    <col min="11526" max="11526" width="6.375" style="86" customWidth="1"/>
    <col min="11527" max="11527" width="22.625" style="86" customWidth="1"/>
    <col min="11528" max="11776" width="9" style="86"/>
    <col min="11777" max="11777" width="25.625" style="86" customWidth="1"/>
    <col min="11778" max="11778" width="12.625" style="86" customWidth="1"/>
    <col min="11779" max="11779" width="9.375" style="86" bestFit="1" customWidth="1"/>
    <col min="11780" max="11780" width="3.625" style="86" customWidth="1"/>
    <col min="11781" max="11781" width="9.375" style="86" customWidth="1"/>
    <col min="11782" max="11782" width="6.375" style="86" customWidth="1"/>
    <col min="11783" max="11783" width="22.625" style="86" customWidth="1"/>
    <col min="11784" max="12032" width="9" style="86"/>
    <col min="12033" max="12033" width="25.625" style="86" customWidth="1"/>
    <col min="12034" max="12034" width="12.625" style="86" customWidth="1"/>
    <col min="12035" max="12035" width="9.375" style="86" bestFit="1" customWidth="1"/>
    <col min="12036" max="12036" width="3.625" style="86" customWidth="1"/>
    <col min="12037" max="12037" width="9.375" style="86" customWidth="1"/>
    <col min="12038" max="12038" width="6.375" style="86" customWidth="1"/>
    <col min="12039" max="12039" width="22.625" style="86" customWidth="1"/>
    <col min="12040" max="12288" width="9" style="86"/>
    <col min="12289" max="12289" width="25.625" style="86" customWidth="1"/>
    <col min="12290" max="12290" width="12.625" style="86" customWidth="1"/>
    <col min="12291" max="12291" width="9.375" style="86" bestFit="1" customWidth="1"/>
    <col min="12292" max="12292" width="3.625" style="86" customWidth="1"/>
    <col min="12293" max="12293" width="9.375" style="86" customWidth="1"/>
    <col min="12294" max="12294" width="6.375" style="86" customWidth="1"/>
    <col min="12295" max="12295" width="22.625" style="86" customWidth="1"/>
    <col min="12296" max="12544" width="9" style="86"/>
    <col min="12545" max="12545" width="25.625" style="86" customWidth="1"/>
    <col min="12546" max="12546" width="12.625" style="86" customWidth="1"/>
    <col min="12547" max="12547" width="9.375" style="86" bestFit="1" customWidth="1"/>
    <col min="12548" max="12548" width="3.625" style="86" customWidth="1"/>
    <col min="12549" max="12549" width="9.375" style="86" customWidth="1"/>
    <col min="12550" max="12550" width="6.375" style="86" customWidth="1"/>
    <col min="12551" max="12551" width="22.625" style="86" customWidth="1"/>
    <col min="12552" max="12800" width="9" style="86"/>
    <col min="12801" max="12801" width="25.625" style="86" customWidth="1"/>
    <col min="12802" max="12802" width="12.625" style="86" customWidth="1"/>
    <col min="12803" max="12803" width="9.375" style="86" bestFit="1" customWidth="1"/>
    <col min="12804" max="12804" width="3.625" style="86" customWidth="1"/>
    <col min="12805" max="12805" width="9.375" style="86" customWidth="1"/>
    <col min="12806" max="12806" width="6.375" style="86" customWidth="1"/>
    <col min="12807" max="12807" width="22.625" style="86" customWidth="1"/>
    <col min="12808" max="13056" width="9" style="86"/>
    <col min="13057" max="13057" width="25.625" style="86" customWidth="1"/>
    <col min="13058" max="13058" width="12.625" style="86" customWidth="1"/>
    <col min="13059" max="13059" width="9.375" style="86" bestFit="1" customWidth="1"/>
    <col min="13060" max="13060" width="3.625" style="86" customWidth="1"/>
    <col min="13061" max="13061" width="9.375" style="86" customWidth="1"/>
    <col min="13062" max="13062" width="6.375" style="86" customWidth="1"/>
    <col min="13063" max="13063" width="22.625" style="86" customWidth="1"/>
    <col min="13064" max="13312" width="9" style="86"/>
    <col min="13313" max="13313" width="25.625" style="86" customWidth="1"/>
    <col min="13314" max="13314" width="12.625" style="86" customWidth="1"/>
    <col min="13315" max="13315" width="9.375" style="86" bestFit="1" customWidth="1"/>
    <col min="13316" max="13316" width="3.625" style="86" customWidth="1"/>
    <col min="13317" max="13317" width="9.375" style="86" customWidth="1"/>
    <col min="13318" max="13318" width="6.375" style="86" customWidth="1"/>
    <col min="13319" max="13319" width="22.625" style="86" customWidth="1"/>
    <col min="13320" max="13568" width="9" style="86"/>
    <col min="13569" max="13569" width="25.625" style="86" customWidth="1"/>
    <col min="13570" max="13570" width="12.625" style="86" customWidth="1"/>
    <col min="13571" max="13571" width="9.375" style="86" bestFit="1" customWidth="1"/>
    <col min="13572" max="13572" width="3.625" style="86" customWidth="1"/>
    <col min="13573" max="13573" width="9.375" style="86" customWidth="1"/>
    <col min="13574" max="13574" width="6.375" style="86" customWidth="1"/>
    <col min="13575" max="13575" width="22.625" style="86" customWidth="1"/>
    <col min="13576" max="13824" width="9" style="86"/>
    <col min="13825" max="13825" width="25.625" style="86" customWidth="1"/>
    <col min="13826" max="13826" width="12.625" style="86" customWidth="1"/>
    <col min="13827" max="13827" width="9.375" style="86" bestFit="1" customWidth="1"/>
    <col min="13828" max="13828" width="3.625" style="86" customWidth="1"/>
    <col min="13829" max="13829" width="9.375" style="86" customWidth="1"/>
    <col min="13830" max="13830" width="6.375" style="86" customWidth="1"/>
    <col min="13831" max="13831" width="22.625" style="86" customWidth="1"/>
    <col min="13832" max="14080" width="9" style="86"/>
    <col min="14081" max="14081" width="25.625" style="86" customWidth="1"/>
    <col min="14082" max="14082" width="12.625" style="86" customWidth="1"/>
    <col min="14083" max="14083" width="9.375" style="86" bestFit="1" customWidth="1"/>
    <col min="14084" max="14084" width="3.625" style="86" customWidth="1"/>
    <col min="14085" max="14085" width="9.375" style="86" customWidth="1"/>
    <col min="14086" max="14086" width="6.375" style="86" customWidth="1"/>
    <col min="14087" max="14087" width="22.625" style="86" customWidth="1"/>
    <col min="14088" max="14336" width="9" style="86"/>
    <col min="14337" max="14337" width="25.625" style="86" customWidth="1"/>
    <col min="14338" max="14338" width="12.625" style="86" customWidth="1"/>
    <col min="14339" max="14339" width="9.375" style="86" bestFit="1" customWidth="1"/>
    <col min="14340" max="14340" width="3.625" style="86" customWidth="1"/>
    <col min="14341" max="14341" width="9.375" style="86" customWidth="1"/>
    <col min="14342" max="14342" width="6.375" style="86" customWidth="1"/>
    <col min="14343" max="14343" width="22.625" style="86" customWidth="1"/>
    <col min="14344" max="14592" width="9" style="86"/>
    <col min="14593" max="14593" width="25.625" style="86" customWidth="1"/>
    <col min="14594" max="14594" width="12.625" style="86" customWidth="1"/>
    <col min="14595" max="14595" width="9.375" style="86" bestFit="1" customWidth="1"/>
    <col min="14596" max="14596" width="3.625" style="86" customWidth="1"/>
    <col min="14597" max="14597" width="9.375" style="86" customWidth="1"/>
    <col min="14598" max="14598" width="6.375" style="86" customWidth="1"/>
    <col min="14599" max="14599" width="22.625" style="86" customWidth="1"/>
    <col min="14600" max="14848" width="9" style="86"/>
    <col min="14849" max="14849" width="25.625" style="86" customWidth="1"/>
    <col min="14850" max="14850" width="12.625" style="86" customWidth="1"/>
    <col min="14851" max="14851" width="9.375" style="86" bestFit="1" customWidth="1"/>
    <col min="14852" max="14852" width="3.625" style="86" customWidth="1"/>
    <col min="14853" max="14853" width="9.375" style="86" customWidth="1"/>
    <col min="14854" max="14854" width="6.375" style="86" customWidth="1"/>
    <col min="14855" max="14855" width="22.625" style="86" customWidth="1"/>
    <col min="14856" max="15104" width="9" style="86"/>
    <col min="15105" max="15105" width="25.625" style="86" customWidth="1"/>
    <col min="15106" max="15106" width="12.625" style="86" customWidth="1"/>
    <col min="15107" max="15107" width="9.375" style="86" bestFit="1" customWidth="1"/>
    <col min="15108" max="15108" width="3.625" style="86" customWidth="1"/>
    <col min="15109" max="15109" width="9.375" style="86" customWidth="1"/>
    <col min="15110" max="15110" width="6.375" style="86" customWidth="1"/>
    <col min="15111" max="15111" width="22.625" style="86" customWidth="1"/>
    <col min="15112" max="15360" width="9" style="86"/>
    <col min="15361" max="15361" width="25.625" style="86" customWidth="1"/>
    <col min="15362" max="15362" width="12.625" style="86" customWidth="1"/>
    <col min="15363" max="15363" width="9.375" style="86" bestFit="1" customWidth="1"/>
    <col min="15364" max="15364" width="3.625" style="86" customWidth="1"/>
    <col min="15365" max="15365" width="9.375" style="86" customWidth="1"/>
    <col min="15366" max="15366" width="6.375" style="86" customWidth="1"/>
    <col min="15367" max="15367" width="22.625" style="86" customWidth="1"/>
    <col min="15368" max="15616" width="9" style="86"/>
    <col min="15617" max="15617" width="25.625" style="86" customWidth="1"/>
    <col min="15618" max="15618" width="12.625" style="86" customWidth="1"/>
    <col min="15619" max="15619" width="9.375" style="86" bestFit="1" customWidth="1"/>
    <col min="15620" max="15620" width="3.625" style="86" customWidth="1"/>
    <col min="15621" max="15621" width="9.375" style="86" customWidth="1"/>
    <col min="15622" max="15622" width="6.375" style="86" customWidth="1"/>
    <col min="15623" max="15623" width="22.625" style="86" customWidth="1"/>
    <col min="15624" max="15872" width="9" style="86"/>
    <col min="15873" max="15873" width="25.625" style="86" customWidth="1"/>
    <col min="15874" max="15874" width="12.625" style="86" customWidth="1"/>
    <col min="15875" max="15875" width="9.375" style="86" bestFit="1" customWidth="1"/>
    <col min="15876" max="15876" width="3.625" style="86" customWidth="1"/>
    <col min="15877" max="15877" width="9.375" style="86" customWidth="1"/>
    <col min="15878" max="15878" width="6.375" style="86" customWidth="1"/>
    <col min="15879" max="15879" width="22.625" style="86" customWidth="1"/>
    <col min="15880" max="16128" width="9" style="86"/>
    <col min="16129" max="16129" width="25.625" style="86" customWidth="1"/>
    <col min="16130" max="16130" width="12.625" style="86" customWidth="1"/>
    <col min="16131" max="16131" width="9.375" style="86" bestFit="1" customWidth="1"/>
    <col min="16132" max="16132" width="3.625" style="86" customWidth="1"/>
    <col min="16133" max="16133" width="9.375" style="86" customWidth="1"/>
    <col min="16134" max="16134" width="6.375" style="86" customWidth="1"/>
    <col min="16135" max="16135" width="22.625" style="86" customWidth="1"/>
    <col min="16136" max="16384" width="9" style="86"/>
  </cols>
  <sheetData>
    <row r="1" spans="1:7" ht="15" customHeight="1">
      <c r="A1" s="641" t="s">
        <v>397</v>
      </c>
      <c r="B1" s="642"/>
      <c r="C1" s="641"/>
      <c r="D1" s="641"/>
    </row>
    <row r="2" spans="1:7" ht="15" customHeight="1">
      <c r="A2" s="348"/>
      <c r="B2" s="349"/>
      <c r="C2" s="348"/>
      <c r="D2" s="348"/>
    </row>
    <row r="3" spans="1:7" ht="15" customHeight="1">
      <c r="A3" s="97" t="s">
        <v>97</v>
      </c>
      <c r="B3" s="284"/>
    </row>
    <row r="5" spans="1:7" ht="17.25">
      <c r="B5" s="83"/>
      <c r="C5" s="83"/>
      <c r="D5" s="83"/>
      <c r="E5" s="83"/>
      <c r="F5" s="83"/>
      <c r="G5" s="84"/>
    </row>
    <row r="6" spans="1:7" ht="15" customHeight="1">
      <c r="A6" s="85"/>
      <c r="D6" s="85"/>
    </row>
    <row r="8" spans="1:7" ht="15" customHeight="1">
      <c r="A8" s="87" t="s">
        <v>98</v>
      </c>
      <c r="B8" s="87" t="s">
        <v>99</v>
      </c>
      <c r="C8" s="632" t="s">
        <v>3</v>
      </c>
      <c r="D8" s="771"/>
      <c r="E8" s="772"/>
      <c r="F8" s="88" t="s">
        <v>121</v>
      </c>
      <c r="G8" s="87" t="s">
        <v>4</v>
      </c>
    </row>
    <row r="9" spans="1:7" ht="15" customHeight="1">
      <c r="A9" s="89"/>
      <c r="B9" s="100"/>
      <c r="C9" s="81"/>
      <c r="D9" s="90"/>
      <c r="E9" s="91"/>
      <c r="F9" s="100"/>
      <c r="G9" s="89"/>
    </row>
    <row r="10" spans="1:7" ht="15" customHeight="1">
      <c r="A10" s="92"/>
      <c r="B10" s="101"/>
      <c r="C10" s="93"/>
      <c r="D10" s="94"/>
      <c r="E10" s="95"/>
      <c r="F10" s="101"/>
      <c r="G10" s="92"/>
    </row>
    <row r="11" spans="1:7" ht="15" customHeight="1">
      <c r="A11" s="10"/>
      <c r="B11" s="8"/>
      <c r="C11" s="11"/>
      <c r="D11" s="12"/>
      <c r="E11" s="13"/>
      <c r="F11" s="8"/>
      <c r="G11" s="10" t="s">
        <v>470</v>
      </c>
    </row>
    <row r="12" spans="1:7" ht="15" customHeight="1">
      <c r="A12" s="10"/>
      <c r="B12" s="8"/>
      <c r="C12" s="7"/>
      <c r="D12" s="12"/>
      <c r="E12" s="14"/>
      <c r="F12" s="8"/>
      <c r="G12" s="10" t="s">
        <v>471</v>
      </c>
    </row>
    <row r="13" spans="1:7" ht="15" customHeight="1">
      <c r="A13" s="10"/>
      <c r="B13" s="8"/>
      <c r="C13" s="11"/>
      <c r="D13" s="12"/>
      <c r="E13" s="13"/>
      <c r="F13" s="8"/>
      <c r="G13" s="10" t="s">
        <v>472</v>
      </c>
    </row>
    <row r="14" spans="1:7" ht="15" customHeight="1">
      <c r="A14" s="420" t="s">
        <v>473</v>
      </c>
      <c r="B14" s="421" t="s">
        <v>474</v>
      </c>
      <c r="C14" s="422">
        <v>42491</v>
      </c>
      <c r="D14" s="423" t="s">
        <v>475</v>
      </c>
      <c r="E14" s="424">
        <v>42521</v>
      </c>
      <c r="F14" s="421">
        <v>24</v>
      </c>
      <c r="G14" s="420" t="s">
        <v>476</v>
      </c>
    </row>
    <row r="15" spans="1:7" ht="15" customHeight="1">
      <c r="A15" s="420"/>
      <c r="B15" s="421"/>
      <c r="C15" s="425"/>
      <c r="D15" s="423"/>
      <c r="E15" s="426"/>
      <c r="F15" s="421"/>
      <c r="G15" s="420" t="s">
        <v>477</v>
      </c>
    </row>
    <row r="16" spans="1:7" ht="15" customHeight="1">
      <c r="A16" s="92"/>
      <c r="B16" s="101"/>
      <c r="C16" s="82"/>
      <c r="D16" s="94"/>
      <c r="E16" s="96"/>
      <c r="F16" s="101"/>
      <c r="G16" s="92"/>
    </row>
    <row r="17" spans="1:7" ht="15" customHeight="1">
      <c r="A17" s="92"/>
      <c r="B17" s="101"/>
      <c r="C17" s="82"/>
      <c r="D17" s="94"/>
      <c r="E17" s="96"/>
      <c r="F17" s="101"/>
      <c r="G17" s="92"/>
    </row>
    <row r="18" spans="1:7" ht="15" customHeight="1">
      <c r="A18" s="92"/>
      <c r="B18" s="101"/>
      <c r="C18" s="82"/>
      <c r="D18" s="94"/>
      <c r="E18" s="96"/>
      <c r="F18" s="101"/>
      <c r="G18" s="92"/>
    </row>
    <row r="19" spans="1:7" ht="15" customHeight="1">
      <c r="A19" s="92"/>
      <c r="B19" s="101"/>
      <c r="C19" s="82"/>
      <c r="D19" s="94"/>
      <c r="E19" s="96"/>
      <c r="F19" s="101"/>
      <c r="G19" s="92"/>
    </row>
    <row r="20" spans="1:7" ht="15" customHeight="1">
      <c r="A20" s="92"/>
      <c r="B20" s="101"/>
      <c r="C20" s="82"/>
      <c r="D20" s="94"/>
      <c r="E20" s="96"/>
      <c r="F20" s="101"/>
      <c r="G20" s="92"/>
    </row>
    <row r="21" spans="1:7" ht="15" customHeight="1">
      <c r="A21" s="92"/>
      <c r="B21" s="101"/>
      <c r="C21" s="82"/>
      <c r="D21" s="94"/>
      <c r="E21" s="96"/>
      <c r="F21" s="101"/>
      <c r="G21" s="92"/>
    </row>
    <row r="22" spans="1:7" ht="15" customHeight="1">
      <c r="A22" s="92"/>
      <c r="B22" s="101"/>
      <c r="C22" s="82"/>
      <c r="D22" s="94"/>
      <c r="E22" s="96"/>
      <c r="F22" s="101"/>
      <c r="G22" s="92"/>
    </row>
    <row r="23" spans="1:7" ht="15" customHeight="1">
      <c r="A23" s="92"/>
      <c r="B23" s="101"/>
      <c r="C23" s="82"/>
      <c r="D23" s="94"/>
      <c r="E23" s="96"/>
      <c r="F23" s="101"/>
      <c r="G23" s="92"/>
    </row>
    <row r="24" spans="1:7" ht="15" customHeight="1">
      <c r="A24" s="92"/>
      <c r="B24" s="101"/>
      <c r="C24" s="82"/>
      <c r="D24" s="94"/>
      <c r="E24" s="96"/>
      <c r="F24" s="101"/>
      <c r="G24" s="92"/>
    </row>
    <row r="25" spans="1:7" ht="15" customHeight="1">
      <c r="A25" s="92"/>
      <c r="B25" s="101"/>
      <c r="C25" s="82"/>
      <c r="D25" s="94"/>
      <c r="E25" s="96"/>
      <c r="F25" s="101"/>
      <c r="G25" s="92"/>
    </row>
    <row r="26" spans="1:7" ht="15" customHeight="1">
      <c r="A26" s="92"/>
      <c r="B26" s="101"/>
      <c r="C26" s="82"/>
      <c r="D26" s="94"/>
      <c r="E26" s="96"/>
      <c r="F26" s="101"/>
      <c r="G26" s="92"/>
    </row>
    <row r="27" spans="1:7" ht="15" customHeight="1">
      <c r="A27" s="92"/>
      <c r="B27" s="101"/>
      <c r="C27" s="82"/>
      <c r="D27" s="94"/>
      <c r="E27" s="96"/>
      <c r="F27" s="101"/>
      <c r="G27" s="92"/>
    </row>
    <row r="28" spans="1:7" ht="15" customHeight="1">
      <c r="A28" s="92"/>
      <c r="B28" s="101"/>
      <c r="C28" s="82"/>
      <c r="D28" s="94"/>
      <c r="E28" s="96"/>
      <c r="F28" s="101"/>
      <c r="G28" s="92"/>
    </row>
    <row r="29" spans="1:7" ht="15" customHeight="1">
      <c r="A29" s="92"/>
      <c r="B29" s="101"/>
      <c r="C29" s="82"/>
      <c r="D29" s="94"/>
      <c r="E29" s="96"/>
      <c r="F29" s="101"/>
      <c r="G29" s="92"/>
    </row>
    <row r="30" spans="1:7" ht="15" customHeight="1">
      <c r="A30" s="92"/>
      <c r="B30" s="101"/>
      <c r="C30" s="82"/>
      <c r="D30" s="94"/>
      <c r="E30" s="96"/>
      <c r="F30" s="101"/>
      <c r="G30" s="92"/>
    </row>
    <row r="31" spans="1:7" ht="15" customHeight="1">
      <c r="A31" s="92"/>
      <c r="B31" s="101"/>
      <c r="C31" s="82"/>
      <c r="D31" s="94"/>
      <c r="E31" s="96"/>
      <c r="F31" s="101"/>
      <c r="G31" s="92"/>
    </row>
    <row r="32" spans="1:7" ht="15" customHeight="1">
      <c r="A32" s="92"/>
      <c r="B32" s="101"/>
      <c r="C32" s="82"/>
      <c r="D32" s="94"/>
      <c r="E32" s="96"/>
      <c r="F32" s="101"/>
      <c r="G32" s="92"/>
    </row>
    <row r="33" spans="1:7" ht="15" customHeight="1">
      <c r="A33" s="92"/>
      <c r="B33" s="101"/>
      <c r="C33" s="82"/>
      <c r="D33" s="94"/>
      <c r="E33" s="96"/>
      <c r="F33" s="101"/>
      <c r="G33" s="92"/>
    </row>
    <row r="34" spans="1:7" ht="15" customHeight="1">
      <c r="A34" s="92"/>
      <c r="B34" s="101"/>
      <c r="C34" s="82"/>
      <c r="D34" s="94"/>
      <c r="E34" s="96"/>
      <c r="F34" s="101"/>
      <c r="G34" s="92"/>
    </row>
    <row r="35" spans="1:7" ht="15" customHeight="1" thickBot="1">
      <c r="A35" s="92"/>
      <c r="B35" s="101"/>
      <c r="C35" s="82"/>
      <c r="D35" s="94"/>
      <c r="E35" s="96"/>
      <c r="F35" s="101"/>
      <c r="G35" s="268"/>
    </row>
    <row r="36" spans="1:7" ht="15" customHeight="1" thickTop="1">
      <c r="A36" s="269"/>
      <c r="B36" s="270" t="s">
        <v>100</v>
      </c>
      <c r="C36" s="270"/>
      <c r="D36" s="271"/>
      <c r="E36" s="272"/>
      <c r="F36" s="273">
        <f>SUM(F9:F35)</f>
        <v>24</v>
      </c>
      <c r="G36" s="261"/>
    </row>
    <row r="37" spans="1:7" ht="15" customHeight="1">
      <c r="A37" s="86" t="s">
        <v>101</v>
      </c>
    </row>
  </sheetData>
  <mergeCells count="2">
    <mergeCell ref="C8:E8"/>
    <mergeCell ref="A1:D1"/>
  </mergeCells>
  <phoneticPr fontId="4"/>
  <printOptions horizontalCentered="1"/>
  <pageMargins left="0.78740157480314965" right="0.59055118110236227" top="0.98425196850393704" bottom="0.78740157480314965" header="0.51181102362204722" footer="0.51181102362204722"/>
  <pageSetup paperSize="9" scale="93" orientation="landscape"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43">
    <tabColor rgb="FF00B0F0"/>
  </sheetPr>
  <dimension ref="A1:G28"/>
  <sheetViews>
    <sheetView view="pageBreakPreview" zoomScale="85" zoomScaleNormal="100" zoomScaleSheetLayoutView="85" workbookViewId="0">
      <selection activeCell="A33" sqref="A33:Y35"/>
    </sheetView>
  </sheetViews>
  <sheetFormatPr defaultRowHeight="14.25"/>
  <cols>
    <col min="1" max="1" width="25.5" style="263" customWidth="1"/>
    <col min="2" max="2" width="14" style="263" customWidth="1"/>
    <col min="3" max="3" width="12.125" style="263" customWidth="1"/>
    <col min="4" max="4" width="19.25" style="263" customWidth="1"/>
    <col min="5" max="5" width="17.375" style="263" customWidth="1"/>
    <col min="6" max="6" width="28.5" style="263" customWidth="1"/>
    <col min="7" max="7" width="36" style="263" customWidth="1"/>
    <col min="8" max="256" width="9" style="263"/>
    <col min="257" max="257" width="25.5" style="263" customWidth="1"/>
    <col min="258" max="258" width="14" style="263" customWidth="1"/>
    <col min="259" max="259" width="12.125" style="263" customWidth="1"/>
    <col min="260" max="260" width="19.25" style="263" customWidth="1"/>
    <col min="261" max="261" width="17.375" style="263" customWidth="1"/>
    <col min="262" max="262" width="28.5" style="263" customWidth="1"/>
    <col min="263" max="263" width="53.5" style="263" customWidth="1"/>
    <col min="264" max="512" width="9" style="263"/>
    <col min="513" max="513" width="25.5" style="263" customWidth="1"/>
    <col min="514" max="514" width="14" style="263" customWidth="1"/>
    <col min="515" max="515" width="12.125" style="263" customWidth="1"/>
    <col min="516" max="516" width="19.25" style="263" customWidth="1"/>
    <col min="517" max="517" width="17.375" style="263" customWidth="1"/>
    <col min="518" max="518" width="28.5" style="263" customWidth="1"/>
    <col min="519" max="519" width="53.5" style="263" customWidth="1"/>
    <col min="520" max="768" width="9" style="263"/>
    <col min="769" max="769" width="25.5" style="263" customWidth="1"/>
    <col min="770" max="770" width="14" style="263" customWidth="1"/>
    <col min="771" max="771" width="12.125" style="263" customWidth="1"/>
    <col min="772" max="772" width="19.25" style="263" customWidth="1"/>
    <col min="773" max="773" width="17.375" style="263" customWidth="1"/>
    <col min="774" max="774" width="28.5" style="263" customWidth="1"/>
    <col min="775" max="775" width="53.5" style="263" customWidth="1"/>
    <col min="776" max="1024" width="9" style="263"/>
    <col min="1025" max="1025" width="25.5" style="263" customWidth="1"/>
    <col min="1026" max="1026" width="14" style="263" customWidth="1"/>
    <col min="1027" max="1027" width="12.125" style="263" customWidth="1"/>
    <col min="1028" max="1028" width="19.25" style="263" customWidth="1"/>
    <col min="1029" max="1029" width="17.375" style="263" customWidth="1"/>
    <col min="1030" max="1030" width="28.5" style="263" customWidth="1"/>
    <col min="1031" max="1031" width="53.5" style="263" customWidth="1"/>
    <col min="1032" max="1280" width="9" style="263"/>
    <col min="1281" max="1281" width="25.5" style="263" customWidth="1"/>
    <col min="1282" max="1282" width="14" style="263" customWidth="1"/>
    <col min="1283" max="1283" width="12.125" style="263" customWidth="1"/>
    <col min="1284" max="1284" width="19.25" style="263" customWidth="1"/>
    <col min="1285" max="1285" width="17.375" style="263" customWidth="1"/>
    <col min="1286" max="1286" width="28.5" style="263" customWidth="1"/>
    <col min="1287" max="1287" width="53.5" style="263" customWidth="1"/>
    <col min="1288" max="1536" width="9" style="263"/>
    <col min="1537" max="1537" width="25.5" style="263" customWidth="1"/>
    <col min="1538" max="1538" width="14" style="263" customWidth="1"/>
    <col min="1539" max="1539" width="12.125" style="263" customWidth="1"/>
    <col min="1540" max="1540" width="19.25" style="263" customWidth="1"/>
    <col min="1541" max="1541" width="17.375" style="263" customWidth="1"/>
    <col min="1542" max="1542" width="28.5" style="263" customWidth="1"/>
    <col min="1543" max="1543" width="53.5" style="263" customWidth="1"/>
    <col min="1544" max="1792" width="9" style="263"/>
    <col min="1793" max="1793" width="25.5" style="263" customWidth="1"/>
    <col min="1794" max="1794" width="14" style="263" customWidth="1"/>
    <col min="1795" max="1795" width="12.125" style="263" customWidth="1"/>
    <col min="1796" max="1796" width="19.25" style="263" customWidth="1"/>
    <col min="1797" max="1797" width="17.375" style="263" customWidth="1"/>
    <col min="1798" max="1798" width="28.5" style="263" customWidth="1"/>
    <col min="1799" max="1799" width="53.5" style="263" customWidth="1"/>
    <col min="1800" max="2048" width="9" style="263"/>
    <col min="2049" max="2049" width="25.5" style="263" customWidth="1"/>
    <col min="2050" max="2050" width="14" style="263" customWidth="1"/>
    <col min="2051" max="2051" width="12.125" style="263" customWidth="1"/>
    <col min="2052" max="2052" width="19.25" style="263" customWidth="1"/>
    <col min="2053" max="2053" width="17.375" style="263" customWidth="1"/>
    <col min="2054" max="2054" width="28.5" style="263" customWidth="1"/>
    <col min="2055" max="2055" width="53.5" style="263" customWidth="1"/>
    <col min="2056" max="2304" width="9" style="263"/>
    <col min="2305" max="2305" width="25.5" style="263" customWidth="1"/>
    <col min="2306" max="2306" width="14" style="263" customWidth="1"/>
    <col min="2307" max="2307" width="12.125" style="263" customWidth="1"/>
    <col min="2308" max="2308" width="19.25" style="263" customWidth="1"/>
    <col min="2309" max="2309" width="17.375" style="263" customWidth="1"/>
    <col min="2310" max="2310" width="28.5" style="263" customWidth="1"/>
    <col min="2311" max="2311" width="53.5" style="263" customWidth="1"/>
    <col min="2312" max="2560" width="9" style="263"/>
    <col min="2561" max="2561" width="25.5" style="263" customWidth="1"/>
    <col min="2562" max="2562" width="14" style="263" customWidth="1"/>
    <col min="2563" max="2563" width="12.125" style="263" customWidth="1"/>
    <col min="2564" max="2564" width="19.25" style="263" customWidth="1"/>
    <col min="2565" max="2565" width="17.375" style="263" customWidth="1"/>
    <col min="2566" max="2566" width="28.5" style="263" customWidth="1"/>
    <col min="2567" max="2567" width="53.5" style="263" customWidth="1"/>
    <col min="2568" max="2816" width="9" style="263"/>
    <col min="2817" max="2817" width="25.5" style="263" customWidth="1"/>
    <col min="2818" max="2818" width="14" style="263" customWidth="1"/>
    <col min="2819" max="2819" width="12.125" style="263" customWidth="1"/>
    <col min="2820" max="2820" width="19.25" style="263" customWidth="1"/>
    <col min="2821" max="2821" width="17.375" style="263" customWidth="1"/>
    <col min="2822" max="2822" width="28.5" style="263" customWidth="1"/>
    <col min="2823" max="2823" width="53.5" style="263" customWidth="1"/>
    <col min="2824" max="3072" width="9" style="263"/>
    <col min="3073" max="3073" width="25.5" style="263" customWidth="1"/>
    <col min="3074" max="3074" width="14" style="263" customWidth="1"/>
    <col min="3075" max="3075" width="12.125" style="263" customWidth="1"/>
    <col min="3076" max="3076" width="19.25" style="263" customWidth="1"/>
    <col min="3077" max="3077" width="17.375" style="263" customWidth="1"/>
    <col min="3078" max="3078" width="28.5" style="263" customWidth="1"/>
    <col min="3079" max="3079" width="53.5" style="263" customWidth="1"/>
    <col min="3080" max="3328" width="9" style="263"/>
    <col min="3329" max="3329" width="25.5" style="263" customWidth="1"/>
    <col min="3330" max="3330" width="14" style="263" customWidth="1"/>
    <col min="3331" max="3331" width="12.125" style="263" customWidth="1"/>
    <col min="3332" max="3332" width="19.25" style="263" customWidth="1"/>
    <col min="3333" max="3333" width="17.375" style="263" customWidth="1"/>
    <col min="3334" max="3334" width="28.5" style="263" customWidth="1"/>
    <col min="3335" max="3335" width="53.5" style="263" customWidth="1"/>
    <col min="3336" max="3584" width="9" style="263"/>
    <col min="3585" max="3585" width="25.5" style="263" customWidth="1"/>
    <col min="3586" max="3586" width="14" style="263" customWidth="1"/>
    <col min="3587" max="3587" width="12.125" style="263" customWidth="1"/>
    <col min="3588" max="3588" width="19.25" style="263" customWidth="1"/>
    <col min="3589" max="3589" width="17.375" style="263" customWidth="1"/>
    <col min="3590" max="3590" width="28.5" style="263" customWidth="1"/>
    <col min="3591" max="3591" width="53.5" style="263" customWidth="1"/>
    <col min="3592" max="3840" width="9" style="263"/>
    <col min="3841" max="3841" width="25.5" style="263" customWidth="1"/>
    <col min="3842" max="3842" width="14" style="263" customWidth="1"/>
    <col min="3843" max="3843" width="12.125" style="263" customWidth="1"/>
    <col min="3844" max="3844" width="19.25" style="263" customWidth="1"/>
    <col min="3845" max="3845" width="17.375" style="263" customWidth="1"/>
    <col min="3846" max="3846" width="28.5" style="263" customWidth="1"/>
    <col min="3847" max="3847" width="53.5" style="263" customWidth="1"/>
    <col min="3848" max="4096" width="9" style="263"/>
    <col min="4097" max="4097" width="25.5" style="263" customWidth="1"/>
    <col min="4098" max="4098" width="14" style="263" customWidth="1"/>
    <col min="4099" max="4099" width="12.125" style="263" customWidth="1"/>
    <col min="4100" max="4100" width="19.25" style="263" customWidth="1"/>
    <col min="4101" max="4101" width="17.375" style="263" customWidth="1"/>
    <col min="4102" max="4102" width="28.5" style="263" customWidth="1"/>
    <col min="4103" max="4103" width="53.5" style="263" customWidth="1"/>
    <col min="4104" max="4352" width="9" style="263"/>
    <col min="4353" max="4353" width="25.5" style="263" customWidth="1"/>
    <col min="4354" max="4354" width="14" style="263" customWidth="1"/>
    <col min="4355" max="4355" width="12.125" style="263" customWidth="1"/>
    <col min="4356" max="4356" width="19.25" style="263" customWidth="1"/>
    <col min="4357" max="4357" width="17.375" style="263" customWidth="1"/>
    <col min="4358" max="4358" width="28.5" style="263" customWidth="1"/>
    <col min="4359" max="4359" width="53.5" style="263" customWidth="1"/>
    <col min="4360" max="4608" width="9" style="263"/>
    <col min="4609" max="4609" width="25.5" style="263" customWidth="1"/>
    <col min="4610" max="4610" width="14" style="263" customWidth="1"/>
    <col min="4611" max="4611" width="12.125" style="263" customWidth="1"/>
    <col min="4612" max="4612" width="19.25" style="263" customWidth="1"/>
    <col min="4613" max="4613" width="17.375" style="263" customWidth="1"/>
    <col min="4614" max="4614" width="28.5" style="263" customWidth="1"/>
    <col min="4615" max="4615" width="53.5" style="263" customWidth="1"/>
    <col min="4616" max="4864" width="9" style="263"/>
    <col min="4865" max="4865" width="25.5" style="263" customWidth="1"/>
    <col min="4866" max="4866" width="14" style="263" customWidth="1"/>
    <col min="4867" max="4867" width="12.125" style="263" customWidth="1"/>
    <col min="4868" max="4868" width="19.25" style="263" customWidth="1"/>
    <col min="4869" max="4869" width="17.375" style="263" customWidth="1"/>
    <col min="4870" max="4870" width="28.5" style="263" customWidth="1"/>
    <col min="4871" max="4871" width="53.5" style="263" customWidth="1"/>
    <col min="4872" max="5120" width="9" style="263"/>
    <col min="5121" max="5121" width="25.5" style="263" customWidth="1"/>
    <col min="5122" max="5122" width="14" style="263" customWidth="1"/>
    <col min="5123" max="5123" width="12.125" style="263" customWidth="1"/>
    <col min="5124" max="5124" width="19.25" style="263" customWidth="1"/>
    <col min="5125" max="5125" width="17.375" style="263" customWidth="1"/>
    <col min="5126" max="5126" width="28.5" style="263" customWidth="1"/>
    <col min="5127" max="5127" width="53.5" style="263" customWidth="1"/>
    <col min="5128" max="5376" width="9" style="263"/>
    <col min="5377" max="5377" width="25.5" style="263" customWidth="1"/>
    <col min="5378" max="5378" width="14" style="263" customWidth="1"/>
    <col min="5379" max="5379" width="12.125" style="263" customWidth="1"/>
    <col min="5380" max="5380" width="19.25" style="263" customWidth="1"/>
    <col min="5381" max="5381" width="17.375" style="263" customWidth="1"/>
    <col min="5382" max="5382" width="28.5" style="263" customWidth="1"/>
    <col min="5383" max="5383" width="53.5" style="263" customWidth="1"/>
    <col min="5384" max="5632" width="9" style="263"/>
    <col min="5633" max="5633" width="25.5" style="263" customWidth="1"/>
    <col min="5634" max="5634" width="14" style="263" customWidth="1"/>
    <col min="5635" max="5635" width="12.125" style="263" customWidth="1"/>
    <col min="5636" max="5636" width="19.25" style="263" customWidth="1"/>
    <col min="5637" max="5637" width="17.375" style="263" customWidth="1"/>
    <col min="5638" max="5638" width="28.5" style="263" customWidth="1"/>
    <col min="5639" max="5639" width="53.5" style="263" customWidth="1"/>
    <col min="5640" max="5888" width="9" style="263"/>
    <col min="5889" max="5889" width="25.5" style="263" customWidth="1"/>
    <col min="5890" max="5890" width="14" style="263" customWidth="1"/>
    <col min="5891" max="5891" width="12.125" style="263" customWidth="1"/>
    <col min="5892" max="5892" width="19.25" style="263" customWidth="1"/>
    <col min="5893" max="5893" width="17.375" style="263" customWidth="1"/>
    <col min="5894" max="5894" width="28.5" style="263" customWidth="1"/>
    <col min="5895" max="5895" width="53.5" style="263" customWidth="1"/>
    <col min="5896" max="6144" width="9" style="263"/>
    <col min="6145" max="6145" width="25.5" style="263" customWidth="1"/>
    <col min="6146" max="6146" width="14" style="263" customWidth="1"/>
    <col min="6147" max="6147" width="12.125" style="263" customWidth="1"/>
    <col min="6148" max="6148" width="19.25" style="263" customWidth="1"/>
    <col min="6149" max="6149" width="17.375" style="263" customWidth="1"/>
    <col min="6150" max="6150" width="28.5" style="263" customWidth="1"/>
    <col min="6151" max="6151" width="53.5" style="263" customWidth="1"/>
    <col min="6152" max="6400" width="9" style="263"/>
    <col min="6401" max="6401" width="25.5" style="263" customWidth="1"/>
    <col min="6402" max="6402" width="14" style="263" customWidth="1"/>
    <col min="6403" max="6403" width="12.125" style="263" customWidth="1"/>
    <col min="6404" max="6404" width="19.25" style="263" customWidth="1"/>
    <col min="6405" max="6405" width="17.375" style="263" customWidth="1"/>
    <col min="6406" max="6406" width="28.5" style="263" customWidth="1"/>
    <col min="6407" max="6407" width="53.5" style="263" customWidth="1"/>
    <col min="6408" max="6656" width="9" style="263"/>
    <col min="6657" max="6657" width="25.5" style="263" customWidth="1"/>
    <col min="6658" max="6658" width="14" style="263" customWidth="1"/>
    <col min="6659" max="6659" width="12.125" style="263" customWidth="1"/>
    <col min="6660" max="6660" width="19.25" style="263" customWidth="1"/>
    <col min="6661" max="6661" width="17.375" style="263" customWidth="1"/>
    <col min="6662" max="6662" width="28.5" style="263" customWidth="1"/>
    <col min="6663" max="6663" width="53.5" style="263" customWidth="1"/>
    <col min="6664" max="6912" width="9" style="263"/>
    <col min="6913" max="6913" width="25.5" style="263" customWidth="1"/>
    <col min="6914" max="6914" width="14" style="263" customWidth="1"/>
    <col min="6915" max="6915" width="12.125" style="263" customWidth="1"/>
    <col min="6916" max="6916" width="19.25" style="263" customWidth="1"/>
    <col min="6917" max="6917" width="17.375" style="263" customWidth="1"/>
    <col min="6918" max="6918" width="28.5" style="263" customWidth="1"/>
    <col min="6919" max="6919" width="53.5" style="263" customWidth="1"/>
    <col min="6920" max="7168" width="9" style="263"/>
    <col min="7169" max="7169" width="25.5" style="263" customWidth="1"/>
    <col min="7170" max="7170" width="14" style="263" customWidth="1"/>
    <col min="7171" max="7171" width="12.125" style="263" customWidth="1"/>
    <col min="7172" max="7172" width="19.25" style="263" customWidth="1"/>
    <col min="7173" max="7173" width="17.375" style="263" customWidth="1"/>
    <col min="7174" max="7174" width="28.5" style="263" customWidth="1"/>
    <col min="7175" max="7175" width="53.5" style="263" customWidth="1"/>
    <col min="7176" max="7424" width="9" style="263"/>
    <col min="7425" max="7425" width="25.5" style="263" customWidth="1"/>
    <col min="7426" max="7426" width="14" style="263" customWidth="1"/>
    <col min="7427" max="7427" width="12.125" style="263" customWidth="1"/>
    <col min="7428" max="7428" width="19.25" style="263" customWidth="1"/>
    <col min="7429" max="7429" width="17.375" style="263" customWidth="1"/>
    <col min="7430" max="7430" width="28.5" style="263" customWidth="1"/>
    <col min="7431" max="7431" width="53.5" style="263" customWidth="1"/>
    <col min="7432" max="7680" width="9" style="263"/>
    <col min="7681" max="7681" width="25.5" style="263" customWidth="1"/>
    <col min="7682" max="7682" width="14" style="263" customWidth="1"/>
    <col min="7683" max="7683" width="12.125" style="263" customWidth="1"/>
    <col min="7684" max="7684" width="19.25" style="263" customWidth="1"/>
    <col min="7685" max="7685" width="17.375" style="263" customWidth="1"/>
    <col min="7686" max="7686" width="28.5" style="263" customWidth="1"/>
    <col min="7687" max="7687" width="53.5" style="263" customWidth="1"/>
    <col min="7688" max="7936" width="9" style="263"/>
    <col min="7937" max="7937" width="25.5" style="263" customWidth="1"/>
    <col min="7938" max="7938" width="14" style="263" customWidth="1"/>
    <col min="7939" max="7939" width="12.125" style="263" customWidth="1"/>
    <col min="7940" max="7940" width="19.25" style="263" customWidth="1"/>
    <col min="7941" max="7941" width="17.375" style="263" customWidth="1"/>
    <col min="7942" max="7942" width="28.5" style="263" customWidth="1"/>
    <col min="7943" max="7943" width="53.5" style="263" customWidth="1"/>
    <col min="7944" max="8192" width="9" style="263"/>
    <col min="8193" max="8193" width="25.5" style="263" customWidth="1"/>
    <col min="8194" max="8194" width="14" style="263" customWidth="1"/>
    <col min="8195" max="8195" width="12.125" style="263" customWidth="1"/>
    <col min="8196" max="8196" width="19.25" style="263" customWidth="1"/>
    <col min="8197" max="8197" width="17.375" style="263" customWidth="1"/>
    <col min="8198" max="8198" width="28.5" style="263" customWidth="1"/>
    <col min="8199" max="8199" width="53.5" style="263" customWidth="1"/>
    <col min="8200" max="8448" width="9" style="263"/>
    <col min="8449" max="8449" width="25.5" style="263" customWidth="1"/>
    <col min="8450" max="8450" width="14" style="263" customWidth="1"/>
    <col min="8451" max="8451" width="12.125" style="263" customWidth="1"/>
    <col min="8452" max="8452" width="19.25" style="263" customWidth="1"/>
    <col min="8453" max="8453" width="17.375" style="263" customWidth="1"/>
    <col min="8454" max="8454" width="28.5" style="263" customWidth="1"/>
    <col min="8455" max="8455" width="53.5" style="263" customWidth="1"/>
    <col min="8456" max="8704" width="9" style="263"/>
    <col min="8705" max="8705" width="25.5" style="263" customWidth="1"/>
    <col min="8706" max="8706" width="14" style="263" customWidth="1"/>
    <col min="8707" max="8707" width="12.125" style="263" customWidth="1"/>
    <col min="8708" max="8708" width="19.25" style="263" customWidth="1"/>
    <col min="8709" max="8709" width="17.375" style="263" customWidth="1"/>
    <col min="8710" max="8710" width="28.5" style="263" customWidth="1"/>
    <col min="8711" max="8711" width="53.5" style="263" customWidth="1"/>
    <col min="8712" max="8960" width="9" style="263"/>
    <col min="8961" max="8961" width="25.5" style="263" customWidth="1"/>
    <col min="8962" max="8962" width="14" style="263" customWidth="1"/>
    <col min="8963" max="8963" width="12.125" style="263" customWidth="1"/>
    <col min="8964" max="8964" width="19.25" style="263" customWidth="1"/>
    <col min="8965" max="8965" width="17.375" style="263" customWidth="1"/>
    <col min="8966" max="8966" width="28.5" style="263" customWidth="1"/>
    <col min="8967" max="8967" width="53.5" style="263" customWidth="1"/>
    <col min="8968" max="9216" width="9" style="263"/>
    <col min="9217" max="9217" width="25.5" style="263" customWidth="1"/>
    <col min="9218" max="9218" width="14" style="263" customWidth="1"/>
    <col min="9219" max="9219" width="12.125" style="263" customWidth="1"/>
    <col min="9220" max="9220" width="19.25" style="263" customWidth="1"/>
    <col min="9221" max="9221" width="17.375" style="263" customWidth="1"/>
    <col min="9222" max="9222" width="28.5" style="263" customWidth="1"/>
    <col min="9223" max="9223" width="53.5" style="263" customWidth="1"/>
    <col min="9224" max="9472" width="9" style="263"/>
    <col min="9473" max="9473" width="25.5" style="263" customWidth="1"/>
    <col min="9474" max="9474" width="14" style="263" customWidth="1"/>
    <col min="9475" max="9475" width="12.125" style="263" customWidth="1"/>
    <col min="9476" max="9476" width="19.25" style="263" customWidth="1"/>
    <col min="9477" max="9477" width="17.375" style="263" customWidth="1"/>
    <col min="9478" max="9478" width="28.5" style="263" customWidth="1"/>
    <col min="9479" max="9479" width="53.5" style="263" customWidth="1"/>
    <col min="9480" max="9728" width="9" style="263"/>
    <col min="9729" max="9729" width="25.5" style="263" customWidth="1"/>
    <col min="9730" max="9730" width="14" style="263" customWidth="1"/>
    <col min="9731" max="9731" width="12.125" style="263" customWidth="1"/>
    <col min="9732" max="9732" width="19.25" style="263" customWidth="1"/>
    <col min="9733" max="9733" width="17.375" style="263" customWidth="1"/>
    <col min="9734" max="9734" width="28.5" style="263" customWidth="1"/>
    <col min="9735" max="9735" width="53.5" style="263" customWidth="1"/>
    <col min="9736" max="9984" width="9" style="263"/>
    <col min="9985" max="9985" width="25.5" style="263" customWidth="1"/>
    <col min="9986" max="9986" width="14" style="263" customWidth="1"/>
    <col min="9987" max="9987" width="12.125" style="263" customWidth="1"/>
    <col min="9988" max="9988" width="19.25" style="263" customWidth="1"/>
    <col min="9989" max="9989" width="17.375" style="263" customWidth="1"/>
    <col min="9990" max="9990" width="28.5" style="263" customWidth="1"/>
    <col min="9991" max="9991" width="53.5" style="263" customWidth="1"/>
    <col min="9992" max="10240" width="9" style="263"/>
    <col min="10241" max="10241" width="25.5" style="263" customWidth="1"/>
    <col min="10242" max="10242" width="14" style="263" customWidth="1"/>
    <col min="10243" max="10243" width="12.125" style="263" customWidth="1"/>
    <col min="10244" max="10244" width="19.25" style="263" customWidth="1"/>
    <col min="10245" max="10245" width="17.375" style="263" customWidth="1"/>
    <col min="10246" max="10246" width="28.5" style="263" customWidth="1"/>
    <col min="10247" max="10247" width="53.5" style="263" customWidth="1"/>
    <col min="10248" max="10496" width="9" style="263"/>
    <col min="10497" max="10497" width="25.5" style="263" customWidth="1"/>
    <col min="10498" max="10498" width="14" style="263" customWidth="1"/>
    <col min="10499" max="10499" width="12.125" style="263" customWidth="1"/>
    <col min="10500" max="10500" width="19.25" style="263" customWidth="1"/>
    <col min="10501" max="10501" width="17.375" style="263" customWidth="1"/>
    <col min="10502" max="10502" width="28.5" style="263" customWidth="1"/>
    <col min="10503" max="10503" width="53.5" style="263" customWidth="1"/>
    <col min="10504" max="10752" width="9" style="263"/>
    <col min="10753" max="10753" width="25.5" style="263" customWidth="1"/>
    <col min="10754" max="10754" width="14" style="263" customWidth="1"/>
    <col min="10755" max="10755" width="12.125" style="263" customWidth="1"/>
    <col min="10756" max="10756" width="19.25" style="263" customWidth="1"/>
    <col min="10757" max="10757" width="17.375" style="263" customWidth="1"/>
    <col min="10758" max="10758" width="28.5" style="263" customWidth="1"/>
    <col min="10759" max="10759" width="53.5" style="263" customWidth="1"/>
    <col min="10760" max="11008" width="9" style="263"/>
    <col min="11009" max="11009" width="25.5" style="263" customWidth="1"/>
    <col min="11010" max="11010" width="14" style="263" customWidth="1"/>
    <col min="11011" max="11011" width="12.125" style="263" customWidth="1"/>
    <col min="11012" max="11012" width="19.25" style="263" customWidth="1"/>
    <col min="11013" max="11013" width="17.375" style="263" customWidth="1"/>
    <col min="11014" max="11014" width="28.5" style="263" customWidth="1"/>
    <col min="11015" max="11015" width="53.5" style="263" customWidth="1"/>
    <col min="11016" max="11264" width="9" style="263"/>
    <col min="11265" max="11265" width="25.5" style="263" customWidth="1"/>
    <col min="11266" max="11266" width="14" style="263" customWidth="1"/>
    <col min="11267" max="11267" width="12.125" style="263" customWidth="1"/>
    <col min="11268" max="11268" width="19.25" style="263" customWidth="1"/>
    <col min="11269" max="11269" width="17.375" style="263" customWidth="1"/>
    <col min="11270" max="11270" width="28.5" style="263" customWidth="1"/>
    <col min="11271" max="11271" width="53.5" style="263" customWidth="1"/>
    <col min="11272" max="11520" width="9" style="263"/>
    <col min="11521" max="11521" width="25.5" style="263" customWidth="1"/>
    <col min="11522" max="11522" width="14" style="263" customWidth="1"/>
    <col min="11523" max="11523" width="12.125" style="263" customWidth="1"/>
    <col min="11524" max="11524" width="19.25" style="263" customWidth="1"/>
    <col min="11525" max="11525" width="17.375" style="263" customWidth="1"/>
    <col min="11526" max="11526" width="28.5" style="263" customWidth="1"/>
    <col min="11527" max="11527" width="53.5" style="263" customWidth="1"/>
    <col min="11528" max="11776" width="9" style="263"/>
    <col min="11777" max="11777" width="25.5" style="263" customWidth="1"/>
    <col min="11778" max="11778" width="14" style="263" customWidth="1"/>
    <col min="11779" max="11779" width="12.125" style="263" customWidth="1"/>
    <col min="11780" max="11780" width="19.25" style="263" customWidth="1"/>
    <col min="11781" max="11781" width="17.375" style="263" customWidth="1"/>
    <col min="11782" max="11782" width="28.5" style="263" customWidth="1"/>
    <col min="11783" max="11783" width="53.5" style="263" customWidth="1"/>
    <col min="11784" max="12032" width="9" style="263"/>
    <col min="12033" max="12033" width="25.5" style="263" customWidth="1"/>
    <col min="12034" max="12034" width="14" style="263" customWidth="1"/>
    <col min="12035" max="12035" width="12.125" style="263" customWidth="1"/>
    <col min="12036" max="12036" width="19.25" style="263" customWidth="1"/>
    <col min="12037" max="12037" width="17.375" style="263" customWidth="1"/>
    <col min="12038" max="12038" width="28.5" style="263" customWidth="1"/>
    <col min="12039" max="12039" width="53.5" style="263" customWidth="1"/>
    <col min="12040" max="12288" width="9" style="263"/>
    <col min="12289" max="12289" width="25.5" style="263" customWidth="1"/>
    <col min="12290" max="12290" width="14" style="263" customWidth="1"/>
    <col min="12291" max="12291" width="12.125" style="263" customWidth="1"/>
    <col min="12292" max="12292" width="19.25" style="263" customWidth="1"/>
    <col min="12293" max="12293" width="17.375" style="263" customWidth="1"/>
    <col min="12294" max="12294" width="28.5" style="263" customWidth="1"/>
    <col min="12295" max="12295" width="53.5" style="263" customWidth="1"/>
    <col min="12296" max="12544" width="9" style="263"/>
    <col min="12545" max="12545" width="25.5" style="263" customWidth="1"/>
    <col min="12546" max="12546" width="14" style="263" customWidth="1"/>
    <col min="12547" max="12547" width="12.125" style="263" customWidth="1"/>
    <col min="12548" max="12548" width="19.25" style="263" customWidth="1"/>
    <col min="12549" max="12549" width="17.375" style="263" customWidth="1"/>
    <col min="12550" max="12550" width="28.5" style="263" customWidth="1"/>
    <col min="12551" max="12551" width="53.5" style="263" customWidth="1"/>
    <col min="12552" max="12800" width="9" style="263"/>
    <col min="12801" max="12801" width="25.5" style="263" customWidth="1"/>
    <col min="12802" max="12802" width="14" style="263" customWidth="1"/>
    <col min="12803" max="12803" width="12.125" style="263" customWidth="1"/>
    <col min="12804" max="12804" width="19.25" style="263" customWidth="1"/>
    <col min="12805" max="12805" width="17.375" style="263" customWidth="1"/>
    <col min="12806" max="12806" width="28.5" style="263" customWidth="1"/>
    <col min="12807" max="12807" width="53.5" style="263" customWidth="1"/>
    <col min="12808" max="13056" width="9" style="263"/>
    <col min="13057" max="13057" width="25.5" style="263" customWidth="1"/>
    <col min="13058" max="13058" width="14" style="263" customWidth="1"/>
    <col min="13059" max="13059" width="12.125" style="263" customWidth="1"/>
    <col min="13060" max="13060" width="19.25" style="263" customWidth="1"/>
    <col min="13061" max="13061" width="17.375" style="263" customWidth="1"/>
    <col min="13062" max="13062" width="28.5" style="263" customWidth="1"/>
    <col min="13063" max="13063" width="53.5" style="263" customWidth="1"/>
    <col min="13064" max="13312" width="9" style="263"/>
    <col min="13313" max="13313" width="25.5" style="263" customWidth="1"/>
    <col min="13314" max="13314" width="14" style="263" customWidth="1"/>
    <col min="13315" max="13315" width="12.125" style="263" customWidth="1"/>
    <col min="13316" max="13316" width="19.25" style="263" customWidth="1"/>
    <col min="13317" max="13317" width="17.375" style="263" customWidth="1"/>
    <col min="13318" max="13318" width="28.5" style="263" customWidth="1"/>
    <col min="13319" max="13319" width="53.5" style="263" customWidth="1"/>
    <col min="13320" max="13568" width="9" style="263"/>
    <col min="13569" max="13569" width="25.5" style="263" customWidth="1"/>
    <col min="13570" max="13570" width="14" style="263" customWidth="1"/>
    <col min="13571" max="13571" width="12.125" style="263" customWidth="1"/>
    <col min="13572" max="13572" width="19.25" style="263" customWidth="1"/>
    <col min="13573" max="13573" width="17.375" style="263" customWidth="1"/>
    <col min="13574" max="13574" width="28.5" style="263" customWidth="1"/>
    <col min="13575" max="13575" width="53.5" style="263" customWidth="1"/>
    <col min="13576" max="13824" width="9" style="263"/>
    <col min="13825" max="13825" width="25.5" style="263" customWidth="1"/>
    <col min="13826" max="13826" width="14" style="263" customWidth="1"/>
    <col min="13827" max="13827" width="12.125" style="263" customWidth="1"/>
    <col min="13828" max="13828" width="19.25" style="263" customWidth="1"/>
    <col min="13829" max="13829" width="17.375" style="263" customWidth="1"/>
    <col min="13830" max="13830" width="28.5" style="263" customWidth="1"/>
    <col min="13831" max="13831" width="53.5" style="263" customWidth="1"/>
    <col min="13832" max="14080" width="9" style="263"/>
    <col min="14081" max="14081" width="25.5" style="263" customWidth="1"/>
    <col min="14082" max="14082" width="14" style="263" customWidth="1"/>
    <col min="14083" max="14083" width="12.125" style="263" customWidth="1"/>
    <col min="14084" max="14084" width="19.25" style="263" customWidth="1"/>
    <col min="14085" max="14085" width="17.375" style="263" customWidth="1"/>
    <col min="14086" max="14086" width="28.5" style="263" customWidth="1"/>
    <col min="14087" max="14087" width="53.5" style="263" customWidth="1"/>
    <col min="14088" max="14336" width="9" style="263"/>
    <col min="14337" max="14337" width="25.5" style="263" customWidth="1"/>
    <col min="14338" max="14338" width="14" style="263" customWidth="1"/>
    <col min="14339" max="14339" width="12.125" style="263" customWidth="1"/>
    <col min="14340" max="14340" width="19.25" style="263" customWidth="1"/>
    <col min="14341" max="14341" width="17.375" style="263" customWidth="1"/>
    <col min="14342" max="14342" width="28.5" style="263" customWidth="1"/>
    <col min="14343" max="14343" width="53.5" style="263" customWidth="1"/>
    <col min="14344" max="14592" width="9" style="263"/>
    <col min="14593" max="14593" width="25.5" style="263" customWidth="1"/>
    <col min="14594" max="14594" width="14" style="263" customWidth="1"/>
    <col min="14595" max="14595" width="12.125" style="263" customWidth="1"/>
    <col min="14596" max="14596" width="19.25" style="263" customWidth="1"/>
    <col min="14597" max="14597" width="17.375" style="263" customWidth="1"/>
    <col min="14598" max="14598" width="28.5" style="263" customWidth="1"/>
    <col min="14599" max="14599" width="53.5" style="263" customWidth="1"/>
    <col min="14600" max="14848" width="9" style="263"/>
    <col min="14849" max="14849" width="25.5" style="263" customWidth="1"/>
    <col min="14850" max="14850" width="14" style="263" customWidth="1"/>
    <col min="14851" max="14851" width="12.125" style="263" customWidth="1"/>
    <col min="14852" max="14852" width="19.25" style="263" customWidth="1"/>
    <col min="14853" max="14853" width="17.375" style="263" customWidth="1"/>
    <col min="14854" max="14854" width="28.5" style="263" customWidth="1"/>
    <col min="14855" max="14855" width="53.5" style="263" customWidth="1"/>
    <col min="14856" max="15104" width="9" style="263"/>
    <col min="15105" max="15105" width="25.5" style="263" customWidth="1"/>
    <col min="15106" max="15106" width="14" style="263" customWidth="1"/>
    <col min="15107" max="15107" width="12.125" style="263" customWidth="1"/>
    <col min="15108" max="15108" width="19.25" style="263" customWidth="1"/>
    <col min="15109" max="15109" width="17.375" style="263" customWidth="1"/>
    <col min="15110" max="15110" width="28.5" style="263" customWidth="1"/>
    <col min="15111" max="15111" width="53.5" style="263" customWidth="1"/>
    <col min="15112" max="15360" width="9" style="263"/>
    <col min="15361" max="15361" width="25.5" style="263" customWidth="1"/>
    <col min="15362" max="15362" width="14" style="263" customWidth="1"/>
    <col min="15363" max="15363" width="12.125" style="263" customWidth="1"/>
    <col min="15364" max="15364" width="19.25" style="263" customWidth="1"/>
    <col min="15365" max="15365" width="17.375" style="263" customWidth="1"/>
    <col min="15366" max="15366" width="28.5" style="263" customWidth="1"/>
    <col min="15367" max="15367" width="53.5" style="263" customWidth="1"/>
    <col min="15368" max="15616" width="9" style="263"/>
    <col min="15617" max="15617" width="25.5" style="263" customWidth="1"/>
    <col min="15618" max="15618" width="14" style="263" customWidth="1"/>
    <col min="15619" max="15619" width="12.125" style="263" customWidth="1"/>
    <col min="15620" max="15620" width="19.25" style="263" customWidth="1"/>
    <col min="15621" max="15621" width="17.375" style="263" customWidth="1"/>
    <col min="15622" max="15622" width="28.5" style="263" customWidth="1"/>
    <col min="15623" max="15623" width="53.5" style="263" customWidth="1"/>
    <col min="15624" max="15872" width="9" style="263"/>
    <col min="15873" max="15873" width="25.5" style="263" customWidth="1"/>
    <col min="15874" max="15874" width="14" style="263" customWidth="1"/>
    <col min="15875" max="15875" width="12.125" style="263" customWidth="1"/>
    <col min="15876" max="15876" width="19.25" style="263" customWidth="1"/>
    <col min="15877" max="15877" width="17.375" style="263" customWidth="1"/>
    <col min="15878" max="15878" width="28.5" style="263" customWidth="1"/>
    <col min="15879" max="15879" width="53.5" style="263" customWidth="1"/>
    <col min="15880" max="16128" width="9" style="263"/>
    <col min="16129" max="16129" width="25.5" style="263" customWidth="1"/>
    <col min="16130" max="16130" width="14" style="263" customWidth="1"/>
    <col min="16131" max="16131" width="12.125" style="263" customWidth="1"/>
    <col min="16132" max="16132" width="19.25" style="263" customWidth="1"/>
    <col min="16133" max="16133" width="17.375" style="263" customWidth="1"/>
    <col min="16134" max="16134" width="28.5" style="263" customWidth="1"/>
    <col min="16135" max="16135" width="53.5" style="263" customWidth="1"/>
    <col min="16136" max="16384" width="9" style="263"/>
  </cols>
  <sheetData>
    <row r="1" spans="1:7">
      <c r="A1" s="263" t="s">
        <v>399</v>
      </c>
    </row>
    <row r="3" spans="1:7">
      <c r="A3" s="98" t="s">
        <v>299</v>
      </c>
      <c r="B3" s="285"/>
      <c r="C3" s="262"/>
    </row>
    <row r="4" spans="1:7" ht="15" thickBot="1">
      <c r="A4" s="262"/>
      <c r="B4" s="262"/>
      <c r="C4" s="262"/>
      <c r="G4" s="264" t="s">
        <v>102</v>
      </c>
    </row>
    <row r="5" spans="1:7" s="265" customFormat="1" ht="59.25" customHeight="1" thickTop="1" thickBot="1">
      <c r="A5" s="775" t="s">
        <v>244</v>
      </c>
      <c r="B5" s="778" t="s">
        <v>245</v>
      </c>
      <c r="C5" s="778" t="s">
        <v>103</v>
      </c>
      <c r="D5" s="781" t="s">
        <v>114</v>
      </c>
      <c r="E5" s="782"/>
      <c r="F5" s="783"/>
      <c r="G5" s="784" t="s">
        <v>104</v>
      </c>
    </row>
    <row r="6" spans="1:7" s="265" customFormat="1" ht="24.75" customHeight="1" thickTop="1">
      <c r="A6" s="776"/>
      <c r="B6" s="779"/>
      <c r="C6" s="779"/>
      <c r="D6" s="789" t="s">
        <v>115</v>
      </c>
      <c r="E6" s="790"/>
      <c r="F6" s="790"/>
      <c r="G6" s="785"/>
    </row>
    <row r="7" spans="1:7" s="265" customFormat="1" ht="24.75" customHeight="1" thickBot="1">
      <c r="A7" s="776"/>
      <c r="B7" s="779"/>
      <c r="C7" s="780"/>
      <c r="D7" s="791"/>
      <c r="E7" s="792"/>
      <c r="F7" s="793"/>
      <c r="G7" s="786"/>
    </row>
    <row r="8" spans="1:7" s="265" customFormat="1" ht="24.75" customHeight="1" thickTop="1">
      <c r="A8" s="776"/>
      <c r="B8" s="779"/>
      <c r="C8" s="780"/>
      <c r="D8" s="794" t="s">
        <v>105</v>
      </c>
      <c r="E8" s="796" t="s">
        <v>106</v>
      </c>
      <c r="F8" s="178" t="s">
        <v>107</v>
      </c>
      <c r="G8" s="787"/>
    </row>
    <row r="9" spans="1:7" s="265" customFormat="1" ht="24.75" customHeight="1" thickBot="1">
      <c r="A9" s="777"/>
      <c r="B9" s="777"/>
      <c r="C9" s="777"/>
      <c r="D9" s="795"/>
      <c r="E9" s="797"/>
      <c r="F9" s="179" t="s">
        <v>246</v>
      </c>
      <c r="G9" s="788"/>
    </row>
    <row r="10" spans="1:7" s="267" customFormat="1" ht="24.75" customHeight="1" thickTop="1" thickBot="1">
      <c r="A10" s="180" t="s">
        <v>467</v>
      </c>
      <c r="B10" s="181">
        <v>4</v>
      </c>
      <c r="C10" s="182" t="s">
        <v>478</v>
      </c>
      <c r="D10" s="183">
        <v>550000</v>
      </c>
      <c r="E10" s="184">
        <v>900000</v>
      </c>
      <c r="F10" s="185">
        <v>7500000</v>
      </c>
      <c r="G10" s="266"/>
    </row>
    <row r="11" spans="1:7" s="267" customFormat="1" ht="24.75" customHeight="1" thickTop="1">
      <c r="A11" s="186" t="s">
        <v>108</v>
      </c>
      <c r="B11" s="187"/>
      <c r="C11" s="187"/>
      <c r="D11" s="188"/>
      <c r="E11" s="189"/>
      <c r="F11" s="190"/>
    </row>
    <row r="12" spans="1:7" s="267" customFormat="1" ht="24.75" customHeight="1">
      <c r="A12" s="191" t="s">
        <v>303</v>
      </c>
      <c r="B12" s="187"/>
      <c r="C12" s="187"/>
      <c r="D12" s="188"/>
      <c r="E12" s="189"/>
      <c r="F12" s="190"/>
    </row>
    <row r="13" spans="1:7" s="267" customFormat="1" ht="24.75" customHeight="1">
      <c r="A13" s="773" t="s">
        <v>151</v>
      </c>
      <c r="B13" s="773"/>
      <c r="C13" s="773"/>
      <c r="D13" s="773"/>
      <c r="E13" s="773"/>
      <c r="F13" s="773"/>
      <c r="G13" s="773"/>
    </row>
    <row r="14" spans="1:7" s="267" customFormat="1" ht="24.75" customHeight="1">
      <c r="A14" s="773" t="s">
        <v>152</v>
      </c>
      <c r="B14" s="773"/>
      <c r="C14" s="773"/>
      <c r="D14" s="773"/>
      <c r="E14" s="773"/>
      <c r="F14" s="773"/>
      <c r="G14" s="773"/>
    </row>
    <row r="15" spans="1:7" s="267" customFormat="1" ht="24.75" customHeight="1">
      <c r="A15" s="773" t="s">
        <v>153</v>
      </c>
      <c r="B15" s="773"/>
      <c r="C15" s="773"/>
      <c r="D15" s="773"/>
      <c r="E15" s="773"/>
      <c r="F15" s="773"/>
      <c r="G15" s="773"/>
    </row>
    <row r="16" spans="1:7" s="267" customFormat="1" ht="24.75" customHeight="1">
      <c r="A16" s="191" t="s">
        <v>154</v>
      </c>
      <c r="B16" s="187"/>
      <c r="C16" s="187"/>
      <c r="D16" s="188"/>
      <c r="E16" s="189"/>
      <c r="F16" s="190"/>
    </row>
    <row r="17" spans="1:7" s="267" customFormat="1" ht="24.75" customHeight="1">
      <c r="A17" s="192" t="s">
        <v>109</v>
      </c>
      <c r="B17" s="187"/>
      <c r="C17" s="187"/>
      <c r="D17" s="188"/>
      <c r="E17" s="189"/>
      <c r="F17" s="190"/>
    </row>
    <row r="18" spans="1:7" ht="24.75" customHeight="1">
      <c r="A18" s="263" t="s">
        <v>304</v>
      </c>
      <c r="B18" s="193"/>
      <c r="C18" s="193"/>
      <c r="D18" s="194"/>
      <c r="E18" s="195"/>
      <c r="F18" s="195"/>
    </row>
    <row r="19" spans="1:7" ht="24.75" customHeight="1">
      <c r="A19" s="263" t="s">
        <v>247</v>
      </c>
      <c r="B19" s="193"/>
      <c r="C19" s="193"/>
      <c r="D19" s="194"/>
      <c r="E19" s="195"/>
      <c r="F19" s="195"/>
    </row>
    <row r="20" spans="1:7" ht="24.75" customHeight="1">
      <c r="A20" s="263" t="s">
        <v>248</v>
      </c>
      <c r="B20" s="193"/>
      <c r="C20" s="193"/>
      <c r="D20" s="194"/>
      <c r="E20" s="195"/>
      <c r="F20" s="195"/>
    </row>
    <row r="21" spans="1:7" ht="24.75" customHeight="1">
      <c r="B21" s="193"/>
      <c r="C21" s="193"/>
      <c r="D21" s="194"/>
      <c r="E21" s="195"/>
      <c r="F21" s="195"/>
    </row>
    <row r="22" spans="1:7" s="267" customFormat="1" ht="24.75" customHeight="1">
      <c r="A22" s="192" t="s">
        <v>110</v>
      </c>
      <c r="B22" s="187"/>
      <c r="C22" s="187"/>
      <c r="D22" s="188"/>
      <c r="E22" s="189"/>
      <c r="F22" s="190"/>
    </row>
    <row r="23" spans="1:7" ht="24.75" customHeight="1">
      <c r="A23" s="263" t="s">
        <v>111</v>
      </c>
    </row>
    <row r="24" spans="1:7" ht="24.75" customHeight="1"/>
    <row r="25" spans="1:7" ht="24.75" customHeight="1">
      <c r="A25" s="263" t="s">
        <v>112</v>
      </c>
    </row>
    <row r="26" spans="1:7" ht="24.75" customHeight="1">
      <c r="A26" s="263" t="s">
        <v>113</v>
      </c>
    </row>
    <row r="27" spans="1:7" ht="24.75" customHeight="1">
      <c r="A27" s="774" t="s">
        <v>249</v>
      </c>
      <c r="B27" s="774"/>
      <c r="C27" s="774"/>
      <c r="D27" s="774"/>
      <c r="E27" s="774"/>
      <c r="F27" s="774"/>
      <c r="G27" s="774"/>
    </row>
    <row r="28" spans="1:7" ht="24.75" customHeight="1">
      <c r="A28" s="177"/>
    </row>
  </sheetData>
  <mergeCells count="12">
    <mergeCell ref="A13:G13"/>
    <mergeCell ref="A14:G14"/>
    <mergeCell ref="A15:G15"/>
    <mergeCell ref="A27:G27"/>
    <mergeCell ref="A5:A9"/>
    <mergeCell ref="B5:B9"/>
    <mergeCell ref="C5:C9"/>
    <mergeCell ref="D5:F5"/>
    <mergeCell ref="G5:G9"/>
    <mergeCell ref="D6:F7"/>
    <mergeCell ref="D8:D9"/>
    <mergeCell ref="E8:E9"/>
  </mergeCells>
  <phoneticPr fontId="4"/>
  <conditionalFormatting sqref="A10:E10">
    <cfRule type="containsBlanks" dxfId="26" priority="1">
      <formula>LEN(TRIM(A10))=0</formula>
    </cfRule>
  </conditionalFormatting>
  <printOptions horizontalCentered="1"/>
  <pageMargins left="0.70866141732283472" right="0.70866141732283472" top="0.74803149606299213" bottom="0.55118110236220474" header="0.31496062992125984" footer="0.31496062992125984"/>
  <pageSetup paperSize="9" scale="80" fitToHeight="0" orientation="landscape" blackAndWhite="1" r:id="rId1"/>
  <colBreaks count="1" manualBreakCount="1">
    <brk id="7" min="2" max="2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9</vt:i4>
      </vt:variant>
    </vt:vector>
  </HeadingPairs>
  <TitlesOfParts>
    <vt:vector size="20" baseType="lpstr">
      <vt:lpstr>様式リスト</vt:lpstr>
      <vt:lpstr>申請書様式⇒</vt:lpstr>
      <vt:lpstr>第2号様式</vt:lpstr>
      <vt:lpstr>【記載例】第2号様式別紙1（所要額調書、対象経費内訳）</vt:lpstr>
      <vt:lpstr>第2号様式別紙2-1（臨床研修（医師）事業計画書）</vt:lpstr>
      <vt:lpstr>別紙2-１附表Ａ1（１年次） (研修医厚生)</vt:lpstr>
      <vt:lpstr>別紙２ｰ１附表Ａ2（２年次 ）(研修医加藤)</vt:lpstr>
      <vt:lpstr>第2号様式別紙2-2（臨床研修（医師）事業計画書）</vt:lpstr>
      <vt:lpstr>第2号様式別紙2-3（臨床研修（医師）事業計画書）</vt:lpstr>
      <vt:lpstr>第2号様式別紙2-4（臨床研修（医師）事業計画書）</vt:lpstr>
      <vt:lpstr>第2号様式別紙2-5（臨床研修（医師）事業計画書） </vt:lpstr>
      <vt:lpstr>'【記載例】第2号様式別紙1（所要額調書、対象経費内訳）'!Print_Area</vt:lpstr>
      <vt:lpstr>第2号様式!Print_Area</vt:lpstr>
      <vt:lpstr>'第2号様式別紙2-1（臨床研修（医師）事業計画書）'!Print_Area</vt:lpstr>
      <vt:lpstr>'第2号様式別紙2-2（臨床研修（医師）事業計画書）'!Print_Area</vt:lpstr>
      <vt:lpstr>'第2号様式別紙2-3（臨床研修（医師）事業計画書）'!Print_Area</vt:lpstr>
      <vt:lpstr>'第2号様式別紙2-4（臨床研修（医師）事業計画書）'!Print_Area</vt:lpstr>
      <vt:lpstr>'第2号様式別紙2-5（臨床研修（医師）事業計画書） '!Print_Area</vt:lpstr>
      <vt:lpstr>'別紙2-１附表Ａ1（１年次） (研修医厚生)'!Print_Area</vt:lpstr>
      <vt:lpstr>'別紙２ｰ１附表Ａ2（２年次 ）(研修医加藤)'!Print_Area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2022-06-01T06:44:43Z</dcterms:created>
  <dcterms:modified xsi:type="dcterms:W3CDTF">2023-09-15T07:02:40Z</dcterms:modified>
</cp:coreProperties>
</file>