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205" windowHeight="12270" activeTab="0"/>
  </bookViews>
  <sheets>
    <sheet name="【ご使用に当たって】" sheetId="1" r:id="rId1"/>
    <sheet name="【ワークシート】" sheetId="2" r:id="rId2"/>
    <sheet name="【参考】事務量積算の前提となる事務フロー例" sheetId="3" r:id="rId3"/>
  </sheets>
  <definedNames>
    <definedName name="OLE_LINK1" localSheetId="1">'【ワークシート】'!$A$7</definedName>
    <definedName name="_xlnm.Print_Area" localSheetId="0">'【ご使用に当たって】'!$B$4:$E$35</definedName>
    <definedName name="_xlnm.Print_Area" localSheetId="1">'【ワークシート】'!$A$1:$I$97</definedName>
    <definedName name="_xlnm.Print_Titles" localSheetId="1">'【ワークシート】'!$7:$9</definedName>
  </definedNames>
  <calcPr fullCalcOnLoad="1"/>
</workbook>
</file>

<file path=xl/sharedStrings.xml><?xml version="1.0" encoding="utf-8"?>
<sst xmlns="http://schemas.openxmlformats.org/spreadsheetml/2006/main" count="152" uniqueCount="127">
  <si>
    <t>作業手順</t>
  </si>
  <si>
    <t>必要作業量</t>
  </si>
  <si>
    <t>必要経費</t>
  </si>
  <si>
    <t>No</t>
  </si>
  <si>
    <t>作業内容</t>
  </si>
  <si>
    <t>必要単位数</t>
  </si>
  <si>
    <t>(②)</t>
  </si>
  <si>
    <t>作業量(人・時間)</t>
  </si>
  <si>
    <t>(③＝①×②)</t>
  </si>
  <si>
    <t>対象物名</t>
  </si>
  <si>
    <t>単価</t>
  </si>
  <si>
    <t>(④)</t>
  </si>
  <si>
    <t>数量</t>
  </si>
  <si>
    <t>(⑤)</t>
  </si>
  <si>
    <t>費用(円)</t>
  </si>
  <si>
    <t>(⑥＝④×⑤)</t>
  </si>
  <si>
    <t>前提</t>
  </si>
  <si>
    <t>甲</t>
  </si>
  <si>
    <t>乙</t>
  </si>
  <si>
    <t>※団体（契約単位）と代表保険者による電話調整</t>
  </si>
  <si>
    <t>7.代行機関登録</t>
  </si>
  <si>
    <t>4.市町村の契約単価情報等を保険者へ提供</t>
  </si>
  <si>
    <t>※市町村単位での契約数の積み上げ</t>
  </si>
  <si>
    <t>※印刷等経費
　①様式の印刷（紙）代</t>
  </si>
  <si>
    <t>※消耗品費</t>
  </si>
  <si>
    <t>※通信運搬費
　①電話代</t>
  </si>
  <si>
    <t>※通信運搬費
　①契約書の送料</t>
  </si>
  <si>
    <t>1.委任状のとりまとめ</t>
  </si>
  <si>
    <t>県内の契約本数</t>
  </si>
  <si>
    <t>※市町村単位での機関数の積み上げ</t>
  </si>
  <si>
    <t>①保険者から提出の委任状受付（契約単位毎）</t>
  </si>
  <si>
    <t>①契約単位毎の「価格」・「実施機関名」の一覧作成</t>
  </si>
  <si>
    <t>ア 「委託被保険者一覧表」の作成</t>
  </si>
  <si>
    <t>イ「健診等内容表」の作成</t>
  </si>
  <si>
    <t>ウ 「実施機関一覧表」の作成</t>
  </si>
  <si>
    <t>エ「内訳書」の作成</t>
  </si>
  <si>
    <t>①契約書(写)を作成</t>
  </si>
  <si>
    <t>③保険者へ受領証の送付</t>
  </si>
  <si>
    <t>②委任状の内容チェック･審査</t>
  </si>
  <si>
    <t>2.市町村国保の契約情報収集</t>
  </si>
  <si>
    <t>　
　・受付</t>
  </si>
  <si>
    <t>　
　・内容審査</t>
  </si>
  <si>
    <t>　
　・封入封緘・発送</t>
  </si>
  <si>
    <t xml:space="preserve">
　・FAX送信</t>
  </si>
  <si>
    <t>※通信運搬費
　①FAX送信料</t>
  </si>
  <si>
    <t>※都道府県が集約し、保険者協議会に情報提供</t>
  </si>
  <si>
    <t>　
　・不備分の照会</t>
  </si>
  <si>
    <t>　
　・疑義照会</t>
  </si>
  <si>
    <t>契約内容の確認（必要に応じて価格交渉）</t>
  </si>
  <si>
    <t>　
　・電話等で確認</t>
  </si>
  <si>
    <t>単位当たり作業量
(人・時間)(①)</t>
  </si>
  <si>
    <t>　
　・国保連合会HPに掲載</t>
  </si>
  <si>
    <t>②上記①の一覧表を保険者へ提供</t>
  </si>
  <si>
    <t>　
　・HP掲載の案内（メール等）</t>
  </si>
  <si>
    <t>　
　・作成（データ修正等）</t>
  </si>
  <si>
    <t>5.仮契約書の作成（契約毎に作成)</t>
  </si>
  <si>
    <t>6.実施機関と契約準備（仮契約）</t>
  </si>
  <si>
    <t>　
　・仮契約書の作成</t>
  </si>
  <si>
    <t>①「5」の委託契約毎に仮契約書を作成。保険者に送付。</t>
  </si>
  <si>
    <t>②実施機関に仮契約書を送付</t>
  </si>
  <si>
    <t>③疑義照会・修正依頼への対応</t>
  </si>
  <si>
    <t>1日（8時間）換算→</t>
  </si>
  <si>
    <t>　
　・メール送信等</t>
  </si>
  <si>
    <t>※消耗品代（紙、封筒代）</t>
  </si>
  <si>
    <t>　
　・電子媒体送付</t>
  </si>
  <si>
    <t>※通信運搬費
　①送料</t>
  </si>
  <si>
    <t>②疑義照会・修正依頼への対応</t>
  </si>
  <si>
    <t>①委託契約毎に「本契約書」を2通作成。
　・作成業務</t>
  </si>
  <si>
    <t>9.契約</t>
  </si>
  <si>
    <t>8.参加保険者の最終確認</t>
  </si>
  <si>
    <t>①参加取り止め保険者からの委任状返還依頼（1割と仮定）</t>
  </si>
  <si>
    <t>②委任状の返還</t>
  </si>
  <si>
    <t>※消耗品代（封筒代）</t>
  </si>
  <si>
    <t>※通信運搬費（発送代）</t>
  </si>
  <si>
    <t>③契約書「委託被保険者一覧表」の修正</t>
  </si>
  <si>
    <t>②本契約書(2通)を送付</t>
  </si>
  <si>
    <t xml:space="preserve">
　②返信用封筒用</t>
  </si>
  <si>
    <t>※消耗品費（封筒代）返信用を含む</t>
  </si>
  <si>
    <t>②HPへの掲載</t>
  </si>
  <si>
    <t>※通信運搬費
　①メール送信（9割）</t>
  </si>
  <si>
    <t xml:space="preserve">
　②電話代（1割）</t>
  </si>
  <si>
    <t xml:space="preserve">
　②電話代（1割）</t>
  </si>
  <si>
    <t>※通信運搬費
　①メール送信等（5割）</t>
  </si>
  <si>
    <t xml:space="preserve">
　②郵送代（5割）</t>
  </si>
  <si>
    <t>①「5」の仮契約情報を代行機関へ送付</t>
  </si>
  <si>
    <t>10.契約書(写)の公開</t>
  </si>
  <si>
    <t>市町村から国保の契約情報を受け取る</t>
  </si>
  <si>
    <t>仮契約書作成</t>
  </si>
  <si>
    <t>　
　・本契約書作成</t>
  </si>
  <si>
    <t>③乙の押印（返信）後、甲が2通に押印し、1通を乙に送付</t>
  </si>
  <si>
    <t>合　　　計</t>
  </si>
  <si>
    <t>県内の健診機関数
(国保の委託先数)</t>
  </si>
  <si>
    <t>参加保険者数
(委任状数)</t>
  </si>
  <si>
    <t>人・日</t>
  </si>
  <si>
    <t>※上記の経費見込には、賃借料、光熱費、パソコン等の備品費及びインターネット接続料等の基礎的経費は含まれていない。</t>
  </si>
  <si>
    <t>■事務の流れに基づく作業量の積算</t>
  </si>
  <si>
    <t>3.実施機関との契約内容の確認</t>
  </si>
  <si>
    <t>事務量積算ワークシート</t>
  </si>
  <si>
    <t>【ご使用に当たっての注意事項】</t>
  </si>
  <si>
    <t>○このワークシートは、集合契約を締結するために必要となる事務量を推計するための</t>
  </si>
  <si>
    <t>　※必要作業量の「必要単位数(②)」欄及び必要経費の「数量(⑤)」欄にリンク設定</t>
  </si>
  <si>
    <t>　　してあり、数値が変動します。</t>
  </si>
  <si>
    <t>　また、追加した行については、適宜リンク設定や計算式の挿入等の作業が必要となります。</t>
  </si>
  <si>
    <t>○行の追加・削除を行った場合、念のため最終行の「合計」欄の計算範囲を確認ください。</t>
  </si>
  <si>
    <r>
      <t>○「前提」の参加保険者数、県内の契約本数、県内の健診機関数の各欄は、</t>
    </r>
    <r>
      <rPr>
        <b/>
        <sz val="11"/>
        <rFont val="ＭＳ ゴシック"/>
        <family val="3"/>
      </rPr>
      <t>各都道府県</t>
    </r>
  </si>
  <si>
    <r>
      <t>　</t>
    </r>
    <r>
      <rPr>
        <b/>
        <sz val="11"/>
        <rFont val="ＭＳ ゴシック"/>
        <family val="3"/>
      </rPr>
      <t>において該当する数値をそれぞれ入力</t>
    </r>
    <r>
      <rPr>
        <sz val="11"/>
        <rFont val="ＭＳ ゴシック"/>
        <family val="3"/>
      </rPr>
      <t>してください。</t>
    </r>
  </si>
  <si>
    <r>
      <t>　参考資料として作成されたものであり、</t>
    </r>
    <r>
      <rPr>
        <b/>
        <sz val="11"/>
        <rFont val="ＭＳ ゴシック"/>
        <family val="3"/>
      </rPr>
      <t>作業手順や作業内容、単価等については</t>
    </r>
  </si>
  <si>
    <r>
      <t>　</t>
    </r>
    <r>
      <rPr>
        <b/>
        <sz val="11"/>
        <rFont val="ＭＳ ゴシック"/>
        <family val="3"/>
      </rPr>
      <t>各都道府県の実情に即して適宜追加修正のうえ使用</t>
    </r>
    <r>
      <rPr>
        <sz val="11"/>
        <rFont val="ＭＳ ゴシック"/>
        <family val="3"/>
      </rPr>
      <t>してください。</t>
    </r>
  </si>
  <si>
    <r>
      <t>○このワークシートで推計する金額には、</t>
    </r>
    <r>
      <rPr>
        <b/>
        <sz val="11"/>
        <rFont val="ＭＳ ゴシック"/>
        <family val="3"/>
      </rPr>
      <t>事務所経費</t>
    </r>
    <r>
      <rPr>
        <sz val="11"/>
        <rFont val="ＭＳ ゴシック"/>
        <family val="3"/>
      </rPr>
      <t>(光熱水費を含む)や電話機、</t>
    </r>
  </si>
  <si>
    <r>
      <t>　パソコン、ファクシミリ等の</t>
    </r>
    <r>
      <rPr>
        <b/>
        <sz val="11"/>
        <rFont val="ＭＳ ゴシック"/>
        <family val="3"/>
      </rPr>
      <t>備品費</t>
    </r>
    <r>
      <rPr>
        <sz val="11"/>
        <rFont val="ＭＳ ゴシック"/>
        <family val="3"/>
      </rPr>
      <t>、インターネット接続料(プロパイダ経費)等</t>
    </r>
  </si>
  <si>
    <r>
      <t>　</t>
    </r>
    <r>
      <rPr>
        <b/>
        <sz val="11"/>
        <rFont val="ＭＳ ゴシック"/>
        <family val="3"/>
      </rPr>
      <t>は含まれておりません</t>
    </r>
    <r>
      <rPr>
        <sz val="11"/>
        <rFont val="ＭＳ ゴシック"/>
        <family val="3"/>
      </rPr>
      <t>。</t>
    </r>
  </si>
  <si>
    <t>　・正規の常勤職員の場合（賃金のほか、通勤手当、社会保険料などが必要）</t>
  </si>
  <si>
    <t>　といった事を踏まえ、各都道府県において選択し、必要経費を算出してください。</t>
  </si>
  <si>
    <r>
      <t>　総経費の積算時には、</t>
    </r>
    <r>
      <rPr>
        <b/>
        <sz val="11"/>
        <rFont val="ＭＳ ゴシック"/>
        <family val="3"/>
      </rPr>
      <t>このワークシートで推計した事務経費に上記の経費を適宜加算</t>
    </r>
  </si>
  <si>
    <r>
      <t>　</t>
    </r>
    <r>
      <rPr>
        <sz val="11"/>
        <rFont val="ＭＳ ゴシック"/>
        <family val="3"/>
      </rPr>
      <t>してください。</t>
    </r>
  </si>
  <si>
    <r>
      <t>○また、総経費を積算する場合、</t>
    </r>
    <r>
      <rPr>
        <b/>
        <sz val="11"/>
        <rFont val="ＭＳ ゴシック"/>
        <family val="3"/>
      </rPr>
      <t>必要作業量を適宜金額換算</t>
    </r>
    <r>
      <rPr>
        <sz val="11"/>
        <rFont val="ＭＳ ゴシック"/>
        <family val="3"/>
      </rPr>
      <t>する必要があります。</t>
    </r>
  </si>
  <si>
    <t>　・期間アルバイトの場合（短期間のため、必要に応じて単価アップを勘案）</t>
  </si>
  <si>
    <t>単価</t>
  </si>
  <si>
    <t>計</t>
  </si>
  <si>
    <t>賃金</t>
  </si>
  <si>
    <t>通勤手当</t>
  </si>
  <si>
    <t>保険料等</t>
  </si>
  <si>
    <t>-</t>
  </si>
  <si>
    <t>合計</t>
  </si>
  <si>
    <t>期間①（日数/月）</t>
  </si>
  <si>
    <t>期間②（月数）</t>
  </si>
  <si>
    <t>【参考】人件費積算（例）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</si>
</sst>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.0_ "/>
    <numFmt numFmtId="182" formatCode="0_);[Red]\(0\)"/>
    <numFmt numFmtId="183" formatCode="0.00_ "/>
    <numFmt numFmtId="184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color indexed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3"/>
      <name val="ＭＳ Ｐ明朝"/>
      <family val="1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28"/>
      <name val="HG丸ｺﾞｼｯｸM-PRO"/>
      <family val="3"/>
    </font>
    <font>
      <b/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center" wrapText="1"/>
    </xf>
    <xf numFmtId="181" fontId="4" fillId="0" borderId="6" xfId="0" applyNumberFormat="1" applyFont="1" applyBorder="1" applyAlignment="1">
      <alignment horizontal="right" vertical="center" wrapText="1"/>
    </xf>
    <xf numFmtId="181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top" wrapText="1"/>
    </xf>
    <xf numFmtId="0" fontId="3" fillId="2" borderId="20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181" fontId="4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8" fillId="0" borderId="12" xfId="0" applyFont="1" applyBorder="1" applyAlignment="1">
      <alignment horizontal="justify" vertical="top" wrapText="1"/>
    </xf>
    <xf numFmtId="3" fontId="4" fillId="0" borderId="21" xfId="0" applyNumberFormat="1" applyFont="1" applyBorder="1" applyAlignment="1">
      <alignment horizontal="right" vertical="center" wrapText="1"/>
    </xf>
    <xf numFmtId="182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center" wrapText="1"/>
    </xf>
    <xf numFmtId="181" fontId="4" fillId="0" borderId="2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3" fillId="3" borderId="1" xfId="17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4" borderId="24" xfId="0" applyFont="1" applyFill="1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600075</xdr:colOff>
      <xdr:row>57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44475" cy="980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65" customWidth="1"/>
    <col min="2" max="2" width="7.75390625" style="65" customWidth="1"/>
    <col min="3" max="3" width="5.375" style="65" customWidth="1"/>
    <col min="4" max="4" width="88.50390625" style="65" customWidth="1"/>
    <col min="5" max="5" width="7.75390625" style="65" customWidth="1"/>
    <col min="6" max="16384" width="9.00390625" style="65" customWidth="1"/>
  </cols>
  <sheetData>
    <row r="4" spans="2:5" ht="32.25" customHeight="1">
      <c r="B4" s="67"/>
      <c r="C4" s="67"/>
      <c r="D4" s="67"/>
      <c r="E4" s="67"/>
    </row>
    <row r="5" spans="2:5" ht="32.25">
      <c r="B5" s="67"/>
      <c r="C5" s="86" t="s">
        <v>97</v>
      </c>
      <c r="D5" s="86"/>
      <c r="E5" s="67"/>
    </row>
    <row r="6" spans="2:5" ht="15" customHeight="1">
      <c r="B6" s="67"/>
      <c r="C6" s="66"/>
      <c r="D6" s="66"/>
      <c r="E6" s="67"/>
    </row>
    <row r="7" spans="2:5" ht="13.5">
      <c r="B7" s="67"/>
      <c r="C7" s="67"/>
      <c r="D7" s="67"/>
      <c r="E7" s="67"/>
    </row>
    <row r="8" spans="2:5" ht="19.5" customHeight="1">
      <c r="B8" s="67"/>
      <c r="C8" s="68"/>
      <c r="D8" s="69"/>
      <c r="E8" s="67"/>
    </row>
    <row r="9" spans="2:5" ht="13.5">
      <c r="B9" s="67"/>
      <c r="C9" s="70"/>
      <c r="D9" s="71" t="s">
        <v>98</v>
      </c>
      <c r="E9" s="67"/>
    </row>
    <row r="10" spans="2:5" ht="13.5">
      <c r="B10" s="67"/>
      <c r="C10" s="70"/>
      <c r="D10" s="71"/>
      <c r="E10" s="67"/>
    </row>
    <row r="11" spans="2:5" ht="13.5">
      <c r="B11" s="67"/>
      <c r="C11" s="70"/>
      <c r="D11" s="71" t="s">
        <v>99</v>
      </c>
      <c r="E11" s="67"/>
    </row>
    <row r="12" spans="2:5" ht="13.5">
      <c r="B12" s="67"/>
      <c r="C12" s="70"/>
      <c r="D12" s="71" t="s">
        <v>106</v>
      </c>
      <c r="E12" s="67"/>
    </row>
    <row r="13" spans="2:5" ht="13.5">
      <c r="B13" s="67"/>
      <c r="C13" s="70"/>
      <c r="D13" s="71" t="s">
        <v>107</v>
      </c>
      <c r="E13" s="67"/>
    </row>
    <row r="14" spans="2:5" ht="13.5">
      <c r="B14" s="67"/>
      <c r="C14" s="70"/>
      <c r="D14" s="71"/>
      <c r="E14" s="67"/>
    </row>
    <row r="15" spans="2:5" ht="13.5">
      <c r="B15" s="67"/>
      <c r="C15" s="70"/>
      <c r="D15" s="71" t="s">
        <v>104</v>
      </c>
      <c r="E15" s="67"/>
    </row>
    <row r="16" spans="2:5" ht="13.5">
      <c r="B16" s="67"/>
      <c r="C16" s="70"/>
      <c r="D16" s="71" t="s">
        <v>105</v>
      </c>
      <c r="E16" s="67"/>
    </row>
    <row r="17" spans="2:5" ht="13.5">
      <c r="B17" s="67"/>
      <c r="C17" s="70"/>
      <c r="D17" s="71"/>
      <c r="E17" s="67"/>
    </row>
    <row r="18" spans="2:5" ht="13.5">
      <c r="B18" s="67"/>
      <c r="C18" s="70"/>
      <c r="D18" s="71" t="s">
        <v>100</v>
      </c>
      <c r="E18" s="67"/>
    </row>
    <row r="19" spans="2:5" ht="13.5">
      <c r="B19" s="67"/>
      <c r="C19" s="70"/>
      <c r="D19" s="71" t="s">
        <v>101</v>
      </c>
      <c r="E19" s="67"/>
    </row>
    <row r="20" spans="2:5" ht="13.5">
      <c r="B20" s="67"/>
      <c r="C20" s="70"/>
      <c r="D20" s="71"/>
      <c r="E20" s="67"/>
    </row>
    <row r="21" spans="2:5" ht="13.5">
      <c r="B21" s="67"/>
      <c r="C21" s="70"/>
      <c r="D21" s="71" t="s">
        <v>103</v>
      </c>
      <c r="E21" s="67"/>
    </row>
    <row r="22" spans="2:5" ht="13.5">
      <c r="B22" s="67"/>
      <c r="C22" s="70"/>
      <c r="D22" s="71" t="s">
        <v>102</v>
      </c>
      <c r="E22" s="67"/>
    </row>
    <row r="23" spans="2:5" ht="13.5">
      <c r="B23" s="67"/>
      <c r="C23" s="70"/>
      <c r="D23" s="71"/>
      <c r="E23" s="67"/>
    </row>
    <row r="24" spans="2:5" ht="13.5">
      <c r="B24" s="67"/>
      <c r="C24" s="70"/>
      <c r="D24" s="71" t="s">
        <v>108</v>
      </c>
      <c r="E24" s="67"/>
    </row>
    <row r="25" spans="2:5" ht="13.5">
      <c r="B25" s="67"/>
      <c r="C25" s="70"/>
      <c r="D25" s="71" t="s">
        <v>109</v>
      </c>
      <c r="E25" s="67"/>
    </row>
    <row r="26" spans="2:5" ht="13.5">
      <c r="B26" s="67"/>
      <c r="C26" s="70"/>
      <c r="D26" s="71" t="s">
        <v>110</v>
      </c>
      <c r="E26" s="67"/>
    </row>
    <row r="27" spans="2:5" ht="13.5">
      <c r="B27" s="67"/>
      <c r="C27" s="70"/>
      <c r="D27" s="71" t="s">
        <v>113</v>
      </c>
      <c r="E27" s="67"/>
    </row>
    <row r="28" spans="2:5" ht="13.5">
      <c r="B28" s="67"/>
      <c r="C28" s="70"/>
      <c r="D28" s="71" t="s">
        <v>114</v>
      </c>
      <c r="E28" s="67"/>
    </row>
    <row r="29" spans="2:5" ht="13.5">
      <c r="B29" s="67"/>
      <c r="C29" s="70"/>
      <c r="D29" s="71"/>
      <c r="E29" s="67"/>
    </row>
    <row r="30" spans="2:5" ht="13.5">
      <c r="B30" s="67"/>
      <c r="C30" s="70"/>
      <c r="D30" s="71" t="s">
        <v>115</v>
      </c>
      <c r="E30" s="67"/>
    </row>
    <row r="31" spans="2:5" ht="13.5">
      <c r="B31" s="67"/>
      <c r="C31" s="70"/>
      <c r="D31" s="71" t="s">
        <v>111</v>
      </c>
      <c r="E31" s="67"/>
    </row>
    <row r="32" spans="2:5" ht="13.5">
      <c r="B32" s="67"/>
      <c r="C32" s="70"/>
      <c r="D32" s="71" t="s">
        <v>116</v>
      </c>
      <c r="E32" s="67"/>
    </row>
    <row r="33" spans="2:5" ht="13.5">
      <c r="B33" s="67"/>
      <c r="C33" s="70"/>
      <c r="D33" s="71" t="s">
        <v>112</v>
      </c>
      <c r="E33" s="67"/>
    </row>
    <row r="34" spans="2:5" ht="19.5" customHeight="1">
      <c r="B34" s="67"/>
      <c r="C34" s="72"/>
      <c r="D34" s="73"/>
      <c r="E34" s="67"/>
    </row>
    <row r="35" spans="2:5" ht="9.75" customHeight="1">
      <c r="B35" s="67"/>
      <c r="C35" s="67"/>
      <c r="D35" s="67"/>
      <c r="E35" s="67"/>
    </row>
  </sheetData>
  <mergeCells count="1">
    <mergeCell ref="C5:D5"/>
  </mergeCells>
  <printOptions horizontalCentered="1" verticalCentered="1"/>
  <pageMargins left="0.984251968503937" right="0.7874015748031497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="70" zoomScaleNormal="50" zoomScaleSheet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:A4"/>
    </sheetView>
  </sheetViews>
  <sheetFormatPr defaultColWidth="9.00390625" defaultRowHeight="13.5"/>
  <cols>
    <col min="1" max="1" width="25.25390625" style="1" customWidth="1"/>
    <col min="2" max="2" width="30.50390625" style="1" customWidth="1"/>
    <col min="3" max="5" width="25.25390625" style="1" customWidth="1"/>
    <col min="6" max="6" width="30.50390625" style="1" customWidth="1"/>
    <col min="7" max="9" width="25.25390625" style="1" customWidth="1"/>
    <col min="10" max="16384" width="41.75390625" style="1" customWidth="1"/>
  </cols>
  <sheetData>
    <row r="1" ht="27" customHeight="1">
      <c r="A1" s="63" t="s">
        <v>95</v>
      </c>
    </row>
    <row r="2" ht="18" thickBot="1"/>
    <row r="3" spans="1:4" ht="37.5" customHeight="1" thickBot="1">
      <c r="A3" s="96" t="s">
        <v>16</v>
      </c>
      <c r="B3" s="2" t="s">
        <v>17</v>
      </c>
      <c r="C3" s="3" t="s">
        <v>92</v>
      </c>
      <c r="D3" s="64">
        <v>1800</v>
      </c>
    </row>
    <row r="4" spans="1:6" ht="37.5" customHeight="1" thickBot="1">
      <c r="A4" s="97"/>
      <c r="B4" s="4" t="s">
        <v>18</v>
      </c>
      <c r="C4" s="5" t="s">
        <v>28</v>
      </c>
      <c r="D4" s="64">
        <v>180</v>
      </c>
      <c r="E4" s="92" t="s">
        <v>22</v>
      </c>
      <c r="F4" s="93"/>
    </row>
    <row r="5" spans="1:6" ht="37.5" customHeight="1" thickBot="1">
      <c r="A5" s="32"/>
      <c r="B5" s="32"/>
      <c r="C5" s="33" t="s">
        <v>91</v>
      </c>
      <c r="D5" s="64">
        <v>1500</v>
      </c>
      <c r="E5" s="92" t="s">
        <v>29</v>
      </c>
      <c r="F5" s="93"/>
    </row>
    <row r="6" ht="18" thickBot="1"/>
    <row r="7" spans="1:9" ht="18" thickBot="1">
      <c r="A7" s="87" t="s">
        <v>0</v>
      </c>
      <c r="B7" s="89"/>
      <c r="C7" s="87" t="s">
        <v>1</v>
      </c>
      <c r="D7" s="88"/>
      <c r="E7" s="89"/>
      <c r="F7" s="87" t="s">
        <v>2</v>
      </c>
      <c r="G7" s="88"/>
      <c r="H7" s="88"/>
      <c r="I7" s="89"/>
    </row>
    <row r="8" spans="1:9" ht="17.25">
      <c r="A8" s="94" t="s">
        <v>3</v>
      </c>
      <c r="B8" s="94" t="s">
        <v>4</v>
      </c>
      <c r="C8" s="94" t="s">
        <v>50</v>
      </c>
      <c r="D8" s="6" t="s">
        <v>5</v>
      </c>
      <c r="E8" s="6" t="s">
        <v>7</v>
      </c>
      <c r="F8" s="94" t="s">
        <v>9</v>
      </c>
      <c r="G8" s="6" t="s">
        <v>10</v>
      </c>
      <c r="H8" s="6" t="s">
        <v>12</v>
      </c>
      <c r="I8" s="6" t="s">
        <v>14</v>
      </c>
    </row>
    <row r="9" spans="1:9" ht="18" thickBot="1">
      <c r="A9" s="95"/>
      <c r="B9" s="95"/>
      <c r="C9" s="95"/>
      <c r="D9" s="7" t="s">
        <v>6</v>
      </c>
      <c r="E9" s="7" t="s">
        <v>8</v>
      </c>
      <c r="F9" s="95"/>
      <c r="G9" s="7" t="s">
        <v>11</v>
      </c>
      <c r="H9" s="7" t="s">
        <v>13</v>
      </c>
      <c r="I9" s="7" t="s">
        <v>15</v>
      </c>
    </row>
    <row r="10" spans="1:9" ht="39.75" customHeight="1">
      <c r="A10" s="15" t="s">
        <v>27</v>
      </c>
      <c r="B10" s="12" t="s">
        <v>30</v>
      </c>
      <c r="C10" s="8"/>
      <c r="D10" s="8"/>
      <c r="E10" s="8"/>
      <c r="F10" s="26"/>
      <c r="G10" s="42"/>
      <c r="H10" s="42"/>
      <c r="I10" s="42"/>
    </row>
    <row r="11" spans="1:9" ht="33.75" customHeight="1">
      <c r="A11" s="16"/>
      <c r="B11" s="10" t="s">
        <v>40</v>
      </c>
      <c r="C11" s="28">
        <v>0.05</v>
      </c>
      <c r="D11" s="28">
        <f>D$3</f>
        <v>1800</v>
      </c>
      <c r="E11" s="29">
        <f>C11*D11</f>
        <v>90</v>
      </c>
      <c r="F11" s="11" t="s">
        <v>24</v>
      </c>
      <c r="G11" s="43">
        <v>500</v>
      </c>
      <c r="H11" s="43">
        <v>1</v>
      </c>
      <c r="I11" s="43">
        <f>G11*H11</f>
        <v>500</v>
      </c>
    </row>
    <row r="12" spans="1:9" ht="33.75" customHeight="1">
      <c r="A12" s="16"/>
      <c r="B12" s="10"/>
      <c r="C12" s="28"/>
      <c r="D12" s="28"/>
      <c r="E12" s="29"/>
      <c r="F12" s="10"/>
      <c r="G12" s="43"/>
      <c r="H12" s="43"/>
      <c r="I12" s="43"/>
    </row>
    <row r="13" spans="1:9" ht="33.75" customHeight="1">
      <c r="A13" s="16"/>
      <c r="B13" s="11" t="s">
        <v>38</v>
      </c>
      <c r="C13" s="28"/>
      <c r="D13" s="28"/>
      <c r="E13" s="29"/>
      <c r="F13" s="10"/>
      <c r="G13" s="43"/>
      <c r="H13" s="43"/>
      <c r="I13" s="43"/>
    </row>
    <row r="14" spans="1:9" ht="33.75" customHeight="1">
      <c r="A14" s="16"/>
      <c r="B14" s="10" t="s">
        <v>41</v>
      </c>
      <c r="C14" s="28">
        <v>0.05</v>
      </c>
      <c r="D14" s="28">
        <f>D$3</f>
        <v>1800</v>
      </c>
      <c r="E14" s="29">
        <f>C14*D14</f>
        <v>90</v>
      </c>
      <c r="F14" s="10" t="s">
        <v>24</v>
      </c>
      <c r="G14" s="43">
        <v>500</v>
      </c>
      <c r="H14" s="43">
        <v>1</v>
      </c>
      <c r="I14" s="43">
        <f>G14*H14</f>
        <v>500</v>
      </c>
    </row>
    <row r="15" spans="1:9" ht="33.75" customHeight="1">
      <c r="A15" s="16"/>
      <c r="B15" s="10" t="s">
        <v>46</v>
      </c>
      <c r="C15" s="28">
        <v>0.1</v>
      </c>
      <c r="D15" s="28">
        <f>D$3*10%</f>
        <v>180</v>
      </c>
      <c r="E15" s="29">
        <f>C15*D15</f>
        <v>18</v>
      </c>
      <c r="F15" s="10" t="s">
        <v>25</v>
      </c>
      <c r="G15" s="43">
        <v>10</v>
      </c>
      <c r="H15" s="43">
        <f>+D15</f>
        <v>180</v>
      </c>
      <c r="I15" s="43">
        <f>G15*H15</f>
        <v>1800</v>
      </c>
    </row>
    <row r="16" spans="1:9" ht="33.75" customHeight="1">
      <c r="A16" s="16"/>
      <c r="B16" s="49"/>
      <c r="C16" s="34"/>
      <c r="D16" s="34"/>
      <c r="E16" s="34"/>
      <c r="F16" s="10"/>
      <c r="G16" s="43"/>
      <c r="H16" s="43"/>
      <c r="I16" s="43"/>
    </row>
    <row r="17" spans="1:9" ht="33.75" customHeight="1">
      <c r="A17" s="16"/>
      <c r="B17" s="19" t="s">
        <v>37</v>
      </c>
      <c r="C17" s="31"/>
      <c r="D17" s="31"/>
      <c r="E17" s="30"/>
      <c r="F17" s="10"/>
      <c r="G17" s="43"/>
      <c r="H17" s="43"/>
      <c r="I17" s="43"/>
    </row>
    <row r="18" spans="1:9" ht="33.75" customHeight="1">
      <c r="A18" s="16"/>
      <c r="B18" s="19" t="s">
        <v>43</v>
      </c>
      <c r="C18" s="35">
        <v>0.05</v>
      </c>
      <c r="D18" s="35">
        <f>D$3</f>
        <v>1800</v>
      </c>
      <c r="E18" s="36">
        <f>C18*D18</f>
        <v>90</v>
      </c>
      <c r="F18" s="10" t="s">
        <v>44</v>
      </c>
      <c r="G18" s="43">
        <v>50</v>
      </c>
      <c r="H18" s="43">
        <f>+D18</f>
        <v>1800</v>
      </c>
      <c r="I18" s="43">
        <f>G18*H18</f>
        <v>90000</v>
      </c>
    </row>
    <row r="19" spans="1:9" ht="33.75" customHeight="1">
      <c r="A19" s="16"/>
      <c r="C19" s="37"/>
      <c r="D19" s="37"/>
      <c r="E19" s="37"/>
      <c r="F19" s="11" t="s">
        <v>24</v>
      </c>
      <c r="G19" s="43">
        <v>500</v>
      </c>
      <c r="H19" s="43">
        <v>1</v>
      </c>
      <c r="I19" s="43">
        <f>G19*H19</f>
        <v>500</v>
      </c>
    </row>
    <row r="20" spans="1:9" ht="15" customHeight="1">
      <c r="A20" s="18"/>
      <c r="B20" s="19"/>
      <c r="C20" s="19"/>
      <c r="D20" s="19"/>
      <c r="E20" s="19"/>
      <c r="F20" s="19"/>
      <c r="G20" s="44"/>
      <c r="H20" s="44"/>
      <c r="I20" s="45"/>
    </row>
    <row r="21" spans="1:9" ht="53.25" customHeight="1">
      <c r="A21" s="16" t="s">
        <v>39</v>
      </c>
      <c r="B21" s="11" t="s">
        <v>86</v>
      </c>
      <c r="C21" s="10"/>
      <c r="D21" s="10"/>
      <c r="E21" s="10"/>
      <c r="F21" s="10"/>
      <c r="G21" s="43"/>
      <c r="H21" s="43"/>
      <c r="I21" s="43"/>
    </row>
    <row r="22" spans="1:9" ht="33.75" customHeight="1">
      <c r="A22" s="50" t="s">
        <v>45</v>
      </c>
      <c r="B22" s="10" t="s">
        <v>47</v>
      </c>
      <c r="C22" s="28">
        <v>0.1</v>
      </c>
      <c r="D22" s="28">
        <f>D$4*30%</f>
        <v>54</v>
      </c>
      <c r="E22" s="29">
        <f>C22*D22</f>
        <v>5.4</v>
      </c>
      <c r="F22" s="10" t="s">
        <v>25</v>
      </c>
      <c r="G22" s="43">
        <v>20</v>
      </c>
      <c r="H22" s="43">
        <f>+D22</f>
        <v>54</v>
      </c>
      <c r="I22" s="43">
        <f>G22*H22</f>
        <v>1080</v>
      </c>
    </row>
    <row r="23" spans="1:9" ht="33.75" customHeight="1">
      <c r="A23" s="9"/>
      <c r="B23" s="11"/>
      <c r="C23" s="12"/>
      <c r="D23" s="12"/>
      <c r="E23" s="12"/>
      <c r="F23" s="10"/>
      <c r="G23" s="45"/>
      <c r="H23" s="45"/>
      <c r="I23" s="45"/>
    </row>
    <row r="24" spans="1:9" ht="15" customHeight="1">
      <c r="A24" s="18"/>
      <c r="B24" s="19"/>
      <c r="C24" s="19"/>
      <c r="D24" s="19"/>
      <c r="E24" s="19"/>
      <c r="F24" s="19"/>
      <c r="G24" s="44"/>
      <c r="H24" s="44"/>
      <c r="I24" s="45"/>
    </row>
    <row r="25" spans="1:9" ht="39" customHeight="1">
      <c r="A25" s="17" t="s">
        <v>96</v>
      </c>
      <c r="B25" s="12" t="s">
        <v>48</v>
      </c>
      <c r="C25" s="28"/>
      <c r="D25" s="28"/>
      <c r="E25" s="29"/>
      <c r="F25" s="10"/>
      <c r="G25" s="45"/>
      <c r="H25" s="45"/>
      <c r="I25" s="45"/>
    </row>
    <row r="26" spans="1:9" ht="43.5" customHeight="1">
      <c r="A26" s="90" t="s">
        <v>19</v>
      </c>
      <c r="B26" s="10" t="s">
        <v>49</v>
      </c>
      <c r="C26" s="28">
        <v>1</v>
      </c>
      <c r="D26" s="28">
        <f>+D4</f>
        <v>180</v>
      </c>
      <c r="E26" s="29">
        <f>C26*D26</f>
        <v>180</v>
      </c>
      <c r="F26" s="10" t="s">
        <v>25</v>
      </c>
      <c r="G26" s="43">
        <v>200</v>
      </c>
      <c r="H26" s="43">
        <f>+D26</f>
        <v>180</v>
      </c>
      <c r="I26" s="43">
        <f>G26*H26</f>
        <v>36000</v>
      </c>
    </row>
    <row r="27" spans="1:9" ht="33.75" customHeight="1">
      <c r="A27" s="91"/>
      <c r="B27" s="11"/>
      <c r="C27" s="12"/>
      <c r="D27" s="12"/>
      <c r="E27" s="12"/>
      <c r="F27" s="10" t="s">
        <v>24</v>
      </c>
      <c r="G27" s="43">
        <v>500</v>
      </c>
      <c r="H27" s="43">
        <v>1</v>
      </c>
      <c r="I27" s="43">
        <f>G27*H27</f>
        <v>500</v>
      </c>
    </row>
    <row r="28" spans="1:9" ht="15" customHeight="1">
      <c r="A28" s="18"/>
      <c r="B28" s="19"/>
      <c r="C28" s="21"/>
      <c r="D28" s="19"/>
      <c r="E28" s="19"/>
      <c r="F28" s="19"/>
      <c r="G28" s="44"/>
      <c r="H28" s="44"/>
      <c r="I28" s="45"/>
    </row>
    <row r="29" spans="1:9" ht="39" customHeight="1">
      <c r="A29" s="17" t="s">
        <v>21</v>
      </c>
      <c r="B29" s="12" t="s">
        <v>31</v>
      </c>
      <c r="C29" s="30"/>
      <c r="D29" s="28"/>
      <c r="E29" s="29"/>
      <c r="F29" s="11"/>
      <c r="G29" s="43"/>
      <c r="H29" s="43"/>
      <c r="I29" s="43"/>
    </row>
    <row r="30" spans="1:9" ht="33.75" customHeight="1">
      <c r="A30" s="16"/>
      <c r="B30" s="10" t="s">
        <v>54</v>
      </c>
      <c r="C30" s="28">
        <v>0.3</v>
      </c>
      <c r="D30" s="35">
        <f>D$3</f>
        <v>1800</v>
      </c>
      <c r="E30" s="30">
        <f>C30*D30</f>
        <v>540</v>
      </c>
      <c r="F30" s="10" t="s">
        <v>24</v>
      </c>
      <c r="G30" s="43">
        <v>500</v>
      </c>
      <c r="H30" s="43">
        <v>1</v>
      </c>
      <c r="I30" s="43">
        <f>G30*H30</f>
        <v>500</v>
      </c>
    </row>
    <row r="31" spans="1:9" ht="33.75" customHeight="1">
      <c r="A31" s="16"/>
      <c r="B31" s="12"/>
      <c r="C31" s="12"/>
      <c r="D31" s="12"/>
      <c r="E31" s="12"/>
      <c r="F31" s="10"/>
      <c r="G31" s="43"/>
      <c r="H31" s="43"/>
      <c r="I31" s="43"/>
    </row>
    <row r="32" spans="1:9" ht="33.75" customHeight="1">
      <c r="A32" s="16"/>
      <c r="B32" s="12" t="s">
        <v>52</v>
      </c>
      <c r="C32" s="12"/>
      <c r="D32" s="12"/>
      <c r="E32" s="12"/>
      <c r="F32" s="10" t="s">
        <v>79</v>
      </c>
      <c r="G32" s="43">
        <v>5</v>
      </c>
      <c r="H32" s="43">
        <f>+D30*90%</f>
        <v>1620</v>
      </c>
      <c r="I32" s="43">
        <f>G32*H32</f>
        <v>8100</v>
      </c>
    </row>
    <row r="33" spans="1:9" ht="33.75" customHeight="1">
      <c r="A33" s="16"/>
      <c r="B33" s="12" t="s">
        <v>51</v>
      </c>
      <c r="C33" s="28">
        <v>0.5</v>
      </c>
      <c r="D33" s="28">
        <v>1</v>
      </c>
      <c r="E33" s="29">
        <f>C33*D33</f>
        <v>0.5</v>
      </c>
      <c r="F33" s="10" t="s">
        <v>80</v>
      </c>
      <c r="G33" s="43">
        <v>10</v>
      </c>
      <c r="H33" s="43">
        <f>+D30*10%</f>
        <v>180</v>
      </c>
      <c r="I33" s="43">
        <f>G33*H33</f>
        <v>1800</v>
      </c>
    </row>
    <row r="34" spans="1:9" ht="33.75" customHeight="1">
      <c r="A34" s="9"/>
      <c r="B34" s="12" t="s">
        <v>53</v>
      </c>
      <c r="C34" s="28">
        <v>0.05</v>
      </c>
      <c r="D34" s="35">
        <f>D$3</f>
        <v>1800</v>
      </c>
      <c r="E34" s="29">
        <f>C34*D34</f>
        <v>90</v>
      </c>
      <c r="F34" s="10" t="s">
        <v>24</v>
      </c>
      <c r="G34" s="43">
        <v>500</v>
      </c>
      <c r="H34" s="43">
        <v>1</v>
      </c>
      <c r="I34" s="43">
        <f>G34*H34</f>
        <v>500</v>
      </c>
    </row>
    <row r="35" spans="1:9" ht="15" customHeight="1">
      <c r="A35" s="18"/>
      <c r="B35" s="19"/>
      <c r="C35" s="19"/>
      <c r="D35" s="19"/>
      <c r="E35" s="19"/>
      <c r="F35" s="19"/>
      <c r="G35" s="44"/>
      <c r="H35" s="44"/>
      <c r="I35" s="45"/>
    </row>
    <row r="36" spans="1:9" ht="33.75" customHeight="1">
      <c r="A36" s="17" t="s">
        <v>55</v>
      </c>
      <c r="B36" s="13" t="s">
        <v>87</v>
      </c>
      <c r="C36" s="12"/>
      <c r="D36" s="12"/>
      <c r="E36" s="12"/>
      <c r="F36" s="11" t="s">
        <v>23</v>
      </c>
      <c r="G36" s="43">
        <v>20</v>
      </c>
      <c r="H36" s="43">
        <f>+D37</f>
        <v>1800</v>
      </c>
      <c r="I36" s="43">
        <f>G36*H36</f>
        <v>36000</v>
      </c>
    </row>
    <row r="37" spans="1:9" ht="33.75" customHeight="1">
      <c r="A37" s="16"/>
      <c r="B37" s="38" t="s">
        <v>32</v>
      </c>
      <c r="C37" s="28">
        <v>0.05</v>
      </c>
      <c r="D37" s="28">
        <f>D$3</f>
        <v>1800</v>
      </c>
      <c r="E37" s="30">
        <f>C37*D37</f>
        <v>90</v>
      </c>
      <c r="F37" s="23" t="s">
        <v>24</v>
      </c>
      <c r="G37" s="43">
        <v>500</v>
      </c>
      <c r="H37" s="43">
        <v>1</v>
      </c>
      <c r="I37" s="43">
        <f>G37*H37</f>
        <v>500</v>
      </c>
    </row>
    <row r="38" spans="1:9" ht="33.75" customHeight="1">
      <c r="A38" s="16"/>
      <c r="B38" s="38" t="s">
        <v>33</v>
      </c>
      <c r="C38" s="28">
        <v>0.5</v>
      </c>
      <c r="D38" s="28">
        <f>D$4</f>
        <v>180</v>
      </c>
      <c r="E38" s="30">
        <f>C38*D38</f>
        <v>90</v>
      </c>
      <c r="F38" s="12"/>
      <c r="G38" s="45"/>
      <c r="H38" s="45"/>
      <c r="I38" s="45"/>
    </row>
    <row r="39" spans="1:9" ht="33.75" customHeight="1">
      <c r="A39" s="16"/>
      <c r="B39" s="38" t="s">
        <v>34</v>
      </c>
      <c r="C39" s="28">
        <v>0.05</v>
      </c>
      <c r="D39" s="28">
        <f>D$5</f>
        <v>1500</v>
      </c>
      <c r="E39" s="30">
        <f>C39*D39</f>
        <v>75</v>
      </c>
      <c r="F39" s="12"/>
      <c r="G39" s="45"/>
      <c r="H39" s="45"/>
      <c r="I39" s="45"/>
    </row>
    <row r="40" spans="1:9" ht="33.75" customHeight="1">
      <c r="A40" s="16"/>
      <c r="B40" s="20" t="s">
        <v>35</v>
      </c>
      <c r="C40" s="28">
        <v>0.5</v>
      </c>
      <c r="D40" s="28">
        <f>D$4</f>
        <v>180</v>
      </c>
      <c r="E40" s="30">
        <f>C40*D40</f>
        <v>90</v>
      </c>
      <c r="F40" s="12"/>
      <c r="G40" s="45"/>
      <c r="H40" s="45"/>
      <c r="I40" s="45"/>
    </row>
    <row r="41" spans="1:9" ht="33.75" customHeight="1">
      <c r="A41" s="16"/>
      <c r="B41" s="20"/>
      <c r="C41" s="28"/>
      <c r="D41" s="28"/>
      <c r="E41" s="30"/>
      <c r="F41" s="12"/>
      <c r="G41" s="45"/>
      <c r="H41" s="45"/>
      <c r="I41" s="45"/>
    </row>
    <row r="42" spans="1:9" ht="15" customHeight="1">
      <c r="A42" s="18"/>
      <c r="B42" s="21"/>
      <c r="C42" s="19"/>
      <c r="D42" s="19"/>
      <c r="E42" s="19"/>
      <c r="F42" s="24"/>
      <c r="G42" s="44"/>
      <c r="H42" s="44"/>
      <c r="I42" s="45"/>
    </row>
    <row r="43" spans="1:9" ht="52.5" customHeight="1">
      <c r="A43" s="17" t="s">
        <v>56</v>
      </c>
      <c r="B43" s="12" t="s">
        <v>58</v>
      </c>
      <c r="C43" s="12"/>
      <c r="D43" s="12"/>
      <c r="E43" s="12"/>
      <c r="F43" s="11"/>
      <c r="G43" s="43"/>
      <c r="H43" s="43"/>
      <c r="I43" s="43"/>
    </row>
    <row r="44" spans="1:9" ht="33.75" customHeight="1">
      <c r="A44" s="16"/>
      <c r="B44" s="12" t="s">
        <v>57</v>
      </c>
      <c r="C44" s="28">
        <v>0.1</v>
      </c>
      <c r="D44" s="28">
        <f>+D3</f>
        <v>1800</v>
      </c>
      <c r="E44" s="29">
        <f>C44*D44</f>
        <v>180</v>
      </c>
      <c r="F44" s="10"/>
      <c r="G44" s="43"/>
      <c r="H44" s="43"/>
      <c r="I44" s="43"/>
    </row>
    <row r="45" spans="1:9" ht="33.75" customHeight="1">
      <c r="A45" s="16"/>
      <c r="B45" s="12" t="s">
        <v>51</v>
      </c>
      <c r="C45" s="28">
        <v>0.5</v>
      </c>
      <c r="D45" s="28">
        <v>1</v>
      </c>
      <c r="E45" s="29">
        <f>C45*D45</f>
        <v>0.5</v>
      </c>
      <c r="F45" s="10" t="s">
        <v>79</v>
      </c>
      <c r="G45" s="43">
        <v>5</v>
      </c>
      <c r="H45" s="43">
        <f>D46*90%</f>
        <v>1620</v>
      </c>
      <c r="I45" s="43">
        <f>G45*H45</f>
        <v>8100</v>
      </c>
    </row>
    <row r="46" spans="1:9" ht="33.75" customHeight="1">
      <c r="A46" s="16"/>
      <c r="B46" s="12" t="s">
        <v>53</v>
      </c>
      <c r="C46" s="28">
        <v>0.05</v>
      </c>
      <c r="D46" s="35">
        <f>D$3</f>
        <v>1800</v>
      </c>
      <c r="E46" s="29">
        <f>C46*D46</f>
        <v>90</v>
      </c>
      <c r="F46" s="10" t="s">
        <v>81</v>
      </c>
      <c r="G46" s="43">
        <v>10</v>
      </c>
      <c r="H46" s="43">
        <f>+D46*10%</f>
        <v>180</v>
      </c>
      <c r="I46" s="43">
        <f>G46*H46</f>
        <v>1800</v>
      </c>
    </row>
    <row r="47" spans="1:9" ht="33.75" customHeight="1">
      <c r="A47" s="16"/>
      <c r="B47" s="12"/>
      <c r="C47" s="28"/>
      <c r="D47" s="28"/>
      <c r="E47" s="29"/>
      <c r="F47" s="11"/>
      <c r="G47" s="43"/>
      <c r="H47" s="43"/>
      <c r="I47" s="45"/>
    </row>
    <row r="48" spans="1:9" ht="33.75" customHeight="1">
      <c r="A48" s="16"/>
      <c r="B48" s="12" t="s">
        <v>59</v>
      </c>
      <c r="C48" s="12"/>
      <c r="D48" s="12"/>
      <c r="E48" s="12"/>
      <c r="F48" s="11"/>
      <c r="G48" s="43"/>
      <c r="H48" s="43"/>
      <c r="I48" s="43"/>
    </row>
    <row r="49" spans="1:9" ht="33.75" customHeight="1">
      <c r="A49" s="16"/>
      <c r="B49" s="12" t="s">
        <v>57</v>
      </c>
      <c r="C49" s="28">
        <v>0.1</v>
      </c>
      <c r="D49" s="28">
        <f>+D4</f>
        <v>180</v>
      </c>
      <c r="E49" s="29">
        <f>C49*D49</f>
        <v>18</v>
      </c>
      <c r="F49" s="11" t="s">
        <v>63</v>
      </c>
      <c r="G49" s="43">
        <v>30</v>
      </c>
      <c r="H49" s="43">
        <f>+H51</f>
        <v>45</v>
      </c>
      <c r="I49" s="43">
        <f>G49*H49</f>
        <v>1350</v>
      </c>
    </row>
    <row r="50" spans="1:9" ht="33.75" customHeight="1">
      <c r="A50" s="16"/>
      <c r="B50" s="12" t="s">
        <v>62</v>
      </c>
      <c r="C50" s="28">
        <v>0.05</v>
      </c>
      <c r="D50" s="28">
        <f>+D4*50%</f>
        <v>90</v>
      </c>
      <c r="E50" s="29">
        <f>C50*D50</f>
        <v>4.5</v>
      </c>
      <c r="F50" s="10" t="s">
        <v>82</v>
      </c>
      <c r="G50" s="43">
        <v>5</v>
      </c>
      <c r="H50" s="43">
        <f>D51*50%</f>
        <v>45</v>
      </c>
      <c r="I50" s="43">
        <f>G50*H50</f>
        <v>225</v>
      </c>
    </row>
    <row r="51" spans="1:9" ht="33.75" customHeight="1">
      <c r="A51" s="16"/>
      <c r="B51" s="12" t="s">
        <v>42</v>
      </c>
      <c r="C51" s="28">
        <v>0.1</v>
      </c>
      <c r="D51" s="35">
        <f>+D4*50%</f>
        <v>90</v>
      </c>
      <c r="E51" s="29">
        <f>C51*D51</f>
        <v>9</v>
      </c>
      <c r="F51" s="10" t="s">
        <v>83</v>
      </c>
      <c r="G51" s="43">
        <v>120</v>
      </c>
      <c r="H51" s="43">
        <f>+D51*50%</f>
        <v>45</v>
      </c>
      <c r="I51" s="43">
        <f>G51*H51</f>
        <v>5400</v>
      </c>
    </row>
    <row r="52" spans="1:9" ht="33.75" customHeight="1">
      <c r="A52" s="16"/>
      <c r="B52" s="12"/>
      <c r="C52" s="28"/>
      <c r="D52" s="28"/>
      <c r="E52" s="29"/>
      <c r="F52" s="11"/>
      <c r="G52" s="43"/>
      <c r="H52" s="43"/>
      <c r="I52" s="45"/>
    </row>
    <row r="53" spans="1:9" ht="33.75" customHeight="1">
      <c r="A53" s="16"/>
      <c r="B53" s="12" t="s">
        <v>60</v>
      </c>
      <c r="C53" s="28">
        <v>0.5</v>
      </c>
      <c r="D53" s="52">
        <f>+(D3+D4)*10%</f>
        <v>198</v>
      </c>
      <c r="E53" s="29">
        <f>C53*D53</f>
        <v>99</v>
      </c>
      <c r="F53" s="10" t="s">
        <v>25</v>
      </c>
      <c r="G53" s="43">
        <v>100</v>
      </c>
      <c r="H53" s="43">
        <f>+D53</f>
        <v>198</v>
      </c>
      <c r="I53" s="43">
        <f>G53*H53</f>
        <v>19800</v>
      </c>
    </row>
    <row r="54" spans="1:9" ht="33.75" customHeight="1">
      <c r="A54" s="9"/>
      <c r="B54" s="12"/>
      <c r="C54" s="52"/>
      <c r="D54" s="52"/>
      <c r="E54" s="52"/>
      <c r="F54" s="23" t="s">
        <v>24</v>
      </c>
      <c r="G54" s="43">
        <v>500</v>
      </c>
      <c r="H54" s="43">
        <v>1</v>
      </c>
      <c r="I54" s="43">
        <f>G54*H54</f>
        <v>500</v>
      </c>
    </row>
    <row r="55" spans="1:9" ht="15" customHeight="1">
      <c r="A55" s="18"/>
      <c r="B55" s="19"/>
      <c r="C55" s="19"/>
      <c r="D55" s="19"/>
      <c r="E55" s="19"/>
      <c r="F55" s="19"/>
      <c r="G55" s="44"/>
      <c r="H55" s="44"/>
      <c r="I55" s="45"/>
    </row>
    <row r="56" spans="1:9" ht="43.5" customHeight="1">
      <c r="A56" s="17" t="s">
        <v>20</v>
      </c>
      <c r="B56" s="12" t="s">
        <v>84</v>
      </c>
      <c r="C56" s="12"/>
      <c r="D56" s="12"/>
      <c r="E56" s="12"/>
      <c r="F56" s="10"/>
      <c r="G56" s="43"/>
      <c r="H56" s="45"/>
      <c r="I56" s="43"/>
    </row>
    <row r="57" spans="1:9" ht="33.75" customHeight="1">
      <c r="A57" s="16"/>
      <c r="B57" s="12" t="s">
        <v>64</v>
      </c>
      <c r="C57" s="28">
        <v>0.1</v>
      </c>
      <c r="D57" s="28">
        <v>1</v>
      </c>
      <c r="E57" s="29">
        <f>C57*D57</f>
        <v>0.1</v>
      </c>
      <c r="F57" s="10" t="s">
        <v>65</v>
      </c>
      <c r="G57" s="43">
        <v>500</v>
      </c>
      <c r="H57" s="43">
        <f>+D57</f>
        <v>1</v>
      </c>
      <c r="I57" s="43">
        <f>G57*H57</f>
        <v>500</v>
      </c>
    </row>
    <row r="58" spans="1:9" ht="33.75" customHeight="1">
      <c r="A58" s="16"/>
      <c r="B58" s="12"/>
      <c r="C58" s="12"/>
      <c r="D58" s="12"/>
      <c r="E58" s="12"/>
      <c r="F58" s="11"/>
      <c r="G58" s="43"/>
      <c r="H58" s="45"/>
      <c r="I58" s="43"/>
    </row>
    <row r="59" spans="1:9" ht="33.75" customHeight="1">
      <c r="A59" s="16"/>
      <c r="B59" s="12" t="s">
        <v>66</v>
      </c>
      <c r="C59" s="28">
        <v>0.5</v>
      </c>
      <c r="D59" s="52">
        <v>1</v>
      </c>
      <c r="E59" s="29">
        <f>C59*D59</f>
        <v>0.5</v>
      </c>
      <c r="F59" s="10" t="s">
        <v>25</v>
      </c>
      <c r="G59" s="43">
        <v>100</v>
      </c>
      <c r="H59" s="43">
        <f>+D59</f>
        <v>1</v>
      </c>
      <c r="I59" s="43">
        <f>G59*H59</f>
        <v>100</v>
      </c>
    </row>
    <row r="60" spans="1:9" ht="33.75" customHeight="1">
      <c r="A60" s="9"/>
      <c r="B60" s="12"/>
      <c r="C60" s="12"/>
      <c r="D60" s="12"/>
      <c r="E60" s="12"/>
      <c r="F60" s="23" t="s">
        <v>24</v>
      </c>
      <c r="G60" s="43">
        <v>500</v>
      </c>
      <c r="H60" s="43">
        <v>1</v>
      </c>
      <c r="I60" s="43">
        <f>G60*H60</f>
        <v>500</v>
      </c>
    </row>
    <row r="61" spans="1:9" ht="15" customHeight="1">
      <c r="A61" s="18"/>
      <c r="B61" s="19"/>
      <c r="C61" s="19"/>
      <c r="D61" s="19"/>
      <c r="E61" s="19"/>
      <c r="F61" s="19"/>
      <c r="G61" s="44"/>
      <c r="H61" s="44"/>
      <c r="I61" s="45"/>
    </row>
    <row r="62" spans="1:9" ht="33.75" customHeight="1">
      <c r="A62" s="17" t="s">
        <v>69</v>
      </c>
      <c r="B62" s="12" t="s">
        <v>70</v>
      </c>
      <c r="C62" s="28">
        <v>0.05</v>
      </c>
      <c r="D62" s="28">
        <f>D3*10%</f>
        <v>180</v>
      </c>
      <c r="E62" s="29">
        <f>C62*D62</f>
        <v>9</v>
      </c>
      <c r="F62" s="10" t="s">
        <v>25</v>
      </c>
      <c r="G62" s="43">
        <v>20</v>
      </c>
      <c r="H62" s="43">
        <f>+D62</f>
        <v>180</v>
      </c>
      <c r="I62" s="43">
        <f>G62*H62</f>
        <v>3600</v>
      </c>
    </row>
    <row r="63" spans="1:9" ht="33.75" customHeight="1">
      <c r="A63" s="16"/>
      <c r="B63" s="12"/>
      <c r="C63" s="28"/>
      <c r="D63" s="28"/>
      <c r="E63" s="29"/>
      <c r="F63" s="11"/>
      <c r="G63" s="43"/>
      <c r="H63" s="43"/>
      <c r="I63" s="43"/>
    </row>
    <row r="64" spans="1:9" ht="33.75" customHeight="1">
      <c r="A64" s="16"/>
      <c r="B64" s="12" t="s">
        <v>71</v>
      </c>
      <c r="C64" s="28">
        <v>0.1</v>
      </c>
      <c r="D64" s="28">
        <f>+D62</f>
        <v>180</v>
      </c>
      <c r="E64" s="29">
        <f>C64*D64</f>
        <v>18</v>
      </c>
      <c r="F64" s="11" t="s">
        <v>72</v>
      </c>
      <c r="G64" s="43">
        <v>20</v>
      </c>
      <c r="H64" s="43">
        <f>+D62</f>
        <v>180</v>
      </c>
      <c r="I64" s="43">
        <f>G64*H64</f>
        <v>3600</v>
      </c>
    </row>
    <row r="65" spans="1:9" ht="33.75" customHeight="1">
      <c r="A65" s="16"/>
      <c r="B65" s="12"/>
      <c r="C65" s="28"/>
      <c r="D65" s="28"/>
      <c r="E65" s="29"/>
      <c r="F65" s="11" t="s">
        <v>73</v>
      </c>
      <c r="G65" s="43">
        <v>80</v>
      </c>
      <c r="H65" s="43">
        <f>+H64</f>
        <v>180</v>
      </c>
      <c r="I65" s="43">
        <f>G65*H65</f>
        <v>14400</v>
      </c>
    </row>
    <row r="66" spans="1:9" ht="33.75" customHeight="1">
      <c r="A66" s="16"/>
      <c r="B66" s="12"/>
      <c r="C66" s="28"/>
      <c r="D66" s="28"/>
      <c r="E66" s="29"/>
      <c r="F66" s="11"/>
      <c r="G66" s="43"/>
      <c r="H66" s="43"/>
      <c r="I66" s="43"/>
    </row>
    <row r="67" spans="1:9" ht="33.75" customHeight="1">
      <c r="A67" s="16"/>
      <c r="B67" s="12" t="s">
        <v>74</v>
      </c>
      <c r="C67" s="28">
        <v>0.1</v>
      </c>
      <c r="D67" s="28">
        <f>+D3*90%</f>
        <v>1620</v>
      </c>
      <c r="E67" s="29">
        <f>C67*D67</f>
        <v>162</v>
      </c>
      <c r="F67" s="11"/>
      <c r="G67" s="43"/>
      <c r="H67" s="43"/>
      <c r="I67" s="43"/>
    </row>
    <row r="68" spans="1:9" ht="33.75" customHeight="1">
      <c r="A68" s="9"/>
      <c r="B68" s="12"/>
      <c r="C68" s="28"/>
      <c r="D68" s="28"/>
      <c r="E68" s="29"/>
      <c r="F68" s="11"/>
      <c r="G68" s="43"/>
      <c r="H68" s="43"/>
      <c r="I68" s="43"/>
    </row>
    <row r="69" spans="1:9" s="61" customFormat="1" ht="12" customHeight="1">
      <c r="A69" s="18"/>
      <c r="B69" s="19"/>
      <c r="C69" s="59"/>
      <c r="D69" s="59"/>
      <c r="E69" s="60"/>
      <c r="F69" s="19"/>
      <c r="G69" s="51"/>
      <c r="H69" s="51"/>
      <c r="I69" s="51"/>
    </row>
    <row r="70" spans="1:9" ht="33.75" customHeight="1">
      <c r="A70" s="16" t="s">
        <v>68</v>
      </c>
      <c r="B70" s="12" t="s">
        <v>67</v>
      </c>
      <c r="C70" s="28"/>
      <c r="D70" s="28"/>
      <c r="E70" s="29"/>
      <c r="F70" s="11" t="s">
        <v>23</v>
      </c>
      <c r="G70" s="43">
        <v>20</v>
      </c>
      <c r="H70" s="45">
        <f>+D71*2</f>
        <v>720</v>
      </c>
      <c r="I70" s="43">
        <f>G70*H70</f>
        <v>14400</v>
      </c>
    </row>
    <row r="71" spans="1:9" ht="33.75" customHeight="1">
      <c r="A71" s="16"/>
      <c r="B71" s="12" t="s">
        <v>88</v>
      </c>
      <c r="C71" s="28">
        <v>0.2</v>
      </c>
      <c r="D71" s="28">
        <f>D$4*2</f>
        <v>360</v>
      </c>
      <c r="E71" s="29">
        <f>C71*D71</f>
        <v>72</v>
      </c>
      <c r="F71" s="23" t="s">
        <v>77</v>
      </c>
      <c r="G71" s="43">
        <v>20</v>
      </c>
      <c r="H71" s="43">
        <f>+D4*2</f>
        <v>360</v>
      </c>
      <c r="I71" s="43">
        <f>G71*H71</f>
        <v>7200</v>
      </c>
    </row>
    <row r="72" spans="1:9" ht="33.75" customHeight="1">
      <c r="A72" s="16"/>
      <c r="B72" s="12"/>
      <c r="C72" s="28"/>
      <c r="D72" s="28"/>
      <c r="E72" s="29"/>
      <c r="F72" s="11"/>
      <c r="G72" s="45"/>
      <c r="H72" s="45"/>
      <c r="I72" s="45"/>
    </row>
    <row r="73" spans="1:9" ht="33.75" customHeight="1">
      <c r="A73" s="16"/>
      <c r="B73" s="12" t="s">
        <v>75</v>
      </c>
      <c r="C73" s="28"/>
      <c r="D73" s="28"/>
      <c r="E73" s="29"/>
      <c r="F73" s="11"/>
      <c r="G73" s="43"/>
      <c r="H73" s="45"/>
      <c r="I73" s="43"/>
    </row>
    <row r="74" spans="1:9" ht="33.75" customHeight="1">
      <c r="A74" s="16"/>
      <c r="B74" s="12" t="s">
        <v>42</v>
      </c>
      <c r="C74" s="28">
        <v>0.05</v>
      </c>
      <c r="D74" s="28">
        <f>D$4</f>
        <v>180</v>
      </c>
      <c r="E74" s="29">
        <f>C74*D74</f>
        <v>9</v>
      </c>
      <c r="F74" s="11" t="s">
        <v>26</v>
      </c>
      <c r="G74" s="43">
        <v>120</v>
      </c>
      <c r="H74" s="45">
        <f>+D74</f>
        <v>180</v>
      </c>
      <c r="I74" s="43">
        <f>G74*H74</f>
        <v>21600</v>
      </c>
    </row>
    <row r="75" spans="1:9" ht="33.75" customHeight="1">
      <c r="A75" s="16"/>
      <c r="B75" s="12"/>
      <c r="C75" s="28"/>
      <c r="D75" s="28"/>
      <c r="E75" s="29"/>
      <c r="F75" s="11" t="s">
        <v>76</v>
      </c>
      <c r="G75" s="43">
        <v>120</v>
      </c>
      <c r="H75" s="45">
        <f>+H74</f>
        <v>180</v>
      </c>
      <c r="I75" s="43">
        <f>G75*H75</f>
        <v>21600</v>
      </c>
    </row>
    <row r="76" spans="1:9" ht="33.75" customHeight="1">
      <c r="A76" s="16"/>
      <c r="B76" s="12"/>
      <c r="C76" s="28"/>
      <c r="D76" s="28"/>
      <c r="E76" s="29"/>
      <c r="F76" s="11"/>
      <c r="G76" s="43"/>
      <c r="H76" s="45"/>
      <c r="I76" s="43"/>
    </row>
    <row r="77" spans="1:9" ht="33.75" customHeight="1">
      <c r="A77" s="16"/>
      <c r="B77" s="12" t="s">
        <v>89</v>
      </c>
      <c r="C77" s="28">
        <v>0.2</v>
      </c>
      <c r="D77" s="28">
        <f>D$4</f>
        <v>180</v>
      </c>
      <c r="E77" s="29">
        <f>C77*D77</f>
        <v>36</v>
      </c>
      <c r="F77" s="11" t="s">
        <v>26</v>
      </c>
      <c r="G77" s="43">
        <v>120</v>
      </c>
      <c r="H77" s="45">
        <f>+D77</f>
        <v>180</v>
      </c>
      <c r="I77" s="43">
        <f>G77*H77</f>
        <v>21600</v>
      </c>
    </row>
    <row r="78" spans="1:9" ht="33.75" customHeight="1">
      <c r="A78" s="9"/>
      <c r="B78" s="12"/>
      <c r="C78" s="28"/>
      <c r="D78" s="28"/>
      <c r="E78" s="29"/>
      <c r="F78" s="11"/>
      <c r="G78" s="45"/>
      <c r="H78" s="45"/>
      <c r="I78" s="45"/>
    </row>
    <row r="79" spans="1:9" ht="15" customHeight="1">
      <c r="A79" s="18"/>
      <c r="B79" s="19"/>
      <c r="C79" s="19"/>
      <c r="D79" s="19"/>
      <c r="E79" s="19"/>
      <c r="F79" s="24"/>
      <c r="G79" s="44"/>
      <c r="H79" s="44"/>
      <c r="I79" s="45"/>
    </row>
    <row r="80" spans="1:9" ht="33.75" customHeight="1">
      <c r="A80" s="17" t="s">
        <v>85</v>
      </c>
      <c r="B80" s="13" t="s">
        <v>36</v>
      </c>
      <c r="C80" s="28">
        <v>0.2</v>
      </c>
      <c r="D80" s="28">
        <v>1</v>
      </c>
      <c r="E80" s="29">
        <f>C80*D80</f>
        <v>0.2</v>
      </c>
      <c r="F80" s="11"/>
      <c r="G80" s="43"/>
      <c r="H80" s="45"/>
      <c r="I80" s="45"/>
    </row>
    <row r="81" spans="1:9" ht="33.75" customHeight="1">
      <c r="A81" s="16"/>
      <c r="B81" s="12"/>
      <c r="C81" s="28"/>
      <c r="D81" s="28"/>
      <c r="E81" s="29"/>
      <c r="F81" s="11"/>
      <c r="G81" s="43"/>
      <c r="H81" s="43"/>
      <c r="I81" s="43"/>
    </row>
    <row r="82" spans="1:9" ht="33.75" customHeight="1">
      <c r="A82" s="16"/>
      <c r="B82" s="12" t="s">
        <v>78</v>
      </c>
      <c r="C82" s="28"/>
      <c r="D82" s="28"/>
      <c r="E82" s="29"/>
      <c r="F82" s="11"/>
      <c r="G82" s="43"/>
      <c r="H82" s="43"/>
      <c r="I82" s="43"/>
    </row>
    <row r="83" spans="1:9" ht="33.75" customHeight="1">
      <c r="A83" s="16"/>
      <c r="B83" s="12" t="s">
        <v>51</v>
      </c>
      <c r="C83" s="28">
        <v>0.5</v>
      </c>
      <c r="D83" s="28">
        <v>1</v>
      </c>
      <c r="E83" s="29">
        <f>C83*D83</f>
        <v>0.5</v>
      </c>
      <c r="F83" s="10" t="s">
        <v>79</v>
      </c>
      <c r="G83" s="43">
        <v>5</v>
      </c>
      <c r="H83" s="43">
        <f>D84*90%</f>
        <v>1620</v>
      </c>
      <c r="I83" s="43">
        <f>G83*H83</f>
        <v>8100</v>
      </c>
    </row>
    <row r="84" spans="1:9" ht="33.75" customHeight="1">
      <c r="A84" s="16"/>
      <c r="B84" s="12" t="s">
        <v>53</v>
      </c>
      <c r="C84" s="28">
        <v>0.05</v>
      </c>
      <c r="D84" s="35">
        <f>D$3</f>
        <v>1800</v>
      </c>
      <c r="E84" s="29">
        <f>C84*D84</f>
        <v>90</v>
      </c>
      <c r="F84" s="10" t="s">
        <v>81</v>
      </c>
      <c r="G84" s="43">
        <v>10</v>
      </c>
      <c r="H84" s="43">
        <f>+D84*10%</f>
        <v>180</v>
      </c>
      <c r="I84" s="43">
        <f>G84*H84</f>
        <v>1800</v>
      </c>
    </row>
    <row r="85" spans="1:9" ht="33.75" customHeight="1" thickBot="1">
      <c r="A85" s="22"/>
      <c r="B85" s="25"/>
      <c r="C85" s="14"/>
      <c r="D85" s="14"/>
      <c r="E85" s="14"/>
      <c r="F85" s="27"/>
      <c r="G85" s="46"/>
      <c r="H85" s="46"/>
      <c r="I85" s="46"/>
    </row>
    <row r="86" spans="1:9" ht="16.5" customHeight="1" thickBot="1">
      <c r="A86" s="39"/>
      <c r="B86" s="39"/>
      <c r="C86" s="39"/>
      <c r="D86" s="39"/>
      <c r="E86" s="39"/>
      <c r="F86" s="39"/>
      <c r="G86" s="47"/>
      <c r="H86" s="47"/>
      <c r="I86" s="47"/>
    </row>
    <row r="87" spans="1:9" ht="25.5" customHeight="1" thickBot="1">
      <c r="A87" s="55" t="s">
        <v>90</v>
      </c>
      <c r="B87" s="41"/>
      <c r="C87" s="41"/>
      <c r="D87" s="41"/>
      <c r="E87" s="48">
        <f>SUM(E10:E85)</f>
        <v>2247.2</v>
      </c>
      <c r="F87" s="40"/>
      <c r="G87" s="48"/>
      <c r="H87" s="48"/>
      <c r="I87" s="48">
        <f>SUM(I10:I85)</f>
        <v>334455</v>
      </c>
    </row>
    <row r="88" spans="1:9" ht="25.5" customHeight="1">
      <c r="A88" s="56"/>
      <c r="B88" s="39"/>
      <c r="C88" s="39"/>
      <c r="D88" s="57" t="s">
        <v>61</v>
      </c>
      <c r="E88" s="58">
        <f>+E87/8</f>
        <v>280.9</v>
      </c>
      <c r="F88" s="39" t="s">
        <v>93</v>
      </c>
      <c r="G88" s="47"/>
      <c r="H88" s="47"/>
      <c r="I88" s="47"/>
    </row>
    <row r="90" spans="1:5" ht="20.25" customHeight="1">
      <c r="A90" s="1" t="s">
        <v>126</v>
      </c>
      <c r="D90" s="53"/>
      <c r="E90" s="54"/>
    </row>
    <row r="91" spans="1:5" ht="20.25" customHeight="1">
      <c r="A91" s="74"/>
      <c r="B91" s="76" t="s">
        <v>117</v>
      </c>
      <c r="C91" s="76" t="s">
        <v>124</v>
      </c>
      <c r="D91" s="76" t="s">
        <v>125</v>
      </c>
      <c r="E91" s="76" t="s">
        <v>118</v>
      </c>
    </row>
    <row r="92" spans="1:5" ht="20.25" customHeight="1">
      <c r="A92" s="78" t="s">
        <v>119</v>
      </c>
      <c r="B92" s="79">
        <v>8620</v>
      </c>
      <c r="C92" s="79">
        <v>20</v>
      </c>
      <c r="D92" s="79">
        <f>ROUNDUP($E$88/20,0)</f>
        <v>15</v>
      </c>
      <c r="E92" s="79">
        <f>+B92*C92*D92</f>
        <v>2586000</v>
      </c>
    </row>
    <row r="93" spans="1:5" ht="20.25" customHeight="1">
      <c r="A93" s="80" t="s">
        <v>120</v>
      </c>
      <c r="B93" s="81">
        <v>10000</v>
      </c>
      <c r="C93" s="82" t="s">
        <v>122</v>
      </c>
      <c r="D93" s="81">
        <f>ROUNDUP($E$88/20,0)</f>
        <v>15</v>
      </c>
      <c r="E93" s="81">
        <f>+B93*D93</f>
        <v>150000</v>
      </c>
    </row>
    <row r="94" spans="1:5" ht="20.25" customHeight="1">
      <c r="A94" s="83" t="s">
        <v>121</v>
      </c>
      <c r="B94" s="84">
        <v>45000</v>
      </c>
      <c r="C94" s="85" t="s">
        <v>122</v>
      </c>
      <c r="D94" s="84">
        <f>ROUNDUP($E$88/20,0)</f>
        <v>15</v>
      </c>
      <c r="E94" s="84">
        <f>+B94*D94</f>
        <v>675000</v>
      </c>
    </row>
    <row r="95" spans="1:9" ht="20.25" customHeight="1">
      <c r="A95" s="77" t="s">
        <v>123</v>
      </c>
      <c r="B95" s="75"/>
      <c r="C95" s="75"/>
      <c r="D95" s="75"/>
      <c r="E95" s="75">
        <f>SUM(E92:E94)</f>
        <v>3411000</v>
      </c>
      <c r="I95" s="75">
        <f>+I87+E95</f>
        <v>3745455</v>
      </c>
    </row>
    <row r="97" ht="18.75">
      <c r="A97" s="62" t="s">
        <v>94</v>
      </c>
    </row>
  </sheetData>
  <mergeCells count="11">
    <mergeCell ref="C7:E7"/>
    <mergeCell ref="F7:I7"/>
    <mergeCell ref="A26:A27"/>
    <mergeCell ref="E4:F4"/>
    <mergeCell ref="E5:F5"/>
    <mergeCell ref="A8:A9"/>
    <mergeCell ref="B8:B9"/>
    <mergeCell ref="C8:C9"/>
    <mergeCell ref="F8:F9"/>
    <mergeCell ref="A3:A4"/>
    <mergeCell ref="A7:B7"/>
  </mergeCells>
  <printOptions horizontalCentered="1"/>
  <pageMargins left="0.3937007874015748" right="0.3937007874015748" top="0.5905511811023623" bottom="0.3937007874015748" header="0.31496062992125984" footer="0.31496062992125984"/>
  <pageSetup fitToHeight="6" horizontalDpi="300" verticalDpi="300" orientation="landscape" paperSize="9" scale="50" r:id="rId1"/>
  <headerFooter alignWithMargins="0">
    <oddFooter>&amp;C&amp;P / &amp;N ページ</oddFooter>
  </headerFooter>
  <rowBreaks count="2" manualBreakCount="2">
    <brk id="35" max="8" man="1"/>
    <brk id="6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75" zoomScaleSheetLayoutView="75" workbookViewId="0" topLeftCell="A1">
      <selection activeCell="K58" sqref="K58"/>
    </sheetView>
  </sheetViews>
  <sheetFormatPr defaultColWidth="9.00390625" defaultRowHeight="13.5"/>
  <sheetData/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医療費適正化対策推進室</Manager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事務量積算ワークシート</dc:title>
  <dc:subject>中央連絡会WG</dc:subject>
  <dc:creator/>
  <cp:keywords/>
  <dc:description/>
  <cp:lastModifiedBy>東　史人</cp:lastModifiedBy>
  <cp:lastPrinted>2007-09-27T14:21:04Z</cp:lastPrinted>
  <dcterms:created xsi:type="dcterms:W3CDTF">2007-09-10T09:59:57Z</dcterms:created>
  <dcterms:modified xsi:type="dcterms:W3CDTF">2007-09-27T14:22:18Z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