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30" windowWidth="4320" windowHeight="3615" tabRatio="870" activeTab="0"/>
  </bookViews>
  <sheets>
    <sheet name="第１表" sheetId="1" r:id="rId1"/>
    <sheet name="第2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</sheets>
  <definedNames>
    <definedName name="_xlnm.Print_Area" localSheetId="0">'第１表'!$A$1:$Y$29</definedName>
    <definedName name="_xlnm.Print_Area" localSheetId="1">'第2表'!$A$1:$N$66</definedName>
    <definedName name="_xlnm.Print_Area" localSheetId="2">'第３表'!$A$1:$G$34</definedName>
    <definedName name="_xlnm.Print_Area" localSheetId="3">'第４表'!$A$1:$F$98</definedName>
    <definedName name="_xlnm.Print_Area" localSheetId="5">'第６表'!$A$1:$R$78</definedName>
    <definedName name="_xlnm.Print_Area" localSheetId="7">'第８表'!$A$1:$G$62</definedName>
    <definedName name="_xlnm.Print_Titles" localSheetId="3">'第４表'!$4:$4</definedName>
    <definedName name="_xlnm.Print_Titles" localSheetId="7">'第８表'!$4:$5</definedName>
    <definedName name="_xlnm.Print_Titles" localSheetId="8">'第９表'!$4:$5</definedName>
  </definedNames>
  <calcPr fullCalcOnLoad="1"/>
</workbook>
</file>

<file path=xl/sharedStrings.xml><?xml version="1.0" encoding="utf-8"?>
<sst xmlns="http://schemas.openxmlformats.org/spreadsheetml/2006/main" count="408" uniqueCount="373">
  <si>
    <t>有害光線</t>
  </si>
  <si>
    <t>電離放射線</t>
  </si>
  <si>
    <t>電離放射線</t>
  </si>
  <si>
    <t>異常気圧下</t>
  </si>
  <si>
    <t>異常温度</t>
  </si>
  <si>
    <t>騒音</t>
  </si>
  <si>
    <t>騒音</t>
  </si>
  <si>
    <t>以外の原因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</si>
  <si>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</si>
  <si>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</si>
  <si>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</si>
  <si>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</si>
  <si>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</si>
  <si>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</si>
  <si>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</si>
  <si>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</si>
  <si>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その他の疾病</t>
  </si>
  <si>
    <t>合計</t>
  </si>
  <si>
    <t>物理的因子</t>
  </si>
  <si>
    <t>作業態様</t>
  </si>
  <si>
    <t>がん</t>
  </si>
  <si>
    <t>負傷に起因
する疾病</t>
  </si>
  <si>
    <t>合　　　計</t>
  </si>
  <si>
    <t>製造業</t>
  </si>
  <si>
    <t>製　　　　　　　　造　　　　　　　　業</t>
  </si>
  <si>
    <t>食料品
製造業</t>
  </si>
  <si>
    <t>木材・
木製品
家具・
装備品
製造業　</t>
  </si>
  <si>
    <t>繊 維・
繊維
製品
製造業</t>
  </si>
  <si>
    <r>
      <rPr>
        <sz val="8"/>
        <rFont val="ＭＳ Ｐゴシック"/>
        <family val="3"/>
      </rPr>
      <t>パルプ・紙</t>
    </r>
    <r>
      <rPr>
        <sz val="9"/>
        <rFont val="ＭＳ Ｐゴシック"/>
        <family val="3"/>
      </rPr>
      <t xml:space="preserve">
紙加工品
印刷・
製本業</t>
    </r>
  </si>
  <si>
    <t>化学
工業</t>
  </si>
  <si>
    <t>窯業・
土石製品製造業</t>
  </si>
  <si>
    <t>鉄鋼・
非鉄金属製造業</t>
  </si>
  <si>
    <t>金属製品
製造業</t>
  </si>
  <si>
    <t>一般・
電気・
輸送用
機械工業</t>
  </si>
  <si>
    <t>電気・
ガス・
水道業</t>
  </si>
  <si>
    <t>その他の
製造業</t>
  </si>
  <si>
    <t>小計</t>
  </si>
  <si>
    <t>鉱業</t>
  </si>
  <si>
    <t>鉱業</t>
  </si>
  <si>
    <t>建設業</t>
  </si>
  <si>
    <t>建設業</t>
  </si>
  <si>
    <t>運輸
交通業</t>
  </si>
  <si>
    <t>貨物
取扱業</t>
  </si>
  <si>
    <t>農林
水産業</t>
  </si>
  <si>
    <t>商業・
金融・
広告業</t>
  </si>
  <si>
    <t>保健
衛生業</t>
  </si>
  <si>
    <t>接客・
娯楽業</t>
  </si>
  <si>
    <t>清掃・
と畜業</t>
  </si>
  <si>
    <t>その他の
事業</t>
  </si>
  <si>
    <t>資料：業務上疾病調</t>
  </si>
  <si>
    <t>（注）</t>
  </si>
  <si>
    <t>１　表は休業４日以上のものである。</t>
  </si>
  <si>
    <t>２　疾病分類は労働基準法施行規則第３５条によるものを整理したものである。</t>
  </si>
  <si>
    <t>３　「負傷に起因する疾病」欄内の（　　）は腰痛で内数である。</t>
  </si>
  <si>
    <t>４　「化学物質」は労働基準法施行規則別表第１の２第７号に掲げる名称の化学物質である。</t>
  </si>
  <si>
    <t>業務上疾病発生状況（年次別）</t>
  </si>
  <si>
    <t>製　　造　　業</t>
  </si>
  <si>
    <t>鉱
業</t>
  </si>
  <si>
    <t>建
設
業</t>
  </si>
  <si>
    <t>運
輸
交
通
業</t>
  </si>
  <si>
    <t>貨
物
取
扱
業</t>
  </si>
  <si>
    <t>そ
の
他
の
事
業</t>
  </si>
  <si>
    <t>合
計</t>
  </si>
  <si>
    <t>全
製
造
業</t>
  </si>
  <si>
    <t>繊
維
工
業</t>
  </si>
  <si>
    <t>化
学
工
業</t>
  </si>
  <si>
    <t>窯製
業品
　・製
土造
石業</t>
  </si>
  <si>
    <t>金
属
工
業</t>
  </si>
  <si>
    <t>機
械
器
具
工
業</t>
  </si>
  <si>
    <t>昭和35年</t>
  </si>
  <si>
    <t>平成元年</t>
  </si>
  <si>
    <t>　資料：業務上疾病調　　（注）1　表は休業4日以上のものである。</t>
  </si>
  <si>
    <t>　　　　　　　　　　　　　　　　　　2　（　）は疾病者数年千人率　　疾病者数年千人率＝</t>
  </si>
  <si>
    <t>疾病者数</t>
  </si>
  <si>
    <t>×1,000</t>
  </si>
  <si>
    <t>労働基準法適用労働者数</t>
  </si>
  <si>
    <t>対象作業</t>
  </si>
  <si>
    <t>健診実施事業場数</t>
  </si>
  <si>
    <t>有 所 見者　　数</t>
  </si>
  <si>
    <t>有所見率（％）</t>
  </si>
  <si>
    <t>有機溶剤</t>
  </si>
  <si>
    <t>鉛</t>
  </si>
  <si>
    <t>四アルキル鉛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</si>
  <si>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</si>
  <si>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</si>
  <si>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</si>
  <si>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</si>
  <si>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</si>
  <si>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</si>
  <si>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</si>
  <si>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</si>
  <si>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</si>
  <si>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</si>
  <si>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</si>
  <si>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</si>
  <si>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</si>
  <si>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</si>
  <si>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</si>
  <si>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</si>
  <si>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</si>
  <si>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</si>
  <si>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</si>
  <si>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</si>
  <si>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</si>
  <si>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</si>
  <si>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</si>
  <si>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</si>
  <si>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</si>
  <si>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</si>
  <si>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</si>
  <si>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</si>
  <si>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</si>
  <si>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</si>
  <si>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</si>
  <si>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</si>
  <si>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</si>
  <si>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</si>
  <si>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</si>
  <si>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</si>
  <si>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</si>
  <si>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</si>
  <si>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</si>
  <si>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</si>
  <si>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</si>
  <si>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</si>
  <si>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</si>
  <si>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</si>
  <si>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</si>
  <si>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</si>
  <si>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マンガン</t>
  </si>
  <si>
    <t>沃化メチル</t>
  </si>
  <si>
    <t>硫化水素</t>
  </si>
  <si>
    <t>硫酸ジメチル</t>
  </si>
  <si>
    <t>石綿</t>
  </si>
  <si>
    <t>石綿（アモサイト及びクロシドライトを除く）</t>
  </si>
  <si>
    <t>法定特殊健診計</t>
  </si>
  <si>
    <t>指導勧奨によるもの</t>
  </si>
  <si>
    <t>紫外線、赤外線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</si>
  <si>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</si>
  <si>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</si>
  <si>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</si>
  <si>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</si>
  <si>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</si>
  <si>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</si>
  <si>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</si>
  <si>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フェニル水銀化合物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</si>
  <si>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</si>
  <si>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</si>
  <si>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</si>
  <si>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</si>
  <si>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</si>
  <si>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</si>
  <si>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金銭登録</t>
  </si>
  <si>
    <t>引金付工具</t>
  </si>
  <si>
    <t>レーザー機器</t>
  </si>
  <si>
    <t>その他</t>
  </si>
  <si>
    <t>指導勧奨計</t>
  </si>
  <si>
    <t>総計</t>
  </si>
  <si>
    <t>資料：特殊健康診断結果調</t>
  </si>
  <si>
    <t>特殊健康診断実施状況（年次別）</t>
  </si>
  <si>
    <t>　　　　　　　　項目
　　　年</t>
  </si>
  <si>
    <t>実　　施
事業場数</t>
  </si>
  <si>
    <t>受診者数
（A）</t>
  </si>
  <si>
    <t>有所見者数
（B）</t>
  </si>
  <si>
    <t>有所見率
　　　（％）</t>
  </si>
  <si>
    <t>B</t>
  </si>
  <si>
    <t>A</t>
  </si>
  <si>
    <t>昭和35年</t>
  </si>
  <si>
    <r>
      <t>　</t>
    </r>
    <r>
      <rPr>
        <sz val="10"/>
        <rFont val="ＭＳ Ｐゴシック"/>
        <family val="3"/>
      </rPr>
      <t>資料：特殊健康診断結果調　（注）　有機溶剤、鉛健康診断は平成元年10月より項目等が変更されている。</t>
    </r>
  </si>
  <si>
    <t>全国計</t>
  </si>
  <si>
    <t>区分</t>
  </si>
  <si>
    <t>じん肺管理区分決定件数</t>
  </si>
  <si>
    <t>業種名</t>
  </si>
  <si>
    <t>適用事業所数</t>
  </si>
  <si>
    <t>従事労働者数
粉じん作業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</si>
  <si>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</si>
  <si>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</si>
  <si>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</si>
  <si>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</si>
  <si>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</si>
  <si>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</si>
  <si>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</si>
  <si>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</si>
  <si>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PR4(c)：エックス線写真の像が第4型（じん肺による大陰影の大きさが1側の肺野の3分の1を超えるものである。）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</si>
  <si>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</si>
  <si>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</si>
  <si>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イ</t>
  </si>
  <si>
    <t>ロ</t>
  </si>
  <si>
    <t>計</t>
  </si>
  <si>
    <t>PR4（c）</t>
  </si>
  <si>
    <t>F（＋＋）</t>
  </si>
  <si>
    <t>管理３</t>
  </si>
  <si>
    <t>管理４</t>
  </si>
  <si>
    <t>有所見者数</t>
  </si>
  <si>
    <t>合併症り患件数</t>
  </si>
  <si>
    <t>実施事業場数
じん肺健康診断</t>
  </si>
  <si>
    <t>じん肺管理区分の決定状況（年次別）</t>
  </si>
  <si>
    <t>　　　　項目
年</t>
  </si>
  <si>
    <t>じん肺健
康診断受
診労働者
数（A）</t>
  </si>
  <si>
    <t>管理2</t>
  </si>
  <si>
    <t>管理3</t>
  </si>
  <si>
    <t>管理4</t>
  </si>
  <si>
    <t>合併症り患
者数</t>
  </si>
  <si>
    <t>有所見率（％）
（B）/（A）×
100</t>
  </si>
  <si>
    <t>昭和59年</t>
  </si>
  <si>
    <t>　　　　資料：じん肺健康管理実施結果調</t>
  </si>
  <si>
    <t>　　　　（注）　1　本統計中には、随時申請によるものは含まれていない。</t>
  </si>
  <si>
    <t>　　　　　　　　2　じん肺管理区分の管理4は、療養を要するもの。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</si>
  <si>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</si>
  <si>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</si>
  <si>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</si>
  <si>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</si>
  <si>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</si>
  <si>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</si>
  <si>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</si>
  <si>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</si>
  <si>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</si>
  <si>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</si>
  <si>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</si>
  <si>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</si>
  <si>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</si>
  <si>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</si>
  <si>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</si>
  <si>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</si>
  <si>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</si>
  <si>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</si>
  <si>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石炭鉱業</t>
  </si>
  <si>
    <t>土石採取</t>
  </si>
  <si>
    <t>他の鉱業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</si>
  <si>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</si>
  <si>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</si>
  <si>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</si>
  <si>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</si>
  <si>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</si>
  <si>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</si>
  <si>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</si>
  <si>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</si>
  <si>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</si>
  <si>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</si>
  <si>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</si>
  <si>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</si>
  <si>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</si>
  <si>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</si>
  <si>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</si>
  <si>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</si>
  <si>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</si>
  <si>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</si>
  <si>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</si>
  <si>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</si>
  <si>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</si>
  <si>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</si>
  <si>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</si>
  <si>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</si>
  <si>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</si>
  <si>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</si>
  <si>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所見のあった者</t>
  </si>
  <si>
    <t>人  数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</si>
  <si>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</si>
  <si>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</si>
  <si>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</si>
  <si>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</si>
  <si>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</si>
  <si>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</si>
  <si>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</si>
  <si>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</si>
  <si>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</si>
  <si>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</si>
  <si>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</si>
  <si>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</si>
  <si>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</si>
  <si>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</si>
  <si>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</si>
  <si>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</si>
  <si>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</si>
  <si>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</si>
  <si>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</si>
  <si>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</si>
  <si>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</si>
  <si>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</si>
  <si>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</si>
  <si>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</si>
  <si>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</si>
  <si>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</si>
  <si>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</si>
  <si>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</si>
  <si>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</si>
  <si>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</si>
  <si>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</si>
  <si>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</si>
  <si>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</si>
  <si>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</si>
  <si>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</si>
  <si>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</si>
  <si>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</si>
  <si>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</si>
  <si>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</si>
  <si>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</si>
  <si>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</si>
  <si>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</si>
  <si>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</si>
  <si>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</si>
  <si>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</si>
  <si>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</si>
  <si>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</si>
  <si>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有所見率(%)</t>
  </si>
  <si>
    <t>都　道　府　県</t>
  </si>
  <si>
    <t>健診実施事業場数</t>
  </si>
  <si>
    <t>定期健康診断実施結果（年次別）</t>
  </si>
  <si>
    <t>聴力
（1000Hz）</t>
  </si>
  <si>
    <t>聴力
（4000Hz）</t>
  </si>
  <si>
    <t>胸部Ｘ線検査</t>
  </si>
  <si>
    <t>喀痰検査</t>
  </si>
  <si>
    <t>血　圧</t>
  </si>
  <si>
    <t>貧血検査</t>
  </si>
  <si>
    <t>肝機能検査</t>
  </si>
  <si>
    <t>血中脂質</t>
  </si>
  <si>
    <t>血糖検査</t>
  </si>
  <si>
    <t>心電図</t>
  </si>
  <si>
    <t>有所見率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</si>
  <si>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</si>
  <si>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</si>
  <si>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</si>
  <si>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</si>
  <si>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</si>
  <si>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</si>
  <si>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</si>
  <si>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</si>
  <si>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</si>
  <si>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</si>
  <si>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</si>
  <si>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</si>
  <si>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</si>
  <si>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</si>
  <si>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</si>
  <si>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</si>
  <si>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</si>
  <si>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</si>
  <si>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</si>
  <si>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</si>
  <si>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</si>
  <si>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資料：定期健康診断結果調</t>
  </si>
  <si>
    <t>平成２３年</t>
  </si>
  <si>
    <t>－</t>
  </si>
  <si>
    <t>受診者数</t>
  </si>
  <si>
    <t>業　　　　　　　　種</t>
  </si>
  <si>
    <t>尿検査（糖）</t>
  </si>
  <si>
    <t>尿検査（蛋白）</t>
  </si>
  <si>
    <t>有所見率（％）</t>
  </si>
  <si>
    <t>１　「健康診断実施事業場数」欄は健診実施延事業場数である。</t>
  </si>
  <si>
    <t>２　（　　　）内は年２回以上健診を実施した事業場数で内数である。</t>
  </si>
  <si>
    <t>平成２４年業務上疾病発生状況（業種別・疾病別）</t>
  </si>
  <si>
    <t>５　本統計の数字は平成２４年中に発生した疾病で平成２５年３月末日までに把握したものである。</t>
  </si>
  <si>
    <t>平成２４年特殊健康診断実施状況（対象作業別）</t>
  </si>
  <si>
    <t>受診労働者数</t>
  </si>
  <si>
    <t>除染等電離放射線</t>
  </si>
  <si>
    <t>ｱｸﾘﾛﾆﾄﾘﾙ</t>
  </si>
  <si>
    <t>マゼンタ</t>
  </si>
  <si>
    <t>ﾆｯｹﾙ化合物(ﾆｯｹﾙｶﾙﾎﾞﾆﾙを除き、粉状の物に限る)</t>
  </si>
  <si>
    <t>砒素及びその化合物(ｱﾙｼﾝ及び砒化ｶﾞﾘｳﾑを除く)</t>
  </si>
  <si>
    <t>酸化プロピレン</t>
  </si>
  <si>
    <t>１．１-ジメチルヒドラジン</t>
  </si>
  <si>
    <t>アモサイト</t>
  </si>
  <si>
    <t>クロシドライト</t>
  </si>
  <si>
    <t>石綿の製造・取扱い業務の周辺業務</t>
  </si>
  <si>
    <t>砒素またはその化合物（特化則適用以外のものに限る）</t>
  </si>
  <si>
    <t>ｱﾙｷﾙ水銀化合物（特化則適用以外のものに限る）</t>
  </si>
  <si>
    <t>平成２４年</t>
  </si>
  <si>
    <t>腰痛※</t>
  </si>
  <si>
    <t>※</t>
  </si>
  <si>
    <t>昨年までは「重量物」と表記していたもの。
名称を変更したもので、対象作業の内容、健診項目等は従来と同一である。</t>
  </si>
  <si>
    <t>平成24年　業種別じん肺健康管理実施状況</t>
  </si>
  <si>
    <t>平成24年定期健康診断実施結果（業種別）</t>
  </si>
  <si>
    <t>平成24年定期健康診断実施結果（都道府県別）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</si>
</sst>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6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18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9"/>
      <name val="Cambria"/>
      <family val="3"/>
    </font>
    <font>
      <sz val="22"/>
      <name val="Calibri"/>
      <family val="3"/>
    </font>
    <font>
      <b/>
      <sz val="18"/>
      <color rgb="FFFF0000"/>
      <name val="ＭＳ Ｐゴシック"/>
      <family val="3"/>
    </font>
    <font>
      <sz val="18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7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right"/>
    </xf>
    <xf numFmtId="0" fontId="5" fillId="0" borderId="11" xfId="60" applyBorder="1" applyAlignment="1">
      <alignment horizontal="center" vertical="center"/>
      <protection/>
    </xf>
    <xf numFmtId="0" fontId="5" fillId="0" borderId="0" xfId="60">
      <alignment vertical="center"/>
      <protection/>
    </xf>
    <xf numFmtId="0" fontId="5" fillId="0" borderId="12" xfId="60" applyBorder="1" applyAlignment="1">
      <alignment horizontal="center" vertical="center" wrapText="1"/>
      <protection/>
    </xf>
    <xf numFmtId="0" fontId="5" fillId="0" borderId="13" xfId="60" applyBorder="1" applyAlignment="1">
      <alignment horizontal="center" vertical="center" wrapText="1"/>
      <protection/>
    </xf>
    <xf numFmtId="0" fontId="5" fillId="0" borderId="14" xfId="60" applyBorder="1" applyAlignment="1">
      <alignment horizontal="center" vertical="center"/>
      <protection/>
    </xf>
    <xf numFmtId="196" fontId="5" fillId="0" borderId="14" xfId="60" applyNumberFormat="1" applyBorder="1">
      <alignment vertical="center"/>
      <protection/>
    </xf>
    <xf numFmtId="196" fontId="5" fillId="0" borderId="14" xfId="60" applyNumberFormat="1" applyBorder="1" applyAlignment="1">
      <alignment horizontal="center" vertical="center"/>
      <protection/>
    </xf>
    <xf numFmtId="0" fontId="5" fillId="0" borderId="15" xfId="60" applyBorder="1" applyAlignment="1">
      <alignment horizontal="center" vertical="center"/>
      <protection/>
    </xf>
    <xf numFmtId="196" fontId="5" fillId="0" borderId="15" xfId="60" applyNumberFormat="1" applyBorder="1">
      <alignment vertical="center"/>
      <protection/>
    </xf>
    <xf numFmtId="196" fontId="5" fillId="0" borderId="0" xfId="60" applyNumberFormat="1">
      <alignment vertical="center"/>
      <protection/>
    </xf>
    <xf numFmtId="196" fontId="5" fillId="0" borderId="15" xfId="60" applyNumberFormat="1" applyBorder="1" applyAlignment="1">
      <alignment horizontal="center" vertical="center"/>
      <protection/>
    </xf>
    <xf numFmtId="201" fontId="5" fillId="0" borderId="15" xfId="60" applyNumberFormat="1" applyBorder="1" applyAlignment="1">
      <alignment horizontal="center" vertical="distributed"/>
      <protection/>
    </xf>
    <xf numFmtId="201" fontId="5" fillId="0" borderId="0" xfId="60" applyNumberFormat="1" applyAlignment="1">
      <alignment horizontal="center" vertical="distributed"/>
      <protection/>
    </xf>
    <xf numFmtId="201" fontId="5" fillId="0" borderId="15" xfId="60" applyNumberFormat="1" applyBorder="1" applyAlignment="1">
      <alignment horizontal="center" vertical="center"/>
      <protection/>
    </xf>
    <xf numFmtId="201" fontId="5" fillId="0" borderId="0" xfId="60" applyNumberFormat="1" applyAlignment="1">
      <alignment horizontal="center" vertical="center"/>
      <protection/>
    </xf>
    <xf numFmtId="202" fontId="5" fillId="0" borderId="0" xfId="60" applyNumberFormat="1" applyAlignment="1">
      <alignment horizontal="center" vertical="center"/>
      <protection/>
    </xf>
    <xf numFmtId="193" fontId="5" fillId="0" borderId="15" xfId="60" applyNumberFormat="1" applyBorder="1">
      <alignment vertical="center"/>
      <protection/>
    </xf>
    <xf numFmtId="193" fontId="5" fillId="0" borderId="0" xfId="60" applyNumberFormat="1">
      <alignment vertical="center"/>
      <protection/>
    </xf>
    <xf numFmtId="193" fontId="5" fillId="0" borderId="15" xfId="60" applyNumberFormat="1" applyBorder="1" applyAlignment="1">
      <alignment horizontal="center" vertical="center"/>
      <protection/>
    </xf>
    <xf numFmtId="193" fontId="5" fillId="0" borderId="16" xfId="60" applyNumberFormat="1" applyBorder="1">
      <alignment vertical="center"/>
      <protection/>
    </xf>
    <xf numFmtId="201" fontId="5" fillId="0" borderId="0" xfId="60" applyNumberFormat="1" applyBorder="1" applyAlignment="1">
      <alignment horizontal="center" vertical="center"/>
      <protection/>
    </xf>
    <xf numFmtId="201" fontId="5" fillId="0" borderId="15" xfId="60" applyNumberFormat="1" applyFill="1" applyBorder="1" applyAlignment="1">
      <alignment horizontal="center" vertical="center"/>
      <protection/>
    </xf>
    <xf numFmtId="201" fontId="5" fillId="0" borderId="0" xfId="60" applyNumberFormat="1" applyFill="1" applyAlignment="1">
      <alignment horizontal="center" vertical="center"/>
      <protection/>
    </xf>
    <xf numFmtId="193" fontId="5" fillId="0" borderId="0" xfId="60" applyNumberFormat="1" applyBorder="1">
      <alignment vertical="center"/>
      <protection/>
    </xf>
    <xf numFmtId="0" fontId="5" fillId="0" borderId="15" xfId="60" applyFill="1" applyBorder="1" applyAlignment="1">
      <alignment horizontal="center" vertical="center"/>
      <protection/>
    </xf>
    <xf numFmtId="0" fontId="5" fillId="0" borderId="12" xfId="60" applyFill="1" applyBorder="1" applyAlignment="1">
      <alignment horizontal="center" vertical="center"/>
      <protection/>
    </xf>
    <xf numFmtId="193" fontId="5" fillId="0" borderId="15" xfId="60" applyNumberFormat="1" applyFill="1" applyBorder="1">
      <alignment vertical="center"/>
      <protection/>
    </xf>
    <xf numFmtId="193" fontId="5" fillId="0" borderId="0" xfId="60" applyNumberFormat="1" applyFill="1" applyBorder="1">
      <alignment vertical="center"/>
      <protection/>
    </xf>
    <xf numFmtId="193" fontId="5" fillId="0" borderId="15" xfId="60" applyNumberFormat="1" applyFill="1" applyBorder="1" applyAlignment="1">
      <alignment horizontal="center" vertical="center"/>
      <protection/>
    </xf>
    <xf numFmtId="0" fontId="5" fillId="0" borderId="0" xfId="60" applyAlignment="1">
      <alignment horizontal="center" vertical="center"/>
      <protection/>
    </xf>
    <xf numFmtId="0" fontId="5" fillId="0" borderId="0" xfId="60" applyFill="1">
      <alignment vertical="center"/>
      <protection/>
    </xf>
    <xf numFmtId="193" fontId="5" fillId="0" borderId="12" xfId="60" applyNumberFormat="1" applyFill="1" applyBorder="1">
      <alignment vertical="center"/>
      <protection/>
    </xf>
    <xf numFmtId="193" fontId="5" fillId="0" borderId="12" xfId="60" applyNumberFormat="1" applyFill="1" applyBorder="1" applyAlignment="1">
      <alignment horizontal="center" vertical="center"/>
      <protection/>
    </xf>
    <xf numFmtId="0" fontId="12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Alignment="1">
      <alignment vertical="center" wrapText="1"/>
      <protection/>
    </xf>
    <xf numFmtId="204" fontId="4" fillId="0" borderId="0" xfId="62" applyNumberFormat="1" applyFont="1" applyBorder="1" applyAlignment="1">
      <alignment horizontal="center"/>
      <protection/>
    </xf>
    <xf numFmtId="3" fontId="4" fillId="0" borderId="0" xfId="62" applyNumberFormat="1" applyFont="1">
      <alignment/>
      <protection/>
    </xf>
    <xf numFmtId="204" fontId="4" fillId="0" borderId="0" xfId="62" applyNumberFormat="1" applyFont="1">
      <alignment/>
      <protection/>
    </xf>
    <xf numFmtId="0" fontId="59" fillId="0" borderId="0" xfId="62" applyFont="1" applyFill="1">
      <alignment/>
      <protection/>
    </xf>
    <xf numFmtId="0" fontId="59" fillId="0" borderId="0" xfId="62" applyFont="1" applyFill="1" applyAlignment="1">
      <alignment horizontal="right"/>
      <protection/>
    </xf>
    <xf numFmtId="3" fontId="59" fillId="0" borderId="0" xfId="62" applyNumberFormat="1" applyFont="1" applyFill="1" applyAlignment="1">
      <alignment/>
      <protection/>
    </xf>
    <xf numFmtId="3" fontId="59" fillId="0" borderId="0" xfId="62" applyNumberFormat="1" applyFont="1" applyFill="1">
      <alignment/>
      <protection/>
    </xf>
    <xf numFmtId="204" fontId="59" fillId="0" borderId="0" xfId="62" applyNumberFormat="1" applyFont="1" applyFill="1">
      <alignment/>
      <protection/>
    </xf>
    <xf numFmtId="3" fontId="59" fillId="0" borderId="17" xfId="62" applyNumberFormat="1" applyFont="1" applyFill="1" applyBorder="1" applyAlignment="1">
      <alignment horizontal="center" vertical="center" wrapText="1"/>
      <protection/>
    </xf>
    <xf numFmtId="3" fontId="59" fillId="0" borderId="17" xfId="62" applyNumberFormat="1" applyFont="1" applyFill="1" applyBorder="1" applyAlignment="1">
      <alignment horizontal="left" vertical="center" wrapText="1"/>
      <protection/>
    </xf>
    <xf numFmtId="204" fontId="59" fillId="0" borderId="18" xfId="62" applyNumberFormat="1" applyFont="1" applyFill="1" applyBorder="1" applyAlignment="1">
      <alignment horizontal="center" vertical="center" wrapText="1"/>
      <protection/>
    </xf>
    <xf numFmtId="0" fontId="59" fillId="0" borderId="19" xfId="62" applyFont="1" applyFill="1" applyBorder="1">
      <alignment/>
      <protection/>
    </xf>
    <xf numFmtId="0" fontId="59" fillId="0" borderId="20" xfId="62" applyFont="1" applyFill="1" applyBorder="1">
      <alignment/>
      <protection/>
    </xf>
    <xf numFmtId="194" fontId="59" fillId="0" borderId="12" xfId="60" applyNumberFormat="1" applyFont="1" applyFill="1" applyBorder="1" applyAlignment="1">
      <alignment horizontal="right" vertical="center"/>
      <protection/>
    </xf>
    <xf numFmtId="205" fontId="59" fillId="0" borderId="21" xfId="62" applyNumberFormat="1" applyFont="1" applyFill="1" applyBorder="1">
      <alignment/>
      <protection/>
    </xf>
    <xf numFmtId="0" fontId="59" fillId="0" borderId="22" xfId="62" applyFont="1" applyFill="1" applyBorder="1">
      <alignment/>
      <protection/>
    </xf>
    <xf numFmtId="0" fontId="59" fillId="0" borderId="23" xfId="62" applyFont="1" applyFill="1" applyBorder="1">
      <alignment/>
      <protection/>
    </xf>
    <xf numFmtId="194" fontId="59" fillId="0" borderId="24" xfId="60" applyNumberFormat="1" applyFont="1" applyBorder="1" applyAlignment="1">
      <alignment horizontal="right" vertical="center"/>
      <protection/>
    </xf>
    <xf numFmtId="194" fontId="59" fillId="0" borderId="12" xfId="60" applyNumberFormat="1" applyFont="1" applyBorder="1" applyAlignment="1">
      <alignment horizontal="right" vertical="center"/>
      <protection/>
    </xf>
    <xf numFmtId="194" fontId="59" fillId="0" borderId="20" xfId="60" applyNumberFormat="1" applyFont="1" applyBorder="1" applyAlignment="1">
      <alignment horizontal="right" vertical="center"/>
      <protection/>
    </xf>
    <xf numFmtId="205" fontId="59" fillId="0" borderId="10" xfId="62" applyNumberFormat="1" applyFont="1" applyFill="1" applyBorder="1">
      <alignment/>
      <protection/>
    </xf>
    <xf numFmtId="0" fontId="59" fillId="0" borderId="13" xfId="62" applyFont="1" applyFill="1" applyBorder="1">
      <alignment/>
      <protection/>
    </xf>
    <xf numFmtId="3" fontId="59" fillId="0" borderId="13" xfId="62" applyNumberFormat="1" applyFont="1" applyFill="1" applyBorder="1">
      <alignment/>
      <protection/>
    </xf>
    <xf numFmtId="0" fontId="59" fillId="0" borderId="25" xfId="62" applyFont="1" applyFill="1" applyBorder="1">
      <alignment/>
      <protection/>
    </xf>
    <xf numFmtId="194" fontId="59" fillId="0" borderId="13" xfId="62" applyNumberFormat="1" applyFont="1" applyFill="1" applyBorder="1" applyAlignment="1">
      <alignment horizontal="right" vertical="center"/>
      <protection/>
    </xf>
    <xf numFmtId="0" fontId="59" fillId="0" borderId="26" xfId="62" applyFont="1" applyFill="1" applyBorder="1" applyAlignment="1">
      <alignment/>
      <protection/>
    </xf>
    <xf numFmtId="3" fontId="59" fillId="0" borderId="14" xfId="62" applyNumberFormat="1" applyFont="1" applyFill="1" applyBorder="1">
      <alignment/>
      <protection/>
    </xf>
    <xf numFmtId="0" fontId="59" fillId="0" borderId="12" xfId="62" applyFont="1" applyFill="1" applyBorder="1">
      <alignment/>
      <protection/>
    </xf>
    <xf numFmtId="194" fontId="59" fillId="0" borderId="12" xfId="65" applyNumberFormat="1" applyFont="1" applyFill="1" applyBorder="1" applyAlignment="1">
      <alignment horizontal="right" vertical="center"/>
      <protection/>
    </xf>
    <xf numFmtId="205" fontId="59" fillId="0" borderId="21" xfId="65" applyNumberFormat="1" applyFont="1" applyFill="1" applyBorder="1" applyAlignment="1">
      <alignment horizontal="right" vertical="center"/>
      <protection/>
    </xf>
    <xf numFmtId="194" fontId="59" fillId="0" borderId="13" xfId="65" applyNumberFormat="1" applyFont="1" applyFill="1" applyBorder="1" applyAlignment="1">
      <alignment horizontal="right" vertical="center"/>
      <protection/>
    </xf>
    <xf numFmtId="205" fontId="59" fillId="0" borderId="10" xfId="65" applyNumberFormat="1" applyFont="1" applyFill="1" applyBorder="1" applyAlignment="1">
      <alignment horizontal="right" vertical="center"/>
      <protection/>
    </xf>
    <xf numFmtId="0" fontId="59" fillId="0" borderId="13" xfId="62" applyFont="1" applyFill="1" applyBorder="1" applyAlignment="1">
      <alignment shrinkToFit="1"/>
      <protection/>
    </xf>
    <xf numFmtId="0" fontId="59" fillId="0" borderId="13" xfId="62" applyFont="1" applyFill="1" applyBorder="1" applyAlignment="1">
      <alignment vertical="center" wrapText="1"/>
      <protection/>
    </xf>
    <xf numFmtId="0" fontId="59" fillId="0" borderId="14" xfId="62" applyFont="1" applyFill="1" applyBorder="1">
      <alignment/>
      <protection/>
    </xf>
    <xf numFmtId="205" fontId="59" fillId="0" borderId="27" xfId="65" applyNumberFormat="1" applyFont="1" applyFill="1" applyBorder="1" applyAlignment="1">
      <alignment horizontal="right" vertical="center"/>
      <protection/>
    </xf>
    <xf numFmtId="0" fontId="59" fillId="0" borderId="0" xfId="62" applyFont="1">
      <alignment/>
      <protection/>
    </xf>
    <xf numFmtId="3" fontId="59" fillId="0" borderId="0" xfId="62" applyNumberFormat="1" applyFont="1">
      <alignment/>
      <protection/>
    </xf>
    <xf numFmtId="205" fontId="59" fillId="0" borderId="0" xfId="62" applyNumberFormat="1" applyFont="1">
      <alignment/>
      <protection/>
    </xf>
    <xf numFmtId="0" fontId="5" fillId="0" borderId="26" xfId="60" applyBorder="1" applyAlignment="1">
      <alignment horizontal="center" vertical="center" wrapText="1"/>
      <protection/>
    </xf>
    <xf numFmtId="0" fontId="5" fillId="0" borderId="28" xfId="60" applyBorder="1" applyAlignment="1">
      <alignment horizontal="center" vertical="center" wrapText="1"/>
      <protection/>
    </xf>
    <xf numFmtId="0" fontId="5" fillId="0" borderId="20" xfId="60" applyBorder="1" applyAlignment="1">
      <alignment horizontal="center" vertical="center"/>
      <protection/>
    </xf>
    <xf numFmtId="193" fontId="5" fillId="0" borderId="14" xfId="60" applyNumberFormat="1" applyBorder="1" applyAlignment="1">
      <alignment horizontal="center" vertical="center"/>
      <protection/>
    </xf>
    <xf numFmtId="206" fontId="5" fillId="0" borderId="28" xfId="60" applyNumberFormat="1" applyBorder="1" applyAlignment="1">
      <alignment vertical="center"/>
      <protection/>
    </xf>
    <xf numFmtId="206" fontId="5" fillId="0" borderId="29" xfId="60" applyNumberFormat="1" applyBorder="1" applyAlignment="1">
      <alignment vertical="center"/>
      <protection/>
    </xf>
    <xf numFmtId="206" fontId="5" fillId="0" borderId="29" xfId="60" applyNumberFormat="1" applyFill="1" applyBorder="1" applyAlignment="1">
      <alignment vertical="center"/>
      <protection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1" xfId="61" applyFont="1" applyBorder="1">
      <alignment/>
      <protection/>
    </xf>
    <xf numFmtId="194" fontId="0" fillId="0" borderId="0" xfId="61" applyNumberFormat="1" applyFont="1" applyAlignment="1">
      <alignment vertical="top"/>
      <protection/>
    </xf>
    <xf numFmtId="0" fontId="58" fillId="0" borderId="0" xfId="61" applyFont="1" applyAlignment="1">
      <alignment horizontal="centerContinuous" vertical="center"/>
      <protection/>
    </xf>
    <xf numFmtId="0" fontId="59" fillId="0" borderId="0" xfId="61" applyNumberFormat="1" applyFont="1" applyAlignment="1">
      <alignment horizontal="right" vertical="center"/>
      <protection/>
    </xf>
    <xf numFmtId="0" fontId="58" fillId="0" borderId="30" xfId="61" applyFont="1" applyBorder="1" applyAlignment="1">
      <alignment horizontal="centerContinuous" vertical="center"/>
      <protection/>
    </xf>
    <xf numFmtId="0" fontId="58" fillId="0" borderId="28" xfId="61" applyFont="1" applyBorder="1" applyAlignment="1">
      <alignment horizontal="centerContinuous" vertical="center"/>
      <protection/>
    </xf>
    <xf numFmtId="0" fontId="58" fillId="0" borderId="0" xfId="61" applyFont="1">
      <alignment/>
      <protection/>
    </xf>
    <xf numFmtId="0" fontId="58" fillId="0" borderId="31" xfId="61" applyFont="1" applyBorder="1">
      <alignment/>
      <protection/>
    </xf>
    <xf numFmtId="0" fontId="58" fillId="0" borderId="32" xfId="61" applyFont="1" applyBorder="1" applyAlignment="1">
      <alignment horizontal="right" vertical="top"/>
      <protection/>
    </xf>
    <xf numFmtId="0" fontId="58" fillId="0" borderId="19" xfId="61" applyFont="1" applyBorder="1">
      <alignment/>
      <protection/>
    </xf>
    <xf numFmtId="0" fontId="58" fillId="0" borderId="33" xfId="61" applyFont="1" applyBorder="1">
      <alignment/>
      <protection/>
    </xf>
    <xf numFmtId="0" fontId="58" fillId="0" borderId="34" xfId="61" applyFont="1" applyBorder="1">
      <alignment/>
      <protection/>
    </xf>
    <xf numFmtId="194" fontId="58" fillId="0" borderId="34" xfId="61" applyNumberFormat="1" applyFont="1" applyBorder="1" applyAlignment="1">
      <alignment vertical="top"/>
      <protection/>
    </xf>
    <xf numFmtId="194" fontId="58" fillId="0" borderId="35" xfId="61" applyNumberFormat="1" applyFont="1" applyBorder="1" applyAlignment="1">
      <alignment vertical="top"/>
      <protection/>
    </xf>
    <xf numFmtId="194" fontId="58" fillId="0" borderId="36" xfId="61" applyNumberFormat="1" applyFont="1" applyBorder="1" applyAlignment="1">
      <alignment horizontal="center" vertical="center"/>
      <protection/>
    </xf>
    <xf numFmtId="194" fontId="58" fillId="0" borderId="37" xfId="61" applyNumberFormat="1" applyFont="1" applyBorder="1" applyAlignment="1">
      <alignment vertical="top"/>
      <protection/>
    </xf>
    <xf numFmtId="0" fontId="58" fillId="0" borderId="35" xfId="61" applyFont="1" applyBorder="1">
      <alignment/>
      <protection/>
    </xf>
    <xf numFmtId="0" fontId="58" fillId="0" borderId="36" xfId="61" applyFont="1" applyBorder="1">
      <alignment/>
      <protection/>
    </xf>
    <xf numFmtId="194" fontId="58" fillId="0" borderId="38" xfId="61" applyNumberFormat="1" applyFont="1" applyBorder="1" applyAlignment="1">
      <alignment horizontal="center" vertical="center"/>
      <protection/>
    </xf>
    <xf numFmtId="0" fontId="58" fillId="0" borderId="32" xfId="61" applyFont="1" applyBorder="1" applyAlignment="1">
      <alignment horizontal="center" vertical="center"/>
      <protection/>
    </xf>
    <xf numFmtId="0" fontId="58" fillId="0" borderId="39" xfId="61" applyFont="1" applyBorder="1">
      <alignment/>
      <protection/>
    </xf>
    <xf numFmtId="0" fontId="58" fillId="0" borderId="40" xfId="61" applyFont="1" applyBorder="1" applyAlignment="1">
      <alignment horizontal="distributed" vertical="center"/>
      <protection/>
    </xf>
    <xf numFmtId="194" fontId="58" fillId="0" borderId="41" xfId="61" applyNumberFormat="1" applyFont="1" applyBorder="1" applyAlignment="1">
      <alignment vertical="top"/>
      <protection/>
    </xf>
    <xf numFmtId="194" fontId="58" fillId="0" borderId="42" xfId="61" applyNumberFormat="1" applyFont="1" applyBorder="1" applyAlignment="1">
      <alignment horizontal="distributed" vertical="center"/>
      <protection/>
    </xf>
    <xf numFmtId="0" fontId="58" fillId="0" borderId="41" xfId="61" applyFont="1" applyBorder="1">
      <alignment/>
      <protection/>
    </xf>
    <xf numFmtId="0" fontId="58" fillId="0" borderId="43" xfId="61" applyFont="1" applyBorder="1" applyAlignment="1">
      <alignment horizontal="distributed" vertical="center"/>
      <protection/>
    </xf>
    <xf numFmtId="194" fontId="58" fillId="0" borderId="44" xfId="61" applyNumberFormat="1" applyFont="1" applyBorder="1" applyAlignment="1">
      <alignment horizontal="distributed" vertical="center"/>
      <protection/>
    </xf>
    <xf numFmtId="0" fontId="58" fillId="0" borderId="39" xfId="61" applyFont="1" applyBorder="1" applyAlignment="1">
      <alignment horizontal="center" vertical="center"/>
      <protection/>
    </xf>
    <xf numFmtId="0" fontId="58" fillId="0" borderId="45" xfId="61" applyFont="1" applyBorder="1" applyAlignment="1">
      <alignment horizontal="center" vertical="center"/>
      <protection/>
    </xf>
    <xf numFmtId="0" fontId="58" fillId="0" borderId="40" xfId="61" applyFont="1" applyBorder="1" applyAlignment="1">
      <alignment horizontal="center" vertical="center"/>
      <protection/>
    </xf>
    <xf numFmtId="0" fontId="58" fillId="0" borderId="46" xfId="61" applyFont="1" applyBorder="1" applyAlignment="1">
      <alignment horizontal="centerContinuous" vertical="center"/>
      <protection/>
    </xf>
    <xf numFmtId="0" fontId="58" fillId="0" borderId="47" xfId="61" applyFont="1" applyBorder="1" applyAlignment="1">
      <alignment horizontal="centerContinuous" vertical="center"/>
      <protection/>
    </xf>
    <xf numFmtId="0" fontId="58" fillId="0" borderId="48" xfId="61" applyFont="1" applyBorder="1" applyAlignment="1">
      <alignment horizontal="centerContinuous" vertical="center"/>
      <protection/>
    </xf>
    <xf numFmtId="0" fontId="58" fillId="0" borderId="49" xfId="61" applyFont="1" applyBorder="1" applyAlignment="1">
      <alignment horizontal="center" vertical="distributed"/>
      <protection/>
    </xf>
    <xf numFmtId="0" fontId="58" fillId="0" borderId="49" xfId="61" applyFont="1" applyBorder="1" applyAlignment="1">
      <alignment horizontal="center" vertical="center" wrapText="1"/>
      <protection/>
    </xf>
    <xf numFmtId="0" fontId="58" fillId="0" borderId="50" xfId="61" applyFont="1" applyBorder="1" applyAlignment="1">
      <alignment horizontal="center" vertical="distributed"/>
      <protection/>
    </xf>
    <xf numFmtId="0" fontId="5" fillId="0" borderId="51" xfId="60" applyBorder="1" applyAlignment="1">
      <alignment horizontal="left" vertical="justify" wrapText="1"/>
      <protection/>
    </xf>
    <xf numFmtId="0" fontId="5" fillId="0" borderId="13" xfId="60" applyBorder="1" applyAlignment="1">
      <alignment horizontal="center" vertical="center"/>
      <protection/>
    </xf>
    <xf numFmtId="206" fontId="5" fillId="0" borderId="13" xfId="60" applyNumberFormat="1" applyBorder="1" applyAlignment="1">
      <alignment horizontal="center" vertical="center" wrapText="1"/>
      <protection/>
    </xf>
    <xf numFmtId="206" fontId="5" fillId="0" borderId="15" xfId="60" applyNumberFormat="1" applyBorder="1" applyAlignment="1">
      <alignment horizontal="center" vertical="center"/>
      <protection/>
    </xf>
    <xf numFmtId="206" fontId="5" fillId="0" borderId="12" xfId="60" applyNumberFormat="1" applyFill="1" applyBorder="1" applyAlignment="1">
      <alignment horizontal="center" vertical="center"/>
      <protection/>
    </xf>
    <xf numFmtId="206" fontId="5" fillId="0" borderId="0" xfId="60" applyNumberFormat="1">
      <alignment vertical="center"/>
      <protection/>
    </xf>
    <xf numFmtId="206" fontId="5" fillId="0" borderId="15" xfId="60" applyNumberFormat="1" applyFill="1" applyBorder="1" applyAlignment="1">
      <alignment horizontal="center" vertical="center"/>
      <protection/>
    </xf>
    <xf numFmtId="211" fontId="15" fillId="0" borderId="0" xfId="61" applyNumberFormat="1" applyFont="1" applyAlignment="1">
      <alignment horizontal="centerContinuous" vertical="center"/>
      <protection/>
    </xf>
    <xf numFmtId="211" fontId="15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16" fillId="0" borderId="0" xfId="61" applyFont="1" applyAlignment="1">
      <alignment horizontal="centerContinuous"/>
      <protection/>
    </xf>
    <xf numFmtId="0" fontId="16" fillId="0" borderId="0" xfId="61" applyFont="1" applyAlignment="1">
      <alignment horizontal="right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0" fontId="58" fillId="0" borderId="52" xfId="61" applyFont="1" applyBorder="1" applyAlignment="1">
      <alignment horizontal="center" vertical="center" wrapText="1"/>
      <protection/>
    </xf>
    <xf numFmtId="178" fontId="58" fillId="0" borderId="53" xfId="61" applyNumberFormat="1" applyFont="1" applyBorder="1" applyAlignment="1">
      <alignment horizontal="center" vertical="center"/>
      <protection/>
    </xf>
    <xf numFmtId="0" fontId="60" fillId="0" borderId="54" xfId="61" applyFont="1" applyBorder="1" applyAlignment="1">
      <alignment horizontal="distributed" vertical="center"/>
      <protection/>
    </xf>
    <xf numFmtId="194" fontId="58" fillId="0" borderId="55" xfId="61" applyNumberFormat="1" applyFont="1" applyBorder="1" applyAlignment="1">
      <alignment horizontal="right" vertical="center" wrapText="1"/>
      <protection/>
    </xf>
    <xf numFmtId="212" fontId="58" fillId="0" borderId="54" xfId="61" applyNumberFormat="1" applyFont="1" applyBorder="1" applyAlignment="1">
      <alignment horizontal="center" vertical="center" wrapText="1"/>
      <protection/>
    </xf>
    <xf numFmtId="194" fontId="58" fillId="0" borderId="54" xfId="61" applyNumberFormat="1" applyFont="1" applyBorder="1" applyAlignment="1">
      <alignment horizontal="right" vertical="center" wrapText="1"/>
      <protection/>
    </xf>
    <xf numFmtId="217" fontId="58" fillId="0" borderId="54" xfId="61" applyNumberFormat="1" applyFont="1" applyBorder="1" applyAlignment="1">
      <alignment horizontal="center" vertical="center" wrapText="1"/>
      <protection/>
    </xf>
    <xf numFmtId="178" fontId="58" fillId="0" borderId="53" xfId="61" applyNumberFormat="1" applyFont="1" applyBorder="1" applyAlignment="1">
      <alignment horizontal="right" vertical="center"/>
      <protection/>
    </xf>
    <xf numFmtId="194" fontId="58" fillId="0" borderId="53" xfId="61" applyNumberFormat="1" applyFont="1" applyBorder="1" applyAlignment="1">
      <alignment horizontal="right" vertical="center"/>
      <protection/>
    </xf>
    <xf numFmtId="214" fontId="58" fillId="0" borderId="54" xfId="61" applyNumberFormat="1" applyFont="1" applyBorder="1" applyAlignment="1">
      <alignment vertical="center"/>
      <protection/>
    </xf>
    <xf numFmtId="194" fontId="58" fillId="0" borderId="56" xfId="61" applyNumberFormat="1" applyFont="1" applyBorder="1" applyAlignment="1">
      <alignment horizontal="right" vertical="center"/>
      <protection/>
    </xf>
    <xf numFmtId="194" fontId="58" fillId="0" borderId="54" xfId="61" applyNumberFormat="1" applyFont="1" applyBorder="1" applyAlignment="1">
      <alignment horizontal="right" vertical="center"/>
      <protection/>
    </xf>
    <xf numFmtId="178" fontId="58" fillId="0" borderId="24" xfId="61" applyNumberFormat="1" applyFont="1" applyBorder="1" applyAlignment="1">
      <alignment vertical="center"/>
      <protection/>
    </xf>
    <xf numFmtId="0" fontId="60" fillId="0" borderId="20" xfId="61" applyFont="1" applyBorder="1" applyAlignment="1">
      <alignment vertical="center"/>
      <protection/>
    </xf>
    <xf numFmtId="194" fontId="58" fillId="0" borderId="11" xfId="61" applyNumberFormat="1" applyFont="1" applyBorder="1" applyAlignment="1">
      <alignment horizontal="right" vertical="center"/>
      <protection/>
    </xf>
    <xf numFmtId="214" fontId="58" fillId="0" borderId="20" xfId="61" applyNumberFormat="1" applyFont="1" applyBorder="1" applyAlignment="1">
      <alignment horizontal="right" vertical="center"/>
      <protection/>
    </xf>
    <xf numFmtId="194" fontId="58" fillId="0" borderId="20" xfId="61" applyNumberFormat="1" applyFont="1" applyBorder="1" applyAlignment="1">
      <alignment horizontal="right" vertical="center"/>
      <protection/>
    </xf>
    <xf numFmtId="212" fontId="58" fillId="0" borderId="54" xfId="61" applyNumberFormat="1" applyFont="1" applyBorder="1" applyAlignment="1">
      <alignment vertical="center"/>
      <protection/>
    </xf>
    <xf numFmtId="214" fontId="58" fillId="0" borderId="57" xfId="61" applyNumberFormat="1" applyFont="1" applyBorder="1" applyAlignment="1">
      <alignment horizontal="right" vertical="center"/>
      <protection/>
    </xf>
    <xf numFmtId="194" fontId="58" fillId="0" borderId="57" xfId="61" applyNumberFormat="1" applyFont="1" applyBorder="1" applyAlignment="1">
      <alignment horizontal="right" vertical="center"/>
      <protection/>
    </xf>
    <xf numFmtId="194" fontId="58" fillId="0" borderId="24" xfId="61" applyNumberFormat="1" applyFont="1" applyBorder="1" applyAlignment="1">
      <alignment horizontal="right" vertical="center"/>
      <protection/>
    </xf>
    <xf numFmtId="194" fontId="58" fillId="0" borderId="12" xfId="61" applyNumberFormat="1" applyFont="1" applyBorder="1" applyAlignment="1">
      <alignment horizontal="right" vertical="center"/>
      <protection/>
    </xf>
    <xf numFmtId="178" fontId="60" fillId="0" borderId="58" xfId="61" applyNumberFormat="1" applyFont="1" applyBorder="1" applyAlignment="1">
      <alignment horizontal="centerContinuous" vertical="center"/>
      <protection/>
    </xf>
    <xf numFmtId="0" fontId="60" fillId="0" borderId="57" xfId="61" applyFont="1" applyBorder="1" applyAlignment="1">
      <alignment horizontal="centerContinuous" vertical="center"/>
      <protection/>
    </xf>
    <xf numFmtId="194" fontId="58" fillId="0" borderId="59" xfId="61" applyNumberFormat="1" applyFont="1" applyBorder="1" applyAlignment="1">
      <alignment horizontal="right" vertical="center"/>
      <protection/>
    </xf>
    <xf numFmtId="214" fontId="58" fillId="0" borderId="23" xfId="61" applyNumberFormat="1" applyFont="1" applyBorder="1" applyAlignment="1">
      <alignment horizontal="right" vertical="center"/>
      <protection/>
    </xf>
    <xf numFmtId="194" fontId="58" fillId="0" borderId="23" xfId="61" applyNumberFormat="1" applyFont="1" applyBorder="1" applyAlignment="1">
      <alignment horizontal="right" vertical="center"/>
      <protection/>
    </xf>
    <xf numFmtId="178" fontId="58" fillId="0" borderId="24" xfId="61" applyNumberFormat="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Continuous" vertical="center"/>
      <protection/>
    </xf>
    <xf numFmtId="194" fontId="58" fillId="0" borderId="26" xfId="61" applyNumberFormat="1" applyFont="1" applyBorder="1" applyAlignment="1">
      <alignment horizontal="right" vertical="center"/>
      <protection/>
    </xf>
    <xf numFmtId="0" fontId="60" fillId="0" borderId="12" xfId="61" applyFont="1" applyBorder="1" applyAlignment="1">
      <alignment horizontal="centerContinuous" vertical="center"/>
      <protection/>
    </xf>
    <xf numFmtId="0" fontId="60" fillId="0" borderId="20" xfId="61" applyFont="1" applyBorder="1" applyAlignment="1">
      <alignment horizontal="centerContinuous" vertical="center"/>
      <protection/>
    </xf>
    <xf numFmtId="0" fontId="58" fillId="0" borderId="0" xfId="61" applyFont="1" applyAlignment="1">
      <alignment horizontal="left" vertical="center"/>
      <protection/>
    </xf>
    <xf numFmtId="0" fontId="58" fillId="0" borderId="0" xfId="61" applyFont="1" applyAlignment="1">
      <alignment horizontal="distributed" vertical="center"/>
      <protection/>
    </xf>
    <xf numFmtId="0" fontId="58" fillId="0" borderId="0" xfId="61" applyFont="1" applyAlignment="1">
      <alignment vertical="center"/>
      <protection/>
    </xf>
    <xf numFmtId="0" fontId="59" fillId="19" borderId="23" xfId="62" applyFont="1" applyFill="1" applyBorder="1" applyAlignment="1">
      <alignment horizontal="center"/>
      <protection/>
    </xf>
    <xf numFmtId="194" fontId="59" fillId="19" borderId="13" xfId="60" applyNumberFormat="1" applyFont="1" applyFill="1" applyBorder="1" applyAlignment="1">
      <alignment horizontal="right" vertical="center"/>
      <protection/>
    </xf>
    <xf numFmtId="205" fontId="59" fillId="19" borderId="10" xfId="62" applyNumberFormat="1" applyFont="1" applyFill="1" applyBorder="1">
      <alignment/>
      <protection/>
    </xf>
    <xf numFmtId="3" fontId="59" fillId="19" borderId="13" xfId="62" applyNumberFormat="1" applyFont="1" applyFill="1" applyBorder="1">
      <alignment/>
      <protection/>
    </xf>
    <xf numFmtId="0" fontId="59" fillId="19" borderId="26" xfId="62" applyFont="1" applyFill="1" applyBorder="1" applyAlignment="1">
      <alignment horizontal="center"/>
      <protection/>
    </xf>
    <xf numFmtId="0" fontId="59" fillId="19" borderId="30" xfId="62" applyFont="1" applyFill="1" applyBorder="1" applyAlignment="1">
      <alignment horizontal="center"/>
      <protection/>
    </xf>
    <xf numFmtId="3" fontId="59" fillId="19" borderId="14" xfId="62" applyNumberFormat="1" applyFont="1" applyFill="1" applyBorder="1">
      <alignment/>
      <protection/>
    </xf>
    <xf numFmtId="205" fontId="59" fillId="19" borderId="27" xfId="62" applyNumberFormat="1" applyFont="1" applyFill="1" applyBorder="1">
      <alignment/>
      <protection/>
    </xf>
    <xf numFmtId="3" fontId="59" fillId="19" borderId="17" xfId="62" applyNumberFormat="1" applyFont="1" applyFill="1" applyBorder="1">
      <alignment/>
      <protection/>
    </xf>
    <xf numFmtId="205" fontId="59" fillId="19" borderId="18" xfId="62" applyNumberFormat="1" applyFont="1" applyFill="1" applyBorder="1">
      <alignment/>
      <protection/>
    </xf>
    <xf numFmtId="3" fontId="59" fillId="19" borderId="60" xfId="62" applyNumberFormat="1" applyFont="1" applyFill="1" applyBorder="1">
      <alignment/>
      <protection/>
    </xf>
    <xf numFmtId="205" fontId="59" fillId="19" borderId="44" xfId="62" applyNumberFormat="1" applyFont="1" applyFill="1" applyBorder="1">
      <alignment/>
      <protection/>
    </xf>
    <xf numFmtId="0" fontId="60" fillId="0" borderId="0" xfId="61" applyFont="1" applyAlignment="1">
      <alignment horizontal="left"/>
      <protection/>
    </xf>
    <xf numFmtId="0" fontId="58" fillId="0" borderId="0" xfId="61" applyFont="1" applyAlignment="1">
      <alignment/>
      <protection/>
    </xf>
    <xf numFmtId="193" fontId="58" fillId="0" borderId="13" xfId="0" applyNumberFormat="1" applyFont="1" applyBorder="1" applyAlignment="1">
      <alignment horizontal="center" vertical="center" wrapText="1"/>
    </xf>
    <xf numFmtId="193" fontId="58" fillId="0" borderId="10" xfId="61" applyNumberFormat="1" applyFont="1" applyBorder="1" applyAlignment="1">
      <alignment horizontal="center" vertical="center" wrapText="1"/>
      <protection/>
    </xf>
    <xf numFmtId="178" fontId="58" fillId="0" borderId="61" xfId="61" applyNumberFormat="1" applyFont="1" applyBorder="1" applyAlignment="1">
      <alignment horizontal="center" vertical="center"/>
      <protection/>
    </xf>
    <xf numFmtId="0" fontId="60" fillId="0" borderId="13" xfId="61" applyFont="1" applyBorder="1" applyAlignment="1">
      <alignment horizontal="distributed" vertical="center"/>
      <protection/>
    </xf>
    <xf numFmtId="203" fontId="58" fillId="0" borderId="10" xfId="61" applyNumberFormat="1" applyFont="1" applyBorder="1" applyAlignment="1">
      <alignment horizontal="center" vertical="center" wrapText="1"/>
      <protection/>
    </xf>
    <xf numFmtId="193" fontId="58" fillId="0" borderId="13" xfId="61" applyNumberFormat="1" applyFont="1" applyBorder="1" applyAlignment="1">
      <alignment vertical="center"/>
      <protection/>
    </xf>
    <xf numFmtId="0" fontId="60" fillId="0" borderId="62" xfId="61" applyFont="1" applyBorder="1" applyAlignment="1">
      <alignment horizontal="centerContinuous" vertical="center"/>
      <protection/>
    </xf>
    <xf numFmtId="0" fontId="60" fillId="0" borderId="49" xfId="61" applyFont="1" applyBorder="1" applyAlignment="1">
      <alignment horizontal="centerContinuous" vertical="center"/>
      <protection/>
    </xf>
    <xf numFmtId="193" fontId="58" fillId="0" borderId="49" xfId="61" applyNumberFormat="1" applyFont="1" applyBorder="1" applyAlignment="1">
      <alignment vertical="center"/>
      <protection/>
    </xf>
    <xf numFmtId="203" fontId="58" fillId="0" borderId="50" xfId="61" applyNumberFormat="1" applyFont="1" applyBorder="1" applyAlignment="1">
      <alignment horizontal="center" vertical="center" wrapText="1"/>
      <protection/>
    </xf>
    <xf numFmtId="206" fontId="16" fillId="0" borderId="0" xfId="63" applyNumberFormat="1" applyFont="1" applyAlignment="1">
      <alignment vertical="center"/>
      <protection/>
    </xf>
    <xf numFmtId="206" fontId="16" fillId="0" borderId="0" xfId="63" applyNumberFormat="1" applyFont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206" fontId="16" fillId="0" borderId="0" xfId="63" applyNumberFormat="1" applyFont="1" applyAlignment="1">
      <alignment horizontal="center" vertical="center" shrinkToFit="1"/>
      <protection/>
    </xf>
    <xf numFmtId="206" fontId="16" fillId="0" borderId="0" xfId="63" applyNumberFormat="1" applyFont="1" applyFill="1" applyAlignment="1">
      <alignment vertical="center"/>
      <protection/>
    </xf>
    <xf numFmtId="0" fontId="17" fillId="0" borderId="0" xfId="63" applyFont="1">
      <alignment/>
      <protection/>
    </xf>
    <xf numFmtId="206" fontId="60" fillId="0" borderId="0" xfId="63" applyNumberFormat="1" applyFont="1" applyAlignment="1">
      <alignment horizontal="center" vertical="center"/>
      <protection/>
    </xf>
    <xf numFmtId="206" fontId="60" fillId="0" borderId="0" xfId="63" applyNumberFormat="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206" fontId="61" fillId="0" borderId="0" xfId="63" applyNumberFormat="1" applyFont="1" applyAlignment="1">
      <alignment horizontal="left" vertical="center"/>
      <protection/>
    </xf>
    <xf numFmtId="0" fontId="60" fillId="0" borderId="63" xfId="63" applyNumberFormat="1" applyFont="1" applyFill="1" applyBorder="1" applyAlignment="1">
      <alignment horizontal="center" vertical="center" shrinkToFit="1"/>
      <protection/>
    </xf>
    <xf numFmtId="206" fontId="60" fillId="0" borderId="64" xfId="63" applyNumberFormat="1" applyFont="1" applyFill="1" applyBorder="1" applyAlignment="1">
      <alignment horizontal="center" vertical="center" wrapText="1" shrinkToFit="1"/>
      <protection/>
    </xf>
    <xf numFmtId="206" fontId="60" fillId="0" borderId="64" xfId="63" applyNumberFormat="1" applyFont="1" applyFill="1" applyBorder="1" applyAlignment="1">
      <alignment horizontal="center" vertical="center" shrinkToFit="1"/>
      <protection/>
    </xf>
    <xf numFmtId="206" fontId="60" fillId="0" borderId="12" xfId="63" applyNumberFormat="1" applyFont="1" applyFill="1" applyBorder="1" applyAlignment="1">
      <alignment horizontal="center" vertical="center"/>
      <protection/>
    </xf>
    <xf numFmtId="206" fontId="59" fillId="0" borderId="12" xfId="63" applyNumberFormat="1" applyFont="1" applyFill="1" applyBorder="1" applyAlignment="1">
      <alignment horizontal="center" vertical="center"/>
      <protection/>
    </xf>
    <xf numFmtId="206" fontId="60" fillId="0" borderId="13" xfId="63" applyNumberFormat="1" applyFont="1" applyFill="1" applyBorder="1" applyAlignment="1">
      <alignment horizontal="center" vertical="center"/>
      <protection/>
    </xf>
    <xf numFmtId="206" fontId="59" fillId="0" borderId="13" xfId="63" applyNumberFormat="1" applyFont="1" applyFill="1" applyBorder="1" applyAlignment="1">
      <alignment horizontal="center" vertical="center"/>
      <protection/>
    </xf>
    <xf numFmtId="206" fontId="62" fillId="0" borderId="0" xfId="63" applyNumberFormat="1" applyFont="1" applyAlignment="1">
      <alignment vertical="center"/>
      <protection/>
    </xf>
    <xf numFmtId="205" fontId="58" fillId="0" borderId="54" xfId="61" applyNumberFormat="1" applyFont="1" applyBorder="1" applyAlignment="1">
      <alignment vertical="center"/>
      <protection/>
    </xf>
    <xf numFmtId="205" fontId="58" fillId="0" borderId="20" xfId="61" applyNumberFormat="1" applyFont="1" applyBorder="1" applyAlignment="1">
      <alignment vertical="center"/>
      <protection/>
    </xf>
    <xf numFmtId="205" fontId="58" fillId="0" borderId="23" xfId="61" applyNumberFormat="1" applyFont="1" applyBorder="1" applyAlignment="1">
      <alignment vertical="center"/>
      <protection/>
    </xf>
    <xf numFmtId="206" fontId="5" fillId="0" borderId="20" xfId="60" applyNumberFormat="1" applyFill="1" applyBorder="1" applyAlignment="1">
      <alignment vertical="center"/>
      <protection/>
    </xf>
    <xf numFmtId="0" fontId="58" fillId="0" borderId="0" xfId="61" applyFont="1" applyAlignment="1">
      <alignment horizontal="center" vertical="center"/>
      <protection/>
    </xf>
    <xf numFmtId="0" fontId="58" fillId="0" borderId="0" xfId="61" applyFont="1" applyAlignment="1">
      <alignment horizontal="right" vertical="center"/>
      <protection/>
    </xf>
    <xf numFmtId="0" fontId="60" fillId="0" borderId="0" xfId="61" applyFont="1" applyBorder="1" applyAlignment="1">
      <alignment horizontal="centerContinuous" vertical="center"/>
      <protection/>
    </xf>
    <xf numFmtId="193" fontId="58" fillId="0" borderId="0" xfId="61" applyNumberFormat="1" applyFont="1" applyBorder="1" applyAlignment="1">
      <alignment vertical="center"/>
      <protection/>
    </xf>
    <xf numFmtId="214" fontId="58" fillId="0" borderId="0" xfId="61" applyNumberFormat="1" applyFont="1" applyBorder="1" applyAlignment="1">
      <alignment vertical="center"/>
      <protection/>
    </xf>
    <xf numFmtId="203" fontId="58" fillId="0" borderId="0" xfId="61" applyNumberFormat="1" applyFont="1" applyBorder="1" applyAlignment="1">
      <alignment horizontal="center" vertical="center" wrapText="1"/>
      <protection/>
    </xf>
    <xf numFmtId="193" fontId="58" fillId="0" borderId="25" xfId="61" applyNumberFormat="1" applyFont="1" applyBorder="1" applyAlignment="1">
      <alignment vertical="center"/>
      <protection/>
    </xf>
    <xf numFmtId="193" fontId="58" fillId="0" borderId="65" xfId="61" applyNumberFormat="1" applyFont="1" applyBorder="1" applyAlignment="1">
      <alignment vertical="center"/>
      <protection/>
    </xf>
    <xf numFmtId="214" fontId="58" fillId="0" borderId="23" xfId="61" applyNumberFormat="1" applyFont="1" applyBorder="1" applyAlignment="1">
      <alignment vertical="center"/>
      <protection/>
    </xf>
    <xf numFmtId="214" fontId="58" fillId="0" borderId="66" xfId="61" applyNumberFormat="1" applyFont="1" applyBorder="1" applyAlignment="1">
      <alignment vertical="center"/>
      <protection/>
    </xf>
    <xf numFmtId="0" fontId="58" fillId="0" borderId="48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62" fillId="0" borderId="0" xfId="62" applyFont="1" applyAlignment="1">
      <alignment horizontal="center"/>
      <protection/>
    </xf>
    <xf numFmtId="0" fontId="58" fillId="0" borderId="39" xfId="0" applyFont="1" applyBorder="1" applyAlignment="1">
      <alignment horizontal="center" vertical="center" wrapText="1"/>
    </xf>
    <xf numFmtId="0" fontId="58" fillId="0" borderId="45" xfId="64" applyFont="1" applyBorder="1" applyAlignment="1">
      <alignment horizontal="center" vertical="center" wrapText="1"/>
      <protection/>
    </xf>
    <xf numFmtId="0" fontId="58" fillId="0" borderId="67" xfId="64" applyFont="1" applyBorder="1" applyAlignment="1">
      <alignment horizontal="center" vertical="center" wrapText="1"/>
      <protection/>
    </xf>
    <xf numFmtId="0" fontId="58" fillId="0" borderId="68" xfId="64" applyFont="1" applyBorder="1" applyAlignment="1">
      <alignment horizontal="center" vertical="center" wrapText="1"/>
      <protection/>
    </xf>
    <xf numFmtId="194" fontId="0" fillId="0" borderId="46" xfId="64" applyNumberFormat="1" applyFont="1" applyBorder="1">
      <alignment/>
      <protection/>
    </xf>
    <xf numFmtId="194" fontId="0" fillId="0" borderId="47" xfId="64" applyNumberFormat="1" applyFont="1" applyBorder="1">
      <alignment/>
      <protection/>
    </xf>
    <xf numFmtId="194" fontId="0" fillId="0" borderId="61" xfId="64" applyNumberFormat="1" applyFont="1" applyBorder="1">
      <alignment/>
      <protection/>
    </xf>
    <xf numFmtId="194" fontId="0" fillId="0" borderId="13" xfId="64" applyNumberFormat="1" applyFont="1" applyBorder="1">
      <alignment/>
      <protection/>
    </xf>
    <xf numFmtId="194" fontId="0" fillId="0" borderId="62" xfId="64" applyNumberFormat="1" applyFont="1" applyBorder="1">
      <alignment/>
      <protection/>
    </xf>
    <xf numFmtId="194" fontId="0" fillId="0" borderId="49" xfId="64" applyNumberFormat="1" applyFont="1" applyBorder="1">
      <alignment/>
      <protection/>
    </xf>
    <xf numFmtId="194" fontId="0" fillId="0" borderId="69" xfId="64" applyNumberFormat="1" applyFont="1" applyBorder="1">
      <alignment/>
      <protection/>
    </xf>
    <xf numFmtId="194" fontId="0" fillId="0" borderId="70" xfId="64" applyNumberFormat="1" applyFont="1" applyBorder="1">
      <alignment/>
      <protection/>
    </xf>
    <xf numFmtId="194" fontId="0" fillId="0" borderId="71" xfId="64" applyNumberFormat="1" applyFont="1" applyBorder="1">
      <alignment/>
      <protection/>
    </xf>
    <xf numFmtId="194" fontId="0" fillId="0" borderId="72" xfId="64" applyNumberFormat="1" applyFont="1" applyBorder="1">
      <alignment/>
      <protection/>
    </xf>
    <xf numFmtId="194" fontId="0" fillId="0" borderId="73" xfId="64" applyNumberFormat="1" applyFont="1" applyBorder="1">
      <alignment/>
      <protection/>
    </xf>
    <xf numFmtId="194" fontId="0" fillId="0" borderId="74" xfId="64" applyNumberFormat="1" applyFont="1" applyBorder="1">
      <alignment/>
      <protection/>
    </xf>
    <xf numFmtId="181" fontId="0" fillId="0" borderId="62" xfId="64" applyNumberFormat="1" applyFont="1" applyBorder="1">
      <alignment/>
      <protection/>
    </xf>
    <xf numFmtId="181" fontId="0" fillId="0" borderId="49" xfId="64" applyNumberFormat="1" applyFont="1" applyBorder="1">
      <alignment/>
      <protection/>
    </xf>
    <xf numFmtId="181" fontId="0" fillId="0" borderId="74" xfId="64" applyNumberFormat="1" applyFont="1" applyBorder="1">
      <alignment/>
      <protection/>
    </xf>
    <xf numFmtId="181" fontId="0" fillId="0" borderId="71" xfId="64" applyNumberFormat="1" applyFont="1" applyBorder="1">
      <alignment/>
      <protection/>
    </xf>
    <xf numFmtId="194" fontId="0" fillId="0" borderId="41" xfId="64" applyNumberFormat="1" applyFont="1" applyBorder="1">
      <alignment/>
      <protection/>
    </xf>
    <xf numFmtId="194" fontId="0" fillId="0" borderId="15" xfId="64" applyNumberFormat="1" applyFont="1" applyBorder="1">
      <alignment/>
      <protection/>
    </xf>
    <xf numFmtId="194" fontId="0" fillId="0" borderId="38" xfId="64" applyNumberFormat="1" applyFont="1" applyBorder="1">
      <alignment/>
      <protection/>
    </xf>
    <xf numFmtId="194" fontId="0" fillId="0" borderId="75" xfId="64" applyNumberFormat="1" applyFont="1" applyBorder="1">
      <alignment/>
      <protection/>
    </xf>
    <xf numFmtId="194" fontId="0" fillId="0" borderId="76" xfId="64" applyNumberFormat="1" applyFont="1" applyBorder="1">
      <alignment/>
      <protection/>
    </xf>
    <xf numFmtId="194" fontId="0" fillId="0" borderId="17" xfId="64" applyNumberFormat="1" applyFont="1" applyBorder="1">
      <alignment/>
      <protection/>
    </xf>
    <xf numFmtId="194" fontId="0" fillId="0" borderId="77" xfId="64" applyNumberFormat="1" applyFont="1" applyBorder="1">
      <alignment/>
      <protection/>
    </xf>
    <xf numFmtId="194" fontId="0" fillId="0" borderId="78" xfId="64" applyNumberFormat="1" applyFont="1" applyBorder="1">
      <alignment/>
      <protection/>
    </xf>
    <xf numFmtId="0" fontId="58" fillId="0" borderId="48" xfId="0" applyFont="1" applyFill="1" applyBorder="1" applyAlignment="1">
      <alignment horizontal="left" vertical="top" wrapText="1"/>
    </xf>
    <xf numFmtId="194" fontId="0" fillId="0" borderId="46" xfId="64" applyNumberFormat="1" applyFont="1" applyFill="1" applyBorder="1">
      <alignment/>
      <protection/>
    </xf>
    <xf numFmtId="194" fontId="0" fillId="0" borderId="47" xfId="64" applyNumberFormat="1" applyFont="1" applyFill="1" applyBorder="1">
      <alignment/>
      <protection/>
    </xf>
    <xf numFmtId="194" fontId="0" fillId="0" borderId="72" xfId="64" applyNumberFormat="1" applyFont="1" applyFill="1" applyBorder="1">
      <alignment/>
      <protection/>
    </xf>
    <xf numFmtId="194" fontId="0" fillId="0" borderId="69" xfId="64" applyNumberFormat="1" applyFont="1" applyFill="1" applyBorder="1">
      <alignment/>
      <protection/>
    </xf>
    <xf numFmtId="0" fontId="58" fillId="0" borderId="10" xfId="0" applyFont="1" applyFill="1" applyBorder="1" applyAlignment="1">
      <alignment horizontal="left" vertical="top" wrapText="1"/>
    </xf>
    <xf numFmtId="194" fontId="0" fillId="0" borderId="61" xfId="64" applyNumberFormat="1" applyFont="1" applyFill="1" applyBorder="1">
      <alignment/>
      <protection/>
    </xf>
    <xf numFmtId="194" fontId="0" fillId="0" borderId="13" xfId="64" applyNumberFormat="1" applyFont="1" applyFill="1" applyBorder="1">
      <alignment/>
      <protection/>
    </xf>
    <xf numFmtId="194" fontId="0" fillId="0" borderId="73" xfId="64" applyNumberFormat="1" applyFont="1" applyFill="1" applyBorder="1">
      <alignment/>
      <protection/>
    </xf>
    <xf numFmtId="194" fontId="0" fillId="0" borderId="70" xfId="64" applyNumberFormat="1" applyFont="1" applyFill="1" applyBorder="1">
      <alignment/>
      <protection/>
    </xf>
    <xf numFmtId="0" fontId="58" fillId="0" borderId="50" xfId="0" applyFont="1" applyFill="1" applyBorder="1" applyAlignment="1">
      <alignment horizontal="left" vertical="top" wrapText="1"/>
    </xf>
    <xf numFmtId="194" fontId="0" fillId="0" borderId="62" xfId="64" applyNumberFormat="1" applyFont="1" applyFill="1" applyBorder="1">
      <alignment/>
      <protection/>
    </xf>
    <xf numFmtId="194" fontId="0" fillId="0" borderId="49" xfId="64" applyNumberFormat="1" applyFont="1" applyFill="1" applyBorder="1">
      <alignment/>
      <protection/>
    </xf>
    <xf numFmtId="194" fontId="0" fillId="0" borderId="74" xfId="64" applyNumberFormat="1" applyFont="1" applyFill="1" applyBorder="1">
      <alignment/>
      <protection/>
    </xf>
    <xf numFmtId="194" fontId="0" fillId="0" borderId="71" xfId="64" applyNumberFormat="1" applyFont="1" applyFill="1" applyBorder="1">
      <alignment/>
      <protection/>
    </xf>
    <xf numFmtId="194" fontId="0" fillId="0" borderId="79" xfId="64" applyNumberFormat="1" applyFont="1" applyBorder="1">
      <alignment/>
      <protection/>
    </xf>
    <xf numFmtId="181" fontId="0" fillId="0" borderId="65" xfId="64" applyNumberFormat="1" applyFont="1" applyBorder="1">
      <alignment/>
      <protection/>
    </xf>
    <xf numFmtId="194" fontId="0" fillId="0" borderId="25" xfId="64" applyNumberFormat="1" applyFont="1" applyBorder="1">
      <alignment/>
      <protection/>
    </xf>
    <xf numFmtId="194" fontId="0" fillId="0" borderId="65" xfId="64" applyNumberFormat="1" applyFont="1" applyBorder="1">
      <alignment/>
      <protection/>
    </xf>
    <xf numFmtId="194" fontId="0" fillId="0" borderId="79" xfId="64" applyNumberFormat="1" applyFont="1" applyFill="1" applyBorder="1">
      <alignment/>
      <protection/>
    </xf>
    <xf numFmtId="194" fontId="0" fillId="0" borderId="25" xfId="64" applyNumberFormat="1" applyFont="1" applyFill="1" applyBorder="1">
      <alignment/>
      <protection/>
    </xf>
    <xf numFmtId="194" fontId="0" fillId="0" borderId="65" xfId="64" applyNumberFormat="1" applyFont="1" applyFill="1" applyBorder="1">
      <alignment/>
      <protection/>
    </xf>
    <xf numFmtId="194" fontId="0" fillId="0" borderId="16" xfId="64" applyNumberFormat="1" applyFont="1" applyBorder="1">
      <alignment/>
      <protection/>
    </xf>
    <xf numFmtId="194" fontId="0" fillId="0" borderId="80" xfId="64" applyNumberFormat="1" applyFont="1" applyBorder="1">
      <alignment/>
      <protection/>
    </xf>
    <xf numFmtId="194" fontId="0" fillId="0" borderId="68" xfId="64" applyNumberFormat="1" applyFont="1" applyBorder="1">
      <alignment/>
      <protection/>
    </xf>
    <xf numFmtId="0" fontId="59" fillId="0" borderId="26" xfId="62" applyFont="1" applyFill="1" applyBorder="1">
      <alignment/>
      <protection/>
    </xf>
    <xf numFmtId="208" fontId="63" fillId="0" borderId="15" xfId="0" applyNumberFormat="1" applyFont="1" applyBorder="1" applyAlignment="1">
      <alignment/>
    </xf>
    <xf numFmtId="194" fontId="63" fillId="0" borderId="56" xfId="0" applyNumberFormat="1" applyFont="1" applyBorder="1" applyAlignment="1">
      <alignment vertical="top"/>
    </xf>
    <xf numFmtId="208" fontId="63" fillId="0" borderId="39" xfId="0" applyNumberFormat="1" applyFont="1" applyBorder="1" applyAlignment="1">
      <alignment/>
    </xf>
    <xf numFmtId="208" fontId="63" fillId="0" borderId="45" xfId="0" applyNumberFormat="1" applyFont="1" applyBorder="1" applyAlignment="1">
      <alignment/>
    </xf>
    <xf numFmtId="194" fontId="63" fillId="0" borderId="81" xfId="0" applyNumberFormat="1" applyFont="1" applyBorder="1" applyAlignment="1">
      <alignment vertical="top"/>
    </xf>
    <xf numFmtId="208" fontId="63" fillId="0" borderId="41" xfId="0" applyNumberFormat="1" applyFont="1" applyBorder="1" applyAlignment="1">
      <alignment/>
    </xf>
    <xf numFmtId="208" fontId="63" fillId="0" borderId="40" xfId="0" applyNumberFormat="1" applyFont="1" applyBorder="1" applyAlignment="1">
      <alignment/>
    </xf>
    <xf numFmtId="194" fontId="63" fillId="0" borderId="42" xfId="0" applyNumberFormat="1" applyFont="1" applyBorder="1" applyAlignment="1">
      <alignment vertical="top"/>
    </xf>
    <xf numFmtId="208" fontId="63" fillId="0" borderId="43" xfId="0" applyNumberFormat="1" applyFont="1" applyBorder="1" applyAlignment="1">
      <alignment/>
    </xf>
    <xf numFmtId="208" fontId="63" fillId="0" borderId="67" xfId="0" applyNumberFormat="1" applyFont="1" applyBorder="1" applyAlignment="1">
      <alignment/>
    </xf>
    <xf numFmtId="194" fontId="63" fillId="0" borderId="53" xfId="0" applyNumberFormat="1" applyFont="1" applyBorder="1" applyAlignment="1">
      <alignment vertical="top"/>
    </xf>
    <xf numFmtId="208" fontId="63" fillId="0" borderId="16" xfId="0" applyNumberFormat="1" applyFont="1" applyBorder="1" applyAlignment="1">
      <alignment/>
    </xf>
    <xf numFmtId="208" fontId="63" fillId="0" borderId="68" xfId="0" applyNumberFormat="1" applyFont="1" applyBorder="1" applyAlignment="1">
      <alignment/>
    </xf>
    <xf numFmtId="194" fontId="63" fillId="0" borderId="82" xfId="0" applyNumberFormat="1" applyFont="1" applyBorder="1" applyAlignment="1">
      <alignment vertical="top"/>
    </xf>
    <xf numFmtId="208" fontId="63" fillId="0" borderId="75" xfId="0" applyNumberFormat="1" applyFont="1" applyBorder="1" applyAlignment="1">
      <alignment/>
    </xf>
    <xf numFmtId="194" fontId="63" fillId="0" borderId="37" xfId="0" applyNumberFormat="1" applyFont="1" applyBorder="1" applyAlignment="1">
      <alignment vertical="top"/>
    </xf>
    <xf numFmtId="194" fontId="63" fillId="0" borderId="60" xfId="0" applyNumberFormat="1" applyFont="1" applyBorder="1" applyAlignment="1">
      <alignment vertical="top"/>
    </xf>
    <xf numFmtId="194" fontId="63" fillId="0" borderId="83" xfId="0" applyNumberFormat="1" applyFont="1" applyBorder="1" applyAlignment="1">
      <alignment vertical="top"/>
    </xf>
    <xf numFmtId="194" fontId="63" fillId="0" borderId="44" xfId="0" applyNumberFormat="1" applyFont="1" applyBorder="1" applyAlignment="1">
      <alignment vertical="top"/>
    </xf>
    <xf numFmtId="194" fontId="63" fillId="0" borderId="84" xfId="0" applyNumberFormat="1" applyFont="1" applyBorder="1" applyAlignment="1">
      <alignment vertical="top"/>
    </xf>
    <xf numFmtId="194" fontId="63" fillId="0" borderId="41" xfId="0" applyNumberFormat="1" applyFont="1" applyBorder="1" applyAlignment="1">
      <alignment vertical="top"/>
    </xf>
    <xf numFmtId="194" fontId="63" fillId="0" borderId="15" xfId="0" applyNumberFormat="1" applyFont="1" applyBorder="1" applyAlignment="1">
      <alignment vertical="top"/>
    </xf>
    <xf numFmtId="194" fontId="63" fillId="0" borderId="16" xfId="0" applyNumberFormat="1" applyFont="1" applyBorder="1" applyAlignment="1">
      <alignment vertical="top"/>
    </xf>
    <xf numFmtId="194" fontId="63" fillId="0" borderId="43" xfId="0" applyNumberFormat="1" applyFont="1" applyBorder="1" applyAlignment="1">
      <alignment vertical="top"/>
    </xf>
    <xf numFmtId="194" fontId="63" fillId="0" borderId="75" xfId="0" applyNumberFormat="1" applyFont="1" applyBorder="1" applyAlignment="1">
      <alignment vertical="top"/>
    </xf>
    <xf numFmtId="49" fontId="58" fillId="0" borderId="61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58" fillId="0" borderId="62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center" vertical="center" textRotation="255"/>
    </xf>
    <xf numFmtId="0" fontId="58" fillId="0" borderId="61" xfId="0" applyFont="1" applyBorder="1" applyAlignment="1">
      <alignment horizontal="center" vertical="center" textRotation="255"/>
    </xf>
    <xf numFmtId="0" fontId="58" fillId="0" borderId="62" xfId="0" applyFont="1" applyBorder="1" applyAlignment="1">
      <alignment horizontal="center" vertical="center" textRotation="255"/>
    </xf>
    <xf numFmtId="49" fontId="58" fillId="0" borderId="76" xfId="0" applyNumberFormat="1" applyFont="1" applyBorder="1" applyAlignment="1">
      <alignment horizontal="left" vertical="top" wrapText="1"/>
    </xf>
    <xf numFmtId="49" fontId="58" fillId="0" borderId="18" xfId="0" applyNumberFormat="1" applyFont="1" applyBorder="1" applyAlignment="1">
      <alignment horizontal="left" vertical="top" wrapText="1"/>
    </xf>
    <xf numFmtId="49" fontId="58" fillId="0" borderId="76" xfId="0" applyNumberFormat="1" applyFont="1" applyBorder="1" applyAlignment="1">
      <alignment horizontal="center" vertical="top" wrapText="1"/>
    </xf>
    <xf numFmtId="49" fontId="58" fillId="0" borderId="18" xfId="0" applyNumberFormat="1" applyFont="1" applyBorder="1" applyAlignment="1">
      <alignment horizontal="center" vertical="top" wrapText="1"/>
    </xf>
    <xf numFmtId="0" fontId="58" fillId="0" borderId="72" xfId="64" applyFont="1" applyBorder="1" applyAlignment="1">
      <alignment horizontal="center" vertical="center" wrapText="1"/>
      <protection/>
    </xf>
    <xf numFmtId="0" fontId="58" fillId="0" borderId="85" xfId="64" applyFont="1" applyBorder="1" applyAlignment="1">
      <alignment horizontal="center" vertical="center" wrapText="1"/>
      <protection/>
    </xf>
    <xf numFmtId="0" fontId="58" fillId="0" borderId="46" xfId="0" applyFont="1" applyBorder="1" applyAlignment="1">
      <alignment horizontal="center" vertical="center" wrapText="1"/>
    </xf>
    <xf numFmtId="194" fontId="58" fillId="0" borderId="48" xfId="64" applyNumberFormat="1" applyFont="1" applyBorder="1" applyAlignment="1">
      <alignment vertical="center"/>
      <protection/>
    </xf>
    <xf numFmtId="0" fontId="58" fillId="0" borderId="62" xfId="0" applyFont="1" applyBorder="1" applyAlignment="1">
      <alignment horizontal="center" vertical="center" wrapText="1"/>
    </xf>
    <xf numFmtId="181" fontId="58" fillId="0" borderId="50" xfId="64" applyNumberFormat="1" applyFont="1" applyBorder="1" applyAlignment="1">
      <alignment vertical="center"/>
      <protection/>
    </xf>
    <xf numFmtId="0" fontId="58" fillId="0" borderId="46" xfId="0" applyFont="1" applyFill="1" applyBorder="1" applyAlignment="1">
      <alignment horizontal="center" vertical="center" textRotation="255"/>
    </xf>
    <xf numFmtId="0" fontId="58" fillId="0" borderId="61" xfId="0" applyFont="1" applyFill="1" applyBorder="1" applyAlignment="1">
      <alignment horizontal="center" vertical="center" textRotation="255"/>
    </xf>
    <xf numFmtId="0" fontId="58" fillId="0" borderId="62" xfId="0" applyFont="1" applyFill="1" applyBorder="1" applyAlignment="1">
      <alignment horizontal="center" vertical="center" textRotation="255"/>
    </xf>
    <xf numFmtId="0" fontId="58" fillId="0" borderId="46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left" vertical="top" wrapText="1"/>
    </xf>
    <xf numFmtId="0" fontId="58" fillId="0" borderId="86" xfId="64" applyFont="1" applyBorder="1" applyAlignment="1">
      <alignment horizontal="center" vertical="center" wrapText="1"/>
      <protection/>
    </xf>
    <xf numFmtId="0" fontId="58" fillId="0" borderId="30" xfId="64" applyFont="1" applyBorder="1" applyAlignment="1">
      <alignment horizontal="center" vertical="center" wrapText="1"/>
      <protection/>
    </xf>
    <xf numFmtId="0" fontId="58" fillId="0" borderId="69" xfId="64" applyFont="1" applyBorder="1" applyAlignment="1">
      <alignment horizontal="center" vertical="center" wrapText="1"/>
      <protection/>
    </xf>
    <xf numFmtId="0" fontId="58" fillId="0" borderId="87" xfId="64" applyFont="1" applyBorder="1" applyAlignment="1">
      <alignment horizontal="center" vertical="center" wrapText="1"/>
      <protection/>
    </xf>
    <xf numFmtId="0" fontId="64" fillId="0" borderId="88" xfId="0" applyFont="1" applyFill="1" applyBorder="1" applyAlignment="1">
      <alignment horizontal="center" vertical="center"/>
    </xf>
    <xf numFmtId="0" fontId="58" fillId="0" borderId="89" xfId="0" applyFont="1" applyBorder="1" applyAlignment="1">
      <alignment horizontal="center"/>
    </xf>
    <xf numFmtId="0" fontId="58" fillId="0" borderId="90" xfId="0" applyFont="1" applyBorder="1" applyAlignment="1">
      <alignment horizontal="center"/>
    </xf>
    <xf numFmtId="0" fontId="58" fillId="0" borderId="91" xfId="0" applyFont="1" applyBorder="1" applyAlignment="1">
      <alignment horizontal="center"/>
    </xf>
    <xf numFmtId="0" fontId="58" fillId="0" borderId="92" xfId="0" applyFont="1" applyBorder="1" applyAlignment="1">
      <alignment horizontal="center"/>
    </xf>
    <xf numFmtId="0" fontId="58" fillId="0" borderId="93" xfId="0" applyFont="1" applyBorder="1" applyAlignment="1">
      <alignment horizontal="center"/>
    </xf>
    <xf numFmtId="0" fontId="58" fillId="0" borderId="94" xfId="0" applyFont="1" applyBorder="1" applyAlignment="1">
      <alignment horizontal="center"/>
    </xf>
    <xf numFmtId="0" fontId="58" fillId="0" borderId="77" xfId="0" applyFont="1" applyBorder="1" applyAlignment="1">
      <alignment horizontal="center"/>
    </xf>
    <xf numFmtId="0" fontId="5" fillId="0" borderId="30" xfId="60" applyBorder="1" applyAlignment="1">
      <alignment vertical="center"/>
      <protection/>
    </xf>
    <xf numFmtId="0" fontId="5" fillId="0" borderId="0" xfId="60" applyAlignment="1">
      <alignment vertical="center"/>
      <protection/>
    </xf>
    <xf numFmtId="0" fontId="5" fillId="0" borderId="11" xfId="60" applyBorder="1" applyAlignment="1">
      <alignment horizontal="center" vertical="center"/>
      <protection/>
    </xf>
    <xf numFmtId="0" fontId="5" fillId="0" borderId="0" xfId="60" applyAlignment="1">
      <alignment horizontal="center" vertical="center"/>
      <protection/>
    </xf>
    <xf numFmtId="0" fontId="5" fillId="0" borderId="15" xfId="60" applyBorder="1" applyAlignment="1">
      <alignment horizontal="center" vertical="center"/>
      <protection/>
    </xf>
    <xf numFmtId="0" fontId="5" fillId="0" borderId="15" xfId="60" applyFill="1" applyBorder="1" applyAlignment="1">
      <alignment horizontal="center" vertical="center"/>
      <protection/>
    </xf>
    <xf numFmtId="0" fontId="5" fillId="0" borderId="12" xfId="60" applyFill="1" applyBorder="1" applyAlignment="1">
      <alignment horizontal="center" vertical="center"/>
      <protection/>
    </xf>
    <xf numFmtId="193" fontId="65" fillId="0" borderId="0" xfId="60" applyNumberFormat="1" applyFont="1" applyAlignment="1">
      <alignment horizontal="left" vertical="center"/>
      <protection/>
    </xf>
    <xf numFmtId="196" fontId="5" fillId="0" borderId="95" xfId="60" applyNumberFormat="1" applyBorder="1" applyAlignment="1">
      <alignment horizontal="center" vertical="center"/>
      <protection/>
    </xf>
    <xf numFmtId="196" fontId="5" fillId="0" borderId="28" xfId="60" applyNumberFormat="1" applyBorder="1" applyAlignment="1">
      <alignment horizontal="center" vertical="center"/>
      <protection/>
    </xf>
    <xf numFmtId="0" fontId="5" fillId="0" borderId="11" xfId="60" applyBorder="1" applyAlignment="1">
      <alignment vertical="center"/>
      <protection/>
    </xf>
    <xf numFmtId="0" fontId="5" fillId="0" borderId="14" xfId="60" applyBorder="1" applyAlignment="1">
      <alignment vertical="center"/>
      <protection/>
    </xf>
    <xf numFmtId="0" fontId="5" fillId="0" borderId="12" xfId="60" applyBorder="1" applyAlignment="1">
      <alignment vertical="center"/>
      <protection/>
    </xf>
    <xf numFmtId="0" fontId="5" fillId="0" borderId="95" xfId="60" applyBorder="1" applyAlignment="1">
      <alignment horizontal="center" vertical="center"/>
      <protection/>
    </xf>
    <xf numFmtId="0" fontId="5" fillId="0" borderId="26" xfId="60" applyBorder="1" applyAlignment="1">
      <alignment horizontal="center" vertical="center"/>
      <protection/>
    </xf>
    <xf numFmtId="0" fontId="5" fillId="0" borderId="23" xfId="60" applyBorder="1" applyAlignment="1">
      <alignment horizontal="center" vertical="center"/>
      <protection/>
    </xf>
    <xf numFmtId="0" fontId="5" fillId="0" borderId="14" xfId="60" applyBorder="1" applyAlignment="1">
      <alignment horizontal="center" vertical="center" wrapText="1"/>
      <protection/>
    </xf>
    <xf numFmtId="0" fontId="5" fillId="0" borderId="12" xfId="60" applyBorder="1" applyAlignment="1">
      <alignment horizontal="center" vertical="center"/>
      <protection/>
    </xf>
    <xf numFmtId="206" fontId="5" fillId="0" borderId="16" xfId="60" applyNumberFormat="1" applyBorder="1" applyAlignment="1">
      <alignment horizontal="center" vertical="center"/>
      <protection/>
    </xf>
    <xf numFmtId="206" fontId="5" fillId="0" borderId="0" xfId="60" applyNumberFormat="1" applyBorder="1" applyAlignment="1">
      <alignment horizontal="center" vertical="center"/>
      <protection/>
    </xf>
    <xf numFmtId="206" fontId="5" fillId="0" borderId="16" xfId="60" applyNumberFormat="1" applyFill="1" applyBorder="1" applyAlignment="1">
      <alignment horizontal="center" vertical="center"/>
      <protection/>
    </xf>
    <xf numFmtId="206" fontId="5" fillId="0" borderId="0" xfId="60" applyNumberFormat="1" applyFill="1" applyBorder="1" applyAlignment="1">
      <alignment horizontal="center" vertical="center"/>
      <protection/>
    </xf>
    <xf numFmtId="0" fontId="5" fillId="0" borderId="30" xfId="60" applyBorder="1" applyAlignment="1">
      <alignment horizontal="left" vertical="center"/>
      <protection/>
    </xf>
    <xf numFmtId="206" fontId="5" fillId="0" borderId="12" xfId="60" applyNumberFormat="1" applyFill="1" applyBorder="1" applyAlignment="1">
      <alignment horizontal="center" vertical="center"/>
      <protection/>
    </xf>
    <xf numFmtId="206" fontId="5" fillId="0" borderId="24" xfId="60" applyNumberFormat="1" applyFill="1" applyBorder="1" applyAlignment="1">
      <alignment horizontal="center" vertical="center"/>
      <protection/>
    </xf>
    <xf numFmtId="206" fontId="5" fillId="0" borderId="95" xfId="60" applyNumberFormat="1" applyBorder="1" applyAlignment="1">
      <alignment horizontal="center" vertical="center"/>
      <protection/>
    </xf>
    <xf numFmtId="206" fontId="5" fillId="0" borderId="30" xfId="60" applyNumberFormat="1" applyBorder="1" applyAlignment="1">
      <alignment horizontal="center" vertical="center"/>
      <protection/>
    </xf>
    <xf numFmtId="0" fontId="5" fillId="0" borderId="96" xfId="60" applyBorder="1" applyAlignment="1">
      <alignment horizontal="left" vertical="center" wrapText="1"/>
      <protection/>
    </xf>
    <xf numFmtId="0" fontId="5" fillId="0" borderId="97" xfId="60" applyBorder="1" applyAlignment="1">
      <alignment horizontal="left" vertical="center"/>
      <protection/>
    </xf>
    <xf numFmtId="0" fontId="5" fillId="0" borderId="12" xfId="60" applyBorder="1" applyAlignment="1">
      <alignment horizontal="center" vertical="center" wrapText="1"/>
      <protection/>
    </xf>
    <xf numFmtId="0" fontId="14" fillId="0" borderId="95" xfId="60" applyFont="1" applyBorder="1" applyAlignment="1">
      <alignment horizontal="left" vertical="center" wrapText="1"/>
      <protection/>
    </xf>
    <xf numFmtId="0" fontId="14" fillId="0" borderId="24" xfId="60" applyFont="1" applyBorder="1" applyAlignment="1">
      <alignment horizontal="left" vertical="center"/>
      <protection/>
    </xf>
    <xf numFmtId="0" fontId="59" fillId="0" borderId="61" xfId="62" applyFont="1" applyFill="1" applyBorder="1" applyAlignment="1">
      <alignment horizontal="center" vertical="center" textRotation="255"/>
      <protection/>
    </xf>
    <xf numFmtId="0" fontId="59" fillId="0" borderId="98" xfId="62" applyFont="1" applyFill="1" applyBorder="1" applyAlignment="1">
      <alignment horizontal="center" vertical="center" textRotation="255"/>
      <protection/>
    </xf>
    <xf numFmtId="0" fontId="59" fillId="19" borderId="93" xfId="62" applyFont="1" applyFill="1" applyBorder="1" applyAlignment="1">
      <alignment horizontal="center"/>
      <protection/>
    </xf>
    <xf numFmtId="0" fontId="59" fillId="19" borderId="99" xfId="62" applyFont="1" applyFill="1" applyBorder="1" applyAlignment="1">
      <alignment horizontal="center"/>
      <protection/>
    </xf>
    <xf numFmtId="0" fontId="59" fillId="0" borderId="100" xfId="62" applyFont="1" applyFill="1" applyBorder="1" applyAlignment="1">
      <alignment horizontal="center" vertical="center" textRotation="255"/>
      <protection/>
    </xf>
    <xf numFmtId="0" fontId="59" fillId="19" borderId="35" xfId="62" applyFont="1" applyFill="1" applyBorder="1" applyAlignment="1">
      <alignment horizontal="center"/>
      <protection/>
    </xf>
    <xf numFmtId="0" fontId="59" fillId="19" borderId="101" xfId="62" applyFont="1" applyFill="1" applyBorder="1" applyAlignment="1">
      <alignment horizontal="center"/>
      <protection/>
    </xf>
    <xf numFmtId="0" fontId="60" fillId="0" borderId="0" xfId="62" applyFont="1" applyAlignment="1">
      <alignment horizontal="left" vertical="top" wrapText="1"/>
      <protection/>
    </xf>
    <xf numFmtId="0" fontId="60" fillId="0" borderId="0" xfId="62" applyFont="1" applyAlignment="1">
      <alignment horizontal="left" vertical="top"/>
      <protection/>
    </xf>
    <xf numFmtId="0" fontId="60" fillId="0" borderId="0" xfId="62" applyFont="1" applyAlignment="1">
      <alignment horizontal="right" vertical="top" wrapText="1"/>
      <protection/>
    </xf>
    <xf numFmtId="0" fontId="62" fillId="0" borderId="0" xfId="62" applyFont="1" applyAlignment="1">
      <alignment horizontal="center"/>
      <protection/>
    </xf>
    <xf numFmtId="0" fontId="59" fillId="0" borderId="102" xfId="62" applyFont="1" applyFill="1" applyBorder="1" applyAlignment="1">
      <alignment horizontal="left" wrapText="1"/>
      <protection/>
    </xf>
    <xf numFmtId="0" fontId="59" fillId="0" borderId="103" xfId="62" applyFont="1" applyFill="1" applyBorder="1" applyAlignment="1">
      <alignment horizontal="left" wrapText="1"/>
      <protection/>
    </xf>
    <xf numFmtId="0" fontId="59" fillId="0" borderId="41" xfId="62" applyFont="1" applyFill="1" applyBorder="1" applyAlignment="1">
      <alignment horizontal="center" vertical="center" textRotation="255"/>
      <protection/>
    </xf>
    <xf numFmtId="0" fontId="5" fillId="0" borderId="0" xfId="60" applyAlignment="1">
      <alignment horizontal="left" vertical="center"/>
      <protection/>
    </xf>
    <xf numFmtId="0" fontId="58" fillId="0" borderId="15" xfId="61" applyFont="1" applyBorder="1" applyAlignment="1">
      <alignment horizontal="center" vertical="distributed" textRotation="255" wrapText="1"/>
      <protection/>
    </xf>
    <xf numFmtId="0" fontId="58" fillId="0" borderId="60" xfId="61" applyFont="1" applyBorder="1" applyAlignment="1">
      <alignment horizontal="center" vertical="distributed" textRotation="255" wrapText="1"/>
      <protection/>
    </xf>
    <xf numFmtId="207" fontId="66" fillId="0" borderId="0" xfId="61" applyNumberFormat="1" applyFont="1" applyAlignment="1">
      <alignment horizontal="center" vertical="center"/>
      <protection/>
    </xf>
    <xf numFmtId="207" fontId="62" fillId="0" borderId="0" xfId="61" applyNumberFormat="1" applyFont="1" applyAlignment="1">
      <alignment horizontal="center" vertical="center"/>
      <protection/>
    </xf>
    <xf numFmtId="207" fontId="62" fillId="0" borderId="88" xfId="61" applyNumberFormat="1" applyFont="1" applyBorder="1" applyAlignment="1">
      <alignment horizontal="center" vertical="center"/>
      <protection/>
    </xf>
    <xf numFmtId="0" fontId="58" fillId="0" borderId="41" xfId="61" applyFont="1" applyBorder="1" applyAlignment="1">
      <alignment horizontal="center" vertical="distributed" textRotation="255"/>
      <protection/>
    </xf>
    <xf numFmtId="0" fontId="58" fillId="0" borderId="37" xfId="61" applyFont="1" applyBorder="1" applyAlignment="1">
      <alignment horizontal="center" vertical="distributed" textRotation="255"/>
      <protection/>
    </xf>
    <xf numFmtId="0" fontId="58" fillId="0" borderId="13" xfId="61" applyFont="1" applyBorder="1" applyAlignment="1">
      <alignment horizontal="center" vertical="distributed" textRotation="255"/>
      <protection/>
    </xf>
    <xf numFmtId="0" fontId="58" fillId="0" borderId="49" xfId="61" applyFont="1" applyBorder="1" applyAlignment="1">
      <alignment horizontal="center" vertical="distributed" textRotation="255"/>
      <protection/>
    </xf>
    <xf numFmtId="0" fontId="58" fillId="0" borderId="61" xfId="61" applyFont="1" applyBorder="1" applyAlignment="1">
      <alignment horizontal="center" vertical="distributed" textRotation="255"/>
      <protection/>
    </xf>
    <xf numFmtId="0" fontId="58" fillId="0" borderId="62" xfId="61" applyFont="1" applyBorder="1" applyAlignment="1">
      <alignment horizontal="center" vertical="distributed" textRotation="255"/>
      <protection/>
    </xf>
    <xf numFmtId="0" fontId="58" fillId="0" borderId="13" xfId="61" applyFont="1" applyBorder="1" applyAlignment="1">
      <alignment horizontal="distributed" vertical="center" wrapText="1"/>
      <protection/>
    </xf>
    <xf numFmtId="0" fontId="58" fillId="0" borderId="10" xfId="61" applyFont="1" applyBorder="1" applyAlignment="1">
      <alignment horizontal="distributed" vertical="center" wrapText="1"/>
      <protection/>
    </xf>
    <xf numFmtId="0" fontId="58" fillId="0" borderId="13" xfId="61" applyFont="1" applyBorder="1" applyAlignment="1">
      <alignment horizontal="distributed" vertical="distributed"/>
      <protection/>
    </xf>
    <xf numFmtId="49" fontId="58" fillId="0" borderId="68" xfId="61" applyNumberFormat="1" applyFont="1" applyBorder="1" applyAlignment="1">
      <alignment horizontal="center" vertical="distributed" textRotation="255"/>
      <protection/>
    </xf>
    <xf numFmtId="49" fontId="58" fillId="0" borderId="75" xfId="61" applyNumberFormat="1" applyFont="1" applyBorder="1" applyAlignment="1">
      <alignment horizontal="center" vertical="distributed" textRotation="255"/>
      <protection/>
    </xf>
    <xf numFmtId="49" fontId="58" fillId="0" borderId="84" xfId="61" applyNumberFormat="1" applyFont="1" applyBorder="1" applyAlignment="1">
      <alignment horizontal="center" vertical="distributed" textRotation="255"/>
      <protection/>
    </xf>
    <xf numFmtId="0" fontId="58" fillId="0" borderId="43" xfId="61" applyFont="1" applyBorder="1" applyAlignment="1">
      <alignment horizontal="center" vertical="distributed" textRotation="255" wrapText="1"/>
      <protection/>
    </xf>
    <xf numFmtId="0" fontId="58" fillId="0" borderId="44" xfId="61" applyFont="1" applyBorder="1" applyAlignment="1">
      <alignment horizontal="center" vertical="distributed" textRotation="255" wrapText="1"/>
      <protection/>
    </xf>
    <xf numFmtId="206" fontId="61" fillId="0" borderId="0" xfId="63" applyNumberFormat="1" applyFont="1" applyAlignment="1">
      <alignment horizontal="center" vertical="center"/>
      <protection/>
    </xf>
    <xf numFmtId="209" fontId="67" fillId="0" borderId="0" xfId="61" applyNumberFormat="1" applyFont="1" applyAlignment="1">
      <alignment horizontal="center" vertical="center"/>
      <protection/>
    </xf>
    <xf numFmtId="209" fontId="67" fillId="0" borderId="11" xfId="61" applyNumberFormat="1" applyFont="1" applyBorder="1" applyAlignment="1">
      <alignment horizontal="center" vertical="center"/>
      <protection/>
    </xf>
    <xf numFmtId="0" fontId="58" fillId="0" borderId="95" xfId="61" applyFont="1" applyBorder="1" applyAlignment="1">
      <alignment horizontal="center" vertical="center"/>
      <protection/>
    </xf>
    <xf numFmtId="0" fontId="58" fillId="0" borderId="28" xfId="61" applyFont="1" applyBorder="1" applyAlignment="1">
      <alignment horizontal="center" vertical="center"/>
      <protection/>
    </xf>
    <xf numFmtId="0" fontId="58" fillId="0" borderId="24" xfId="61" applyFont="1" applyBorder="1" applyAlignment="1">
      <alignment horizontal="center" vertical="center"/>
      <protection/>
    </xf>
    <xf numFmtId="0" fontId="58" fillId="0" borderId="20" xfId="61" applyFont="1" applyBorder="1" applyAlignment="1">
      <alignment horizontal="center" vertical="center"/>
      <protection/>
    </xf>
    <xf numFmtId="0" fontId="58" fillId="0" borderId="14" xfId="61" applyFont="1" applyBorder="1" applyAlignment="1">
      <alignment horizontal="center" vertical="center"/>
      <protection/>
    </xf>
    <xf numFmtId="0" fontId="58" fillId="0" borderId="12" xfId="61" applyFont="1" applyBorder="1" applyAlignment="1">
      <alignment horizontal="center" vertical="center"/>
      <protection/>
    </xf>
    <xf numFmtId="193" fontId="58" fillId="0" borderId="47" xfId="0" applyNumberFormat="1" applyFont="1" applyBorder="1" applyAlignment="1">
      <alignment horizontal="center" vertical="top"/>
    </xf>
    <xf numFmtId="193" fontId="58" fillId="0" borderId="48" xfId="0" applyNumberFormat="1" applyFont="1" applyBorder="1" applyAlignment="1">
      <alignment horizontal="center" vertical="top"/>
    </xf>
    <xf numFmtId="0" fontId="58" fillId="0" borderId="67" xfId="0" applyFont="1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31" xfId="61" applyFont="1" applyBorder="1" applyAlignment="1">
      <alignment horizontal="center" vertical="center"/>
      <protection/>
    </xf>
    <xf numFmtId="0" fontId="58" fillId="0" borderId="104" xfId="61" applyFont="1" applyBorder="1" applyAlignment="1">
      <alignment horizontal="center" vertical="center"/>
      <protection/>
    </xf>
    <xf numFmtId="0" fontId="58" fillId="0" borderId="19" xfId="61" applyFont="1" applyBorder="1" applyAlignment="1">
      <alignment horizontal="center" vertical="center"/>
      <protection/>
    </xf>
    <xf numFmtId="218" fontId="67" fillId="0" borderId="0" xfId="61" applyNumberFormat="1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④特殊健康診断実施状況（対象作業別） (2)" xfId="62"/>
    <cellStyle name="標準_⑦定期健康診断実施結果・項目別有所見率の年次推移 (2)" xfId="63"/>
    <cellStyle name="標準_Sheet1 (2)" xfId="64"/>
    <cellStyle name="標準_業種別指導勧奨による特殊健康診断実施状況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76200</xdr:rowOff>
    </xdr:from>
    <xdr:to>
      <xdr:col>2</xdr:col>
      <xdr:colOff>38100</xdr:colOff>
      <xdr:row>2</xdr:row>
      <xdr:rowOff>247650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04825" y="762000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　種</a:t>
          </a:r>
        </a:p>
      </xdr:txBody>
    </xdr:sp>
    <xdr:clientData/>
  </xdr:twoCellAnchor>
  <xdr:twoCellAnchor>
    <xdr:from>
      <xdr:col>0</xdr:col>
      <xdr:colOff>0</xdr:colOff>
      <xdr:row>2</xdr:row>
      <xdr:rowOff>676275</xdr:rowOff>
    </xdr:from>
    <xdr:to>
      <xdr:col>1</xdr:col>
      <xdr:colOff>742950</xdr:colOff>
      <xdr:row>2</xdr:row>
      <xdr:rowOff>895350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0" y="1514475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疾病分類</a:t>
          </a:r>
        </a:p>
      </xdr:txBody>
    </xdr:sp>
    <xdr:clientData/>
  </xdr:twoCellAnchor>
  <xdr:twoCellAnchor>
    <xdr:from>
      <xdr:col>1</xdr:col>
      <xdr:colOff>228600</xdr:colOff>
      <xdr:row>1</xdr:row>
      <xdr:rowOff>76200</xdr:rowOff>
    </xdr:from>
    <xdr:to>
      <xdr:col>2</xdr:col>
      <xdr:colOff>38100</xdr:colOff>
      <xdr:row>2</xdr:row>
      <xdr:rowOff>247650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04825" y="762000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　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409575"/>
          <a:ext cx="3171825" cy="11525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47</xdr:row>
      <xdr:rowOff>0</xdr:rowOff>
    </xdr:to>
    <xdr:sp>
      <xdr:nvSpPr>
        <xdr:cNvPr id="2" name="テキスト 25"/>
        <xdr:cNvSpPr txBox="1">
          <a:spLocks noChangeArrowheads="1"/>
        </xdr:cNvSpPr>
      </xdr:nvSpPr>
      <xdr:spPr>
        <a:xfrm>
          <a:off x="0" y="2190750"/>
          <a:ext cx="266700" cy="601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65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8201025"/>
          <a:ext cx="266700" cy="2581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69</xdr:row>
      <xdr:rowOff>0</xdr:rowOff>
    </xdr:to>
    <xdr:sp>
      <xdr:nvSpPr>
        <xdr:cNvPr id="4" name="テキスト 27"/>
        <xdr:cNvSpPr txBox="1">
          <a:spLocks noChangeArrowheads="1"/>
        </xdr:cNvSpPr>
      </xdr:nvSpPr>
      <xdr:spPr>
        <a:xfrm>
          <a:off x="0" y="10782300"/>
          <a:ext cx="2667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71</xdr:row>
      <xdr:rowOff>0</xdr:rowOff>
    </xdr:to>
    <xdr:sp>
      <xdr:nvSpPr>
        <xdr:cNvPr id="5" name="テキスト 28"/>
        <xdr:cNvSpPr txBox="1">
          <a:spLocks noChangeArrowheads="1"/>
        </xdr:cNvSpPr>
      </xdr:nvSpPr>
      <xdr:spPr>
        <a:xfrm>
          <a:off x="0" y="11363325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73</xdr:row>
      <xdr:rowOff>0</xdr:rowOff>
    </xdr:to>
    <xdr:sp>
      <xdr:nvSpPr>
        <xdr:cNvPr id="6" name="テキスト 29"/>
        <xdr:cNvSpPr txBox="1">
          <a:spLocks noChangeArrowheads="1"/>
        </xdr:cNvSpPr>
      </xdr:nvSpPr>
      <xdr:spPr>
        <a:xfrm>
          <a:off x="0" y="11658600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7" name="テキスト 30"/>
        <xdr:cNvSpPr txBox="1">
          <a:spLocks noChangeArrowheads="1"/>
        </xdr:cNvSpPr>
      </xdr:nvSpPr>
      <xdr:spPr>
        <a:xfrm>
          <a:off x="266700" y="79057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8" name="テキスト 31"/>
        <xdr:cNvSpPr txBox="1">
          <a:spLocks noChangeArrowheads="1"/>
        </xdr:cNvSpPr>
      </xdr:nvSpPr>
      <xdr:spPr>
        <a:xfrm>
          <a:off x="266700" y="7620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9" name="テキスト 32"/>
        <xdr:cNvSpPr txBox="1">
          <a:spLocks noChangeArrowheads="1"/>
        </xdr:cNvSpPr>
      </xdr:nvSpPr>
      <xdr:spPr>
        <a:xfrm>
          <a:off x="266700" y="7334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0" name="テキスト 33"/>
        <xdr:cNvSpPr txBox="1">
          <a:spLocks noChangeArrowheads="1"/>
        </xdr:cNvSpPr>
      </xdr:nvSpPr>
      <xdr:spPr>
        <a:xfrm>
          <a:off x="266700" y="7048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1" name="テキスト 34"/>
        <xdr:cNvSpPr txBox="1">
          <a:spLocks noChangeArrowheads="1"/>
        </xdr:cNvSpPr>
      </xdr:nvSpPr>
      <xdr:spPr>
        <a:xfrm>
          <a:off x="266700" y="6762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2" name="テキスト 35"/>
        <xdr:cNvSpPr txBox="1">
          <a:spLocks noChangeArrowheads="1"/>
        </xdr:cNvSpPr>
      </xdr:nvSpPr>
      <xdr:spPr>
        <a:xfrm>
          <a:off x="266700" y="6477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66700" y="6191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4" name="テキスト 37"/>
        <xdr:cNvSpPr txBox="1">
          <a:spLocks noChangeArrowheads="1"/>
        </xdr:cNvSpPr>
      </xdr:nvSpPr>
      <xdr:spPr>
        <a:xfrm>
          <a:off x="266700" y="5905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テキスト 38"/>
        <xdr:cNvSpPr txBox="1">
          <a:spLocks noChangeArrowheads="1"/>
        </xdr:cNvSpPr>
      </xdr:nvSpPr>
      <xdr:spPr>
        <a:xfrm>
          <a:off x="266700" y="5619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16" name="テキスト 39"/>
        <xdr:cNvSpPr txBox="1">
          <a:spLocks noChangeArrowheads="1"/>
        </xdr:cNvSpPr>
      </xdr:nvSpPr>
      <xdr:spPr>
        <a:xfrm>
          <a:off x="266700" y="5334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7" name="テキスト 40"/>
        <xdr:cNvSpPr txBox="1">
          <a:spLocks noChangeArrowheads="1"/>
        </xdr:cNvSpPr>
      </xdr:nvSpPr>
      <xdr:spPr>
        <a:xfrm>
          <a:off x="266700" y="5048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8" name="テキスト 41"/>
        <xdr:cNvSpPr txBox="1">
          <a:spLocks noChangeArrowheads="1"/>
        </xdr:cNvSpPr>
      </xdr:nvSpPr>
      <xdr:spPr>
        <a:xfrm>
          <a:off x="266700" y="4762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9" name="テキスト 42"/>
        <xdr:cNvSpPr txBox="1">
          <a:spLocks noChangeArrowheads="1"/>
        </xdr:cNvSpPr>
      </xdr:nvSpPr>
      <xdr:spPr>
        <a:xfrm>
          <a:off x="266700" y="4476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>
      <xdr:nvSpPr>
        <xdr:cNvPr id="20" name="テキスト 43"/>
        <xdr:cNvSpPr txBox="1">
          <a:spLocks noChangeArrowheads="1"/>
        </xdr:cNvSpPr>
      </xdr:nvSpPr>
      <xdr:spPr>
        <a:xfrm>
          <a:off x="266700" y="4191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21" name="テキスト 44"/>
        <xdr:cNvSpPr txBox="1">
          <a:spLocks noChangeArrowheads="1"/>
        </xdr:cNvSpPr>
      </xdr:nvSpPr>
      <xdr:spPr>
        <a:xfrm>
          <a:off x="266700" y="3905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22" name="テキスト 45"/>
        <xdr:cNvSpPr txBox="1">
          <a:spLocks noChangeArrowheads="1"/>
        </xdr:cNvSpPr>
      </xdr:nvSpPr>
      <xdr:spPr>
        <a:xfrm>
          <a:off x="266700" y="3619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3" name="テキスト 46"/>
        <xdr:cNvSpPr txBox="1">
          <a:spLocks noChangeArrowheads="1"/>
        </xdr:cNvSpPr>
      </xdr:nvSpPr>
      <xdr:spPr>
        <a:xfrm>
          <a:off x="266700" y="3333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24" name="テキスト 47"/>
        <xdr:cNvSpPr txBox="1">
          <a:spLocks noChangeArrowheads="1"/>
        </xdr:cNvSpPr>
      </xdr:nvSpPr>
      <xdr:spPr>
        <a:xfrm>
          <a:off x="266700" y="3048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5" name="テキスト 48"/>
        <xdr:cNvSpPr txBox="1">
          <a:spLocks noChangeArrowheads="1"/>
        </xdr:cNvSpPr>
      </xdr:nvSpPr>
      <xdr:spPr>
        <a:xfrm>
          <a:off x="266700" y="2762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6" name="テキスト 49"/>
        <xdr:cNvSpPr txBox="1">
          <a:spLocks noChangeArrowheads="1"/>
        </xdr:cNvSpPr>
      </xdr:nvSpPr>
      <xdr:spPr>
        <a:xfrm>
          <a:off x="266700" y="2476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7" name="テキスト 50"/>
        <xdr:cNvSpPr txBox="1">
          <a:spLocks noChangeArrowheads="1"/>
        </xdr:cNvSpPr>
      </xdr:nvSpPr>
      <xdr:spPr>
        <a:xfrm>
          <a:off x="266700" y="2190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>
      <xdr:nvSpPr>
        <xdr:cNvPr id="28" name="テキスト 51"/>
        <xdr:cNvSpPr txBox="1">
          <a:spLocks noChangeArrowheads="1"/>
        </xdr:cNvSpPr>
      </xdr:nvSpPr>
      <xdr:spPr>
        <a:xfrm>
          <a:off x="266700" y="110680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67</xdr:row>
      <xdr:rowOff>0</xdr:rowOff>
    </xdr:to>
    <xdr:sp>
      <xdr:nvSpPr>
        <xdr:cNvPr id="29" name="テキスト 52"/>
        <xdr:cNvSpPr txBox="1">
          <a:spLocks noChangeArrowheads="1"/>
        </xdr:cNvSpPr>
      </xdr:nvSpPr>
      <xdr:spPr>
        <a:xfrm>
          <a:off x="266700" y="107823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0" name="テキスト 53"/>
        <xdr:cNvSpPr txBox="1">
          <a:spLocks noChangeArrowheads="1"/>
        </xdr:cNvSpPr>
      </xdr:nvSpPr>
      <xdr:spPr>
        <a:xfrm>
          <a:off x="266700" y="10487025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63</xdr:row>
      <xdr:rowOff>0</xdr:rowOff>
    </xdr:to>
    <xdr:sp>
      <xdr:nvSpPr>
        <xdr:cNvPr id="31" name="テキスト 54"/>
        <xdr:cNvSpPr txBox="1">
          <a:spLocks noChangeArrowheads="1"/>
        </xdr:cNvSpPr>
      </xdr:nvSpPr>
      <xdr:spPr>
        <a:xfrm>
          <a:off x="266700" y="10201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2" name="テキスト 55"/>
        <xdr:cNvSpPr txBox="1">
          <a:spLocks noChangeArrowheads="1"/>
        </xdr:cNvSpPr>
      </xdr:nvSpPr>
      <xdr:spPr>
        <a:xfrm>
          <a:off x="266700" y="9915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3" name="テキスト 56"/>
        <xdr:cNvSpPr txBox="1">
          <a:spLocks noChangeArrowheads="1"/>
        </xdr:cNvSpPr>
      </xdr:nvSpPr>
      <xdr:spPr>
        <a:xfrm>
          <a:off x="266700" y="9629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4" name="テキスト 57"/>
        <xdr:cNvSpPr txBox="1">
          <a:spLocks noChangeArrowheads="1"/>
        </xdr:cNvSpPr>
      </xdr:nvSpPr>
      <xdr:spPr>
        <a:xfrm>
          <a:off x="266700" y="9344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5" name="テキスト 58"/>
        <xdr:cNvSpPr txBox="1">
          <a:spLocks noChangeArrowheads="1"/>
        </xdr:cNvSpPr>
      </xdr:nvSpPr>
      <xdr:spPr>
        <a:xfrm>
          <a:off x="266700" y="9058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36" name="テキスト 59"/>
        <xdr:cNvSpPr txBox="1">
          <a:spLocks noChangeArrowheads="1"/>
        </xdr:cNvSpPr>
      </xdr:nvSpPr>
      <xdr:spPr>
        <a:xfrm>
          <a:off x="266700" y="8772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7" name="テキスト 60"/>
        <xdr:cNvSpPr txBox="1">
          <a:spLocks noChangeArrowheads="1"/>
        </xdr:cNvSpPr>
      </xdr:nvSpPr>
      <xdr:spPr>
        <a:xfrm>
          <a:off x="266700" y="8486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8" name="テキスト 61"/>
        <xdr:cNvSpPr txBox="1">
          <a:spLocks noChangeArrowheads="1"/>
        </xdr:cNvSpPr>
      </xdr:nvSpPr>
      <xdr:spPr>
        <a:xfrm>
          <a:off x="266700" y="8201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一般石炭鉱業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A1" sqref="A1:Y1"/>
    </sheetView>
  </sheetViews>
  <sheetFormatPr defaultColWidth="9.00390625" defaultRowHeight="12"/>
  <cols>
    <col min="1" max="1" width="3.625" style="1" customWidth="1"/>
    <col min="2" max="2" width="13.625" style="1" customWidth="1"/>
    <col min="3" max="16384" width="9.375" style="1" customWidth="1"/>
  </cols>
  <sheetData>
    <row r="1" spans="1:25" ht="54" customHeight="1" thickBot="1">
      <c r="A1" s="342" t="s">
        <v>350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12" customHeight="1" thickBot="1">
      <c r="A2" s="343"/>
      <c r="B2" s="344"/>
      <c r="C2" s="347" t="s">
        <v>24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9"/>
      <c r="O2" s="340" t="s">
        <v>38</v>
      </c>
      <c r="P2" s="340" t="s">
        <v>40</v>
      </c>
      <c r="Q2" s="338" t="s">
        <v>41</v>
      </c>
      <c r="R2" s="340" t="s">
        <v>42</v>
      </c>
      <c r="S2" s="338" t="s">
        <v>43</v>
      </c>
      <c r="T2" s="340" t="s">
        <v>44</v>
      </c>
      <c r="U2" s="338" t="s">
        <v>45</v>
      </c>
      <c r="V2" s="340" t="s">
        <v>46</v>
      </c>
      <c r="W2" s="338" t="s">
        <v>47</v>
      </c>
      <c r="X2" s="340" t="s">
        <v>48</v>
      </c>
      <c r="Y2" s="327" t="s">
        <v>17</v>
      </c>
    </row>
    <row r="3" spans="1:25" ht="73.5" customHeight="1" thickBot="1">
      <c r="A3" s="345"/>
      <c r="B3" s="346"/>
      <c r="C3" s="237" t="s">
        <v>25</v>
      </c>
      <c r="D3" s="238" t="s">
        <v>27</v>
      </c>
      <c r="E3" s="238" t="s">
        <v>26</v>
      </c>
      <c r="F3" s="238" t="s">
        <v>28</v>
      </c>
      <c r="G3" s="238" t="s">
        <v>29</v>
      </c>
      <c r="H3" s="238" t="s">
        <v>30</v>
      </c>
      <c r="I3" s="238" t="s">
        <v>31</v>
      </c>
      <c r="J3" s="238" t="s">
        <v>32</v>
      </c>
      <c r="K3" s="238" t="s">
        <v>33</v>
      </c>
      <c r="L3" s="238" t="s">
        <v>34</v>
      </c>
      <c r="M3" s="239" t="s">
        <v>35</v>
      </c>
      <c r="N3" s="240" t="s">
        <v>36</v>
      </c>
      <c r="O3" s="341"/>
      <c r="P3" s="341"/>
      <c r="Q3" s="339"/>
      <c r="R3" s="341"/>
      <c r="S3" s="339"/>
      <c r="T3" s="341"/>
      <c r="U3" s="339"/>
      <c r="V3" s="341"/>
      <c r="W3" s="339"/>
      <c r="X3" s="341"/>
      <c r="Y3" s="328"/>
    </row>
    <row r="4" spans="1:25" ht="15.75" customHeight="1">
      <c r="A4" s="329" t="s">
        <v>21</v>
      </c>
      <c r="B4" s="330"/>
      <c r="C4" s="241">
        <v>240</v>
      </c>
      <c r="D4" s="242">
        <v>17</v>
      </c>
      <c r="E4" s="242">
        <v>43</v>
      </c>
      <c r="F4" s="242">
        <v>56</v>
      </c>
      <c r="G4" s="242">
        <v>83</v>
      </c>
      <c r="H4" s="242">
        <v>47</v>
      </c>
      <c r="I4" s="242">
        <v>27</v>
      </c>
      <c r="J4" s="242">
        <v>112</v>
      </c>
      <c r="K4" s="242">
        <v>232</v>
      </c>
      <c r="L4" s="242">
        <v>6</v>
      </c>
      <c r="M4" s="280">
        <v>85</v>
      </c>
      <c r="N4" s="289">
        <v>948</v>
      </c>
      <c r="O4" s="250">
        <v>4</v>
      </c>
      <c r="P4" s="247">
        <v>371</v>
      </c>
      <c r="Q4" s="247">
        <v>768</v>
      </c>
      <c r="R4" s="247">
        <v>85</v>
      </c>
      <c r="S4" s="247">
        <v>107</v>
      </c>
      <c r="T4" s="247">
        <v>1097</v>
      </c>
      <c r="U4" s="247">
        <v>1393</v>
      </c>
      <c r="V4" s="247">
        <v>366</v>
      </c>
      <c r="W4" s="247">
        <v>258</v>
      </c>
      <c r="X4" s="247">
        <v>291</v>
      </c>
      <c r="Y4" s="247">
        <v>5688</v>
      </c>
    </row>
    <row r="5" spans="1:25" ht="15.75" customHeight="1" thickBot="1">
      <c r="A5" s="331"/>
      <c r="B5" s="332"/>
      <c r="C5" s="253">
        <v>196</v>
      </c>
      <c r="D5" s="254">
        <v>15</v>
      </c>
      <c r="E5" s="254">
        <v>33</v>
      </c>
      <c r="F5" s="254">
        <v>49</v>
      </c>
      <c r="G5" s="254">
        <v>70</v>
      </c>
      <c r="H5" s="254">
        <v>32</v>
      </c>
      <c r="I5" s="254">
        <v>18</v>
      </c>
      <c r="J5" s="254">
        <v>89</v>
      </c>
      <c r="K5" s="254">
        <v>181</v>
      </c>
      <c r="L5" s="254">
        <v>3</v>
      </c>
      <c r="M5" s="281">
        <v>69</v>
      </c>
      <c r="N5" s="249">
        <v>755</v>
      </c>
      <c r="O5" s="255">
        <v>3</v>
      </c>
      <c r="P5" s="256">
        <v>237</v>
      </c>
      <c r="Q5" s="256">
        <v>670</v>
      </c>
      <c r="R5" s="256">
        <v>73</v>
      </c>
      <c r="S5" s="256">
        <v>66</v>
      </c>
      <c r="T5" s="256">
        <v>945</v>
      </c>
      <c r="U5" s="256">
        <v>1298</v>
      </c>
      <c r="V5" s="256">
        <v>319</v>
      </c>
      <c r="W5" s="256">
        <v>199</v>
      </c>
      <c r="X5" s="256">
        <v>224</v>
      </c>
      <c r="Y5" s="256">
        <v>4789</v>
      </c>
    </row>
    <row r="6" spans="1:25" ht="15.75" customHeight="1">
      <c r="A6" s="320" t="s">
        <v>18</v>
      </c>
      <c r="B6" s="234" t="s">
        <v>0</v>
      </c>
      <c r="C6" s="241">
        <v>0</v>
      </c>
      <c r="D6" s="242">
        <v>0</v>
      </c>
      <c r="E6" s="242">
        <v>1</v>
      </c>
      <c r="F6" s="242">
        <v>0</v>
      </c>
      <c r="G6" s="242">
        <v>0</v>
      </c>
      <c r="H6" s="242">
        <v>0</v>
      </c>
      <c r="I6" s="242">
        <v>1</v>
      </c>
      <c r="J6" s="242">
        <v>1</v>
      </c>
      <c r="K6" s="242">
        <v>1</v>
      </c>
      <c r="L6" s="242">
        <v>0</v>
      </c>
      <c r="M6" s="280">
        <v>0</v>
      </c>
      <c r="N6" s="247">
        <v>4</v>
      </c>
      <c r="O6" s="250">
        <v>0</v>
      </c>
      <c r="P6" s="247">
        <v>1</v>
      </c>
      <c r="Q6" s="247">
        <v>0</v>
      </c>
      <c r="R6" s="247">
        <v>0</v>
      </c>
      <c r="S6" s="247">
        <v>0</v>
      </c>
      <c r="T6" s="247">
        <v>0</v>
      </c>
      <c r="U6" s="247">
        <v>0</v>
      </c>
      <c r="V6" s="247">
        <v>0</v>
      </c>
      <c r="W6" s="247">
        <v>1</v>
      </c>
      <c r="X6" s="247">
        <v>0</v>
      </c>
      <c r="Y6" s="247">
        <v>6</v>
      </c>
    </row>
    <row r="7" spans="1:25" ht="15.75" customHeight="1">
      <c r="A7" s="321"/>
      <c r="B7" s="2" t="s">
        <v>2</v>
      </c>
      <c r="C7" s="243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82">
        <v>0</v>
      </c>
      <c r="N7" s="248">
        <v>0</v>
      </c>
      <c r="O7" s="251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8">
        <v>0</v>
      </c>
      <c r="V7" s="248">
        <v>0</v>
      </c>
      <c r="W7" s="248">
        <v>0</v>
      </c>
      <c r="X7" s="248">
        <v>0</v>
      </c>
      <c r="Y7" s="248">
        <v>0</v>
      </c>
    </row>
    <row r="8" spans="1:25" ht="15.75" customHeight="1">
      <c r="A8" s="321"/>
      <c r="B8" s="2" t="s">
        <v>3</v>
      </c>
      <c r="C8" s="243">
        <v>0</v>
      </c>
      <c r="D8" s="244">
        <v>0</v>
      </c>
      <c r="E8" s="244">
        <v>0</v>
      </c>
      <c r="F8" s="244">
        <v>0</v>
      </c>
      <c r="G8" s="244">
        <v>0</v>
      </c>
      <c r="H8" s="244">
        <v>0</v>
      </c>
      <c r="I8" s="244">
        <v>0</v>
      </c>
      <c r="J8" s="244">
        <v>0</v>
      </c>
      <c r="K8" s="244">
        <v>0</v>
      </c>
      <c r="L8" s="244">
        <v>0</v>
      </c>
      <c r="M8" s="282">
        <v>0</v>
      </c>
      <c r="N8" s="248">
        <v>0</v>
      </c>
      <c r="O8" s="251">
        <v>0</v>
      </c>
      <c r="P8" s="248">
        <v>5</v>
      </c>
      <c r="Q8" s="248">
        <v>4</v>
      </c>
      <c r="R8" s="248">
        <v>0</v>
      </c>
      <c r="S8" s="248">
        <v>2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11</v>
      </c>
    </row>
    <row r="9" spans="1:25" ht="15.75" customHeight="1">
      <c r="A9" s="321"/>
      <c r="B9" s="2" t="s">
        <v>4</v>
      </c>
      <c r="C9" s="243">
        <v>48</v>
      </c>
      <c r="D9" s="244">
        <v>1</v>
      </c>
      <c r="E9" s="244">
        <v>3</v>
      </c>
      <c r="F9" s="244">
        <v>4</v>
      </c>
      <c r="G9" s="244">
        <v>10</v>
      </c>
      <c r="H9" s="244">
        <v>10</v>
      </c>
      <c r="I9" s="244">
        <v>18</v>
      </c>
      <c r="J9" s="244">
        <v>19</v>
      </c>
      <c r="K9" s="244">
        <v>36</v>
      </c>
      <c r="L9" s="244">
        <v>0</v>
      </c>
      <c r="M9" s="282">
        <v>5</v>
      </c>
      <c r="N9" s="248">
        <v>154</v>
      </c>
      <c r="O9" s="251">
        <v>0</v>
      </c>
      <c r="P9" s="248">
        <v>149</v>
      </c>
      <c r="Q9" s="248">
        <v>51</v>
      </c>
      <c r="R9" s="248">
        <v>8</v>
      </c>
      <c r="S9" s="248">
        <v>19</v>
      </c>
      <c r="T9" s="248">
        <v>78</v>
      </c>
      <c r="U9" s="248">
        <v>16</v>
      </c>
      <c r="V9" s="248">
        <v>86</v>
      </c>
      <c r="W9" s="248">
        <v>28</v>
      </c>
      <c r="X9" s="248">
        <v>42</v>
      </c>
      <c r="Y9" s="248">
        <v>631</v>
      </c>
    </row>
    <row r="10" spans="1:25" ht="15.75" customHeight="1">
      <c r="A10" s="321"/>
      <c r="B10" s="2" t="s">
        <v>6</v>
      </c>
      <c r="C10" s="243">
        <v>2</v>
      </c>
      <c r="D10" s="244">
        <v>0</v>
      </c>
      <c r="E10" s="244">
        <v>0</v>
      </c>
      <c r="F10" s="244">
        <v>0</v>
      </c>
      <c r="G10" s="244">
        <v>0</v>
      </c>
      <c r="H10" s="244">
        <v>1</v>
      </c>
      <c r="I10" s="244">
        <v>0</v>
      </c>
      <c r="J10" s="244">
        <v>1</v>
      </c>
      <c r="K10" s="244">
        <v>0</v>
      </c>
      <c r="L10" s="244">
        <v>2</v>
      </c>
      <c r="M10" s="282">
        <v>1</v>
      </c>
      <c r="N10" s="248">
        <v>7</v>
      </c>
      <c r="O10" s="251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1</v>
      </c>
      <c r="U10" s="248">
        <v>0</v>
      </c>
      <c r="V10" s="248">
        <v>1</v>
      </c>
      <c r="W10" s="248">
        <v>0</v>
      </c>
      <c r="X10" s="248">
        <v>1</v>
      </c>
      <c r="Y10" s="248">
        <v>10</v>
      </c>
    </row>
    <row r="11" spans="1:25" ht="15.75" customHeight="1" thickBot="1">
      <c r="A11" s="322"/>
      <c r="B11" s="235" t="s">
        <v>7</v>
      </c>
      <c r="C11" s="245">
        <v>4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83">
        <v>0</v>
      </c>
      <c r="N11" s="249">
        <v>4</v>
      </c>
      <c r="O11" s="252">
        <v>0</v>
      </c>
      <c r="P11" s="249">
        <v>4</v>
      </c>
      <c r="Q11" s="249">
        <v>12</v>
      </c>
      <c r="R11" s="249">
        <v>0</v>
      </c>
      <c r="S11" s="249">
        <v>1</v>
      </c>
      <c r="T11" s="249">
        <v>2</v>
      </c>
      <c r="U11" s="249">
        <v>2</v>
      </c>
      <c r="V11" s="249">
        <v>1</v>
      </c>
      <c r="W11" s="249">
        <v>0</v>
      </c>
      <c r="X11" s="249">
        <v>0</v>
      </c>
      <c r="Y11" s="249">
        <v>26</v>
      </c>
    </row>
    <row r="12" spans="1:25" ht="15.75" customHeight="1">
      <c r="A12" s="333" t="s">
        <v>19</v>
      </c>
      <c r="B12" s="265" t="s">
        <v>8</v>
      </c>
      <c r="C12" s="266">
        <v>2</v>
      </c>
      <c r="D12" s="267">
        <v>2</v>
      </c>
      <c r="E12" s="267">
        <v>1</v>
      </c>
      <c r="F12" s="267">
        <v>0</v>
      </c>
      <c r="G12" s="267">
        <v>1</v>
      </c>
      <c r="H12" s="267">
        <v>0</v>
      </c>
      <c r="I12" s="267">
        <v>0</v>
      </c>
      <c r="J12" s="267">
        <v>5</v>
      </c>
      <c r="K12" s="267">
        <v>1</v>
      </c>
      <c r="L12" s="267">
        <v>0</v>
      </c>
      <c r="M12" s="284">
        <v>5</v>
      </c>
      <c r="N12" s="269">
        <v>17</v>
      </c>
      <c r="O12" s="268">
        <v>0</v>
      </c>
      <c r="P12" s="269">
        <v>8</v>
      </c>
      <c r="Q12" s="269">
        <v>21</v>
      </c>
      <c r="R12" s="269">
        <v>2</v>
      </c>
      <c r="S12" s="269">
        <v>4</v>
      </c>
      <c r="T12" s="269">
        <v>13</v>
      </c>
      <c r="U12" s="269">
        <v>13</v>
      </c>
      <c r="V12" s="269">
        <v>6</v>
      </c>
      <c r="W12" s="269">
        <v>3</v>
      </c>
      <c r="X12" s="269">
        <v>3</v>
      </c>
      <c r="Y12" s="269">
        <v>90</v>
      </c>
    </row>
    <row r="13" spans="1:25" ht="15.75" customHeight="1">
      <c r="A13" s="334"/>
      <c r="B13" s="270" t="s">
        <v>9</v>
      </c>
      <c r="C13" s="271">
        <v>1</v>
      </c>
      <c r="D13" s="272">
        <v>1</v>
      </c>
      <c r="E13" s="272">
        <v>1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2</v>
      </c>
      <c r="L13" s="272">
        <v>0</v>
      </c>
      <c r="M13" s="285">
        <v>3</v>
      </c>
      <c r="N13" s="274">
        <v>8</v>
      </c>
      <c r="O13" s="273">
        <v>0</v>
      </c>
      <c r="P13" s="274">
        <v>3</v>
      </c>
      <c r="Q13" s="274">
        <v>4</v>
      </c>
      <c r="R13" s="274">
        <v>0</v>
      </c>
      <c r="S13" s="274">
        <v>0</v>
      </c>
      <c r="T13" s="274">
        <v>9</v>
      </c>
      <c r="U13" s="274">
        <v>11</v>
      </c>
      <c r="V13" s="274">
        <v>4</v>
      </c>
      <c r="W13" s="274">
        <v>0</v>
      </c>
      <c r="X13" s="274">
        <v>4</v>
      </c>
      <c r="Y13" s="274">
        <v>43</v>
      </c>
    </row>
    <row r="14" spans="1:25" ht="15.75" customHeight="1">
      <c r="A14" s="334"/>
      <c r="B14" s="270" t="s">
        <v>10</v>
      </c>
      <c r="C14" s="271">
        <v>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3</v>
      </c>
      <c r="K14" s="272">
        <v>2</v>
      </c>
      <c r="L14" s="272">
        <v>0</v>
      </c>
      <c r="M14" s="285">
        <v>0</v>
      </c>
      <c r="N14" s="274">
        <v>6</v>
      </c>
      <c r="O14" s="273">
        <v>0</v>
      </c>
      <c r="P14" s="274">
        <v>0</v>
      </c>
      <c r="Q14" s="274">
        <v>0</v>
      </c>
      <c r="R14" s="274">
        <v>0</v>
      </c>
      <c r="S14" s="274">
        <v>3</v>
      </c>
      <c r="T14" s="274">
        <v>0</v>
      </c>
      <c r="U14" s="274">
        <v>0</v>
      </c>
      <c r="V14" s="274">
        <v>0</v>
      </c>
      <c r="W14" s="274">
        <v>0</v>
      </c>
      <c r="X14" s="274">
        <v>0</v>
      </c>
      <c r="Y14" s="274">
        <v>9</v>
      </c>
    </row>
    <row r="15" spans="1:25" ht="15.75" customHeight="1">
      <c r="A15" s="334"/>
      <c r="B15" s="270" t="s">
        <v>11</v>
      </c>
      <c r="C15" s="271">
        <v>16</v>
      </c>
      <c r="D15" s="272">
        <v>2</v>
      </c>
      <c r="E15" s="272">
        <v>1</v>
      </c>
      <c r="F15" s="272">
        <v>1</v>
      </c>
      <c r="G15" s="272">
        <v>2</v>
      </c>
      <c r="H15" s="272">
        <v>1</v>
      </c>
      <c r="I15" s="272">
        <v>0</v>
      </c>
      <c r="J15" s="272">
        <v>6</v>
      </c>
      <c r="K15" s="272">
        <v>22</v>
      </c>
      <c r="L15" s="272">
        <v>0</v>
      </c>
      <c r="M15" s="285">
        <v>3</v>
      </c>
      <c r="N15" s="274">
        <v>54</v>
      </c>
      <c r="O15" s="273">
        <v>0</v>
      </c>
      <c r="P15" s="274">
        <v>4</v>
      </c>
      <c r="Q15" s="274">
        <v>10</v>
      </c>
      <c r="R15" s="274">
        <v>2</v>
      </c>
      <c r="S15" s="274">
        <v>2</v>
      </c>
      <c r="T15" s="274">
        <v>30</v>
      </c>
      <c r="U15" s="274">
        <v>14</v>
      </c>
      <c r="V15" s="274">
        <v>13</v>
      </c>
      <c r="W15" s="274">
        <v>4</v>
      </c>
      <c r="X15" s="274">
        <v>6</v>
      </c>
      <c r="Y15" s="274">
        <v>139</v>
      </c>
    </row>
    <row r="16" spans="1:25" ht="15.75" customHeight="1" thickBot="1">
      <c r="A16" s="335"/>
      <c r="B16" s="275" t="s">
        <v>7</v>
      </c>
      <c r="C16" s="276">
        <v>3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1</v>
      </c>
      <c r="K16" s="277">
        <v>11</v>
      </c>
      <c r="L16" s="277">
        <v>0</v>
      </c>
      <c r="M16" s="286">
        <v>4</v>
      </c>
      <c r="N16" s="279">
        <v>19</v>
      </c>
      <c r="O16" s="278">
        <v>0</v>
      </c>
      <c r="P16" s="279">
        <v>7</v>
      </c>
      <c r="Q16" s="279">
        <v>12</v>
      </c>
      <c r="R16" s="279">
        <v>1</v>
      </c>
      <c r="S16" s="279">
        <v>1</v>
      </c>
      <c r="T16" s="279">
        <v>20</v>
      </c>
      <c r="U16" s="279">
        <v>18</v>
      </c>
      <c r="V16" s="279">
        <v>10</v>
      </c>
      <c r="W16" s="279">
        <v>2</v>
      </c>
      <c r="X16" s="279">
        <v>1</v>
      </c>
      <c r="Y16" s="279">
        <v>91</v>
      </c>
    </row>
    <row r="17" spans="1:25" ht="15.75" customHeight="1">
      <c r="A17" s="336" t="s">
        <v>12</v>
      </c>
      <c r="B17" s="337"/>
      <c r="C17" s="241">
        <v>1</v>
      </c>
      <c r="D17" s="242">
        <v>0</v>
      </c>
      <c r="E17" s="242">
        <v>0</v>
      </c>
      <c r="F17" s="242">
        <v>0</v>
      </c>
      <c r="G17" s="242">
        <v>1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80">
        <v>0</v>
      </c>
      <c r="N17" s="247">
        <v>2</v>
      </c>
      <c r="O17" s="250">
        <v>0</v>
      </c>
      <c r="P17" s="247">
        <v>3</v>
      </c>
      <c r="Q17" s="247">
        <v>1</v>
      </c>
      <c r="R17" s="247">
        <v>0</v>
      </c>
      <c r="S17" s="247">
        <v>1</v>
      </c>
      <c r="T17" s="247">
        <v>4</v>
      </c>
      <c r="U17" s="247">
        <v>0</v>
      </c>
      <c r="V17" s="247">
        <v>0</v>
      </c>
      <c r="W17" s="247">
        <v>1</v>
      </c>
      <c r="X17" s="247">
        <v>0</v>
      </c>
      <c r="Y17" s="247">
        <v>12</v>
      </c>
    </row>
    <row r="18" spans="1:25" ht="15.75" customHeight="1">
      <c r="A18" s="316" t="s">
        <v>13</v>
      </c>
      <c r="B18" s="317"/>
      <c r="C18" s="243">
        <v>21</v>
      </c>
      <c r="D18" s="244">
        <v>6</v>
      </c>
      <c r="E18" s="244">
        <v>5</v>
      </c>
      <c r="F18" s="244">
        <v>0</v>
      </c>
      <c r="G18" s="244">
        <v>21</v>
      </c>
      <c r="H18" s="244">
        <v>1</v>
      </c>
      <c r="I18" s="244">
        <v>4</v>
      </c>
      <c r="J18" s="244">
        <v>15</v>
      </c>
      <c r="K18" s="244">
        <v>16</v>
      </c>
      <c r="L18" s="244">
        <v>0</v>
      </c>
      <c r="M18" s="282">
        <v>6</v>
      </c>
      <c r="N18" s="248">
        <v>95</v>
      </c>
      <c r="O18" s="251">
        <v>0</v>
      </c>
      <c r="P18" s="248">
        <v>37</v>
      </c>
      <c r="Q18" s="248">
        <v>3</v>
      </c>
      <c r="R18" s="248">
        <v>2</v>
      </c>
      <c r="S18" s="248">
        <v>9</v>
      </c>
      <c r="T18" s="248">
        <v>12</v>
      </c>
      <c r="U18" s="248">
        <v>6</v>
      </c>
      <c r="V18" s="248">
        <v>19</v>
      </c>
      <c r="W18" s="248">
        <v>15</v>
      </c>
      <c r="X18" s="248">
        <v>6</v>
      </c>
      <c r="Y18" s="248">
        <v>204</v>
      </c>
    </row>
    <row r="19" spans="1:25" ht="15.75" customHeight="1">
      <c r="A19" s="316" t="s">
        <v>14</v>
      </c>
      <c r="B19" s="317"/>
      <c r="C19" s="243">
        <v>0</v>
      </c>
      <c r="D19" s="244">
        <v>0</v>
      </c>
      <c r="E19" s="244">
        <v>0</v>
      </c>
      <c r="F19" s="244">
        <v>0</v>
      </c>
      <c r="G19" s="244">
        <v>5</v>
      </c>
      <c r="H19" s="244">
        <v>67</v>
      </c>
      <c r="I19" s="244">
        <v>16</v>
      </c>
      <c r="J19" s="244">
        <v>11</v>
      </c>
      <c r="K19" s="244">
        <v>28</v>
      </c>
      <c r="L19" s="244">
        <v>0</v>
      </c>
      <c r="M19" s="282">
        <v>4</v>
      </c>
      <c r="N19" s="248">
        <v>131</v>
      </c>
      <c r="O19" s="251">
        <v>103</v>
      </c>
      <c r="P19" s="248">
        <v>118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9</v>
      </c>
      <c r="Y19" s="248">
        <v>361</v>
      </c>
    </row>
    <row r="20" spans="1:25" ht="15.75" customHeight="1" thickBot="1">
      <c r="A20" s="318" t="s">
        <v>15</v>
      </c>
      <c r="B20" s="319"/>
      <c r="C20" s="245">
        <v>1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1</v>
      </c>
      <c r="K20" s="246">
        <v>2</v>
      </c>
      <c r="L20" s="246">
        <v>0</v>
      </c>
      <c r="M20" s="283">
        <v>0</v>
      </c>
      <c r="N20" s="249">
        <v>4</v>
      </c>
      <c r="O20" s="252">
        <v>0</v>
      </c>
      <c r="P20" s="249">
        <v>3</v>
      </c>
      <c r="Q20" s="249">
        <v>0</v>
      </c>
      <c r="R20" s="249">
        <v>0</v>
      </c>
      <c r="S20" s="249">
        <v>3</v>
      </c>
      <c r="T20" s="249">
        <v>22</v>
      </c>
      <c r="U20" s="249">
        <v>139</v>
      </c>
      <c r="V20" s="249">
        <v>4</v>
      </c>
      <c r="W20" s="249">
        <v>3</v>
      </c>
      <c r="X20" s="249">
        <v>8</v>
      </c>
      <c r="Y20" s="249">
        <v>186</v>
      </c>
    </row>
    <row r="21" spans="1:25" ht="15.75" customHeight="1">
      <c r="A21" s="320" t="s">
        <v>20</v>
      </c>
      <c r="B21" s="234" t="s">
        <v>2</v>
      </c>
      <c r="C21" s="241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80">
        <v>0</v>
      </c>
      <c r="N21" s="247">
        <v>0</v>
      </c>
      <c r="O21" s="250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1</v>
      </c>
      <c r="V21" s="247">
        <v>0</v>
      </c>
      <c r="W21" s="247">
        <v>0</v>
      </c>
      <c r="X21" s="247">
        <v>0</v>
      </c>
      <c r="Y21" s="247">
        <v>1</v>
      </c>
    </row>
    <row r="22" spans="1:25" ht="15.75" customHeight="1">
      <c r="A22" s="321"/>
      <c r="B22" s="2" t="s">
        <v>13</v>
      </c>
      <c r="C22" s="243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1</v>
      </c>
      <c r="L22" s="244">
        <v>0</v>
      </c>
      <c r="M22" s="282">
        <v>0</v>
      </c>
      <c r="N22" s="248">
        <v>1</v>
      </c>
      <c r="O22" s="251">
        <v>0</v>
      </c>
      <c r="P22" s="248">
        <v>2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248">
        <v>0</v>
      </c>
      <c r="Y22" s="248">
        <v>3</v>
      </c>
    </row>
    <row r="23" spans="1:25" ht="15.75" customHeight="1" thickBot="1">
      <c r="A23" s="322"/>
      <c r="B23" s="235" t="s">
        <v>7</v>
      </c>
      <c r="C23" s="245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83">
        <v>0</v>
      </c>
      <c r="N23" s="249">
        <v>0</v>
      </c>
      <c r="O23" s="252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49">
        <v>0</v>
      </c>
      <c r="X23" s="249">
        <v>0</v>
      </c>
      <c r="Y23" s="249">
        <v>0</v>
      </c>
    </row>
    <row r="24" spans="1:25" ht="15.75" customHeight="1" thickBot="1">
      <c r="A24" s="323" t="s">
        <v>16</v>
      </c>
      <c r="B24" s="324"/>
      <c r="C24" s="257">
        <v>12</v>
      </c>
      <c r="D24" s="258">
        <v>0</v>
      </c>
      <c r="E24" s="258">
        <v>0</v>
      </c>
      <c r="F24" s="258">
        <v>2</v>
      </c>
      <c r="G24" s="258">
        <v>2</v>
      </c>
      <c r="H24" s="258">
        <v>1</v>
      </c>
      <c r="I24" s="258">
        <v>1</v>
      </c>
      <c r="J24" s="258">
        <v>2</v>
      </c>
      <c r="K24" s="258">
        <v>4</v>
      </c>
      <c r="L24" s="258">
        <v>1</v>
      </c>
      <c r="M24" s="287">
        <v>0</v>
      </c>
      <c r="N24" s="260">
        <v>25</v>
      </c>
      <c r="O24" s="259">
        <v>0</v>
      </c>
      <c r="P24" s="260">
        <v>30</v>
      </c>
      <c r="Q24" s="260">
        <v>26</v>
      </c>
      <c r="R24" s="260">
        <v>4</v>
      </c>
      <c r="S24" s="260">
        <v>8</v>
      </c>
      <c r="T24" s="260">
        <v>44</v>
      </c>
      <c r="U24" s="260">
        <v>41</v>
      </c>
      <c r="V24" s="260">
        <v>18</v>
      </c>
      <c r="W24" s="260">
        <v>10</v>
      </c>
      <c r="X24" s="260">
        <v>26</v>
      </c>
      <c r="Y24" s="260">
        <v>232</v>
      </c>
    </row>
    <row r="25" spans="1:25" ht="15.75" customHeight="1" thickBot="1">
      <c r="A25" s="325" t="s">
        <v>22</v>
      </c>
      <c r="B25" s="326"/>
      <c r="C25" s="261">
        <v>352</v>
      </c>
      <c r="D25" s="262">
        <v>29</v>
      </c>
      <c r="E25" s="262">
        <v>55</v>
      </c>
      <c r="F25" s="262">
        <v>63</v>
      </c>
      <c r="G25" s="262">
        <v>125</v>
      </c>
      <c r="H25" s="262">
        <v>128</v>
      </c>
      <c r="I25" s="262">
        <v>67</v>
      </c>
      <c r="J25" s="262">
        <v>177</v>
      </c>
      <c r="K25" s="262">
        <v>358</v>
      </c>
      <c r="L25" s="262">
        <v>9</v>
      </c>
      <c r="M25" s="288">
        <v>116</v>
      </c>
      <c r="N25" s="264">
        <v>1479</v>
      </c>
      <c r="O25" s="263">
        <v>107</v>
      </c>
      <c r="P25" s="264">
        <v>745</v>
      </c>
      <c r="Q25" s="264">
        <v>912</v>
      </c>
      <c r="R25" s="264">
        <v>104</v>
      </c>
      <c r="S25" s="264">
        <v>160</v>
      </c>
      <c r="T25" s="264">
        <v>1332</v>
      </c>
      <c r="U25" s="264">
        <v>1654</v>
      </c>
      <c r="V25" s="264">
        <v>528</v>
      </c>
      <c r="W25" s="264">
        <v>325</v>
      </c>
      <c r="X25" s="264">
        <v>397</v>
      </c>
      <c r="Y25" s="264">
        <v>7743</v>
      </c>
    </row>
    <row r="26" ht="15.75" customHeight="1">
      <c r="B26" s="1" t="s">
        <v>49</v>
      </c>
    </row>
    <row r="27" spans="2:12" ht="15.75" customHeight="1">
      <c r="B27" s="3" t="s">
        <v>50</v>
      </c>
      <c r="C27" s="1" t="s">
        <v>51</v>
      </c>
      <c r="L27" s="1" t="s">
        <v>54</v>
      </c>
    </row>
    <row r="28" spans="3:12" ht="15.75" customHeight="1">
      <c r="C28" s="1" t="s">
        <v>52</v>
      </c>
      <c r="L28" s="1" t="s">
        <v>351</v>
      </c>
    </row>
    <row r="29" ht="15.75" customHeight="1">
      <c r="C29" s="1" t="s">
        <v>53</v>
      </c>
    </row>
  </sheetData>
  <sheetProtection/>
  <mergeCells count="24">
    <mergeCell ref="A1:Y1"/>
    <mergeCell ref="X2:X3"/>
    <mergeCell ref="A2:B3"/>
    <mergeCell ref="C2:N2"/>
    <mergeCell ref="O2:O3"/>
    <mergeCell ref="P2:P3"/>
    <mergeCell ref="Q2:Q3"/>
    <mergeCell ref="R2:R3"/>
    <mergeCell ref="A18:B18"/>
    <mergeCell ref="S2:S3"/>
    <mergeCell ref="T2:T3"/>
    <mergeCell ref="U2:U3"/>
    <mergeCell ref="V2:V3"/>
    <mergeCell ref="W2:W3"/>
    <mergeCell ref="A19:B19"/>
    <mergeCell ref="A20:B20"/>
    <mergeCell ref="A21:A23"/>
    <mergeCell ref="A24:B24"/>
    <mergeCell ref="A25:B25"/>
    <mergeCell ref="Y2:Y3"/>
    <mergeCell ref="A4:B5"/>
    <mergeCell ref="A6:A11"/>
    <mergeCell ref="A12:A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SheetLayoutView="100" zoomScalePageLayoutView="0" workbookViewId="0" topLeftCell="A1">
      <pane ySplit="3" topLeftCell="A57" activePane="bottomLeft" state="frozen"/>
      <selection pane="topLeft" activeCell="A1" sqref="A1:Y1"/>
      <selection pane="bottomLeft" activeCell="A1" sqref="A1:Y1"/>
    </sheetView>
  </sheetViews>
  <sheetFormatPr defaultColWidth="9.00390625" defaultRowHeight="12"/>
  <cols>
    <col min="1" max="1" width="9.375" style="5" customWidth="1"/>
    <col min="2" max="12" width="10.125" style="5" customWidth="1"/>
    <col min="13" max="13" width="1.12109375" style="5" customWidth="1"/>
    <col min="14" max="14" width="15.00390625" style="33" customWidth="1"/>
    <col min="15" max="16384" width="9.375" style="5" customWidth="1"/>
  </cols>
  <sheetData>
    <row r="1" spans="1:14" ht="36.75" customHeight="1">
      <c r="A1" s="352" t="s">
        <v>55</v>
      </c>
      <c r="B1" s="352"/>
      <c r="C1" s="352"/>
      <c r="D1" s="352"/>
      <c r="E1" s="352"/>
      <c r="F1" s="352"/>
      <c r="G1" s="352"/>
      <c r="H1" s="352"/>
      <c r="I1" s="352"/>
      <c r="J1" s="352"/>
      <c r="K1" s="360"/>
      <c r="L1" s="360"/>
      <c r="M1" s="360"/>
      <c r="N1" s="360"/>
    </row>
    <row r="2" spans="1:14" ht="13.5">
      <c r="A2" s="361"/>
      <c r="B2" s="363" t="s">
        <v>56</v>
      </c>
      <c r="C2" s="364"/>
      <c r="D2" s="364"/>
      <c r="E2" s="364"/>
      <c r="F2" s="364"/>
      <c r="G2" s="365"/>
      <c r="H2" s="366" t="s">
        <v>57</v>
      </c>
      <c r="I2" s="366" t="s">
        <v>58</v>
      </c>
      <c r="J2" s="366" t="s">
        <v>59</v>
      </c>
      <c r="K2" s="366" t="s">
        <v>60</v>
      </c>
      <c r="L2" s="366" t="s">
        <v>61</v>
      </c>
      <c r="M2" s="361"/>
      <c r="N2" s="366" t="s">
        <v>62</v>
      </c>
    </row>
    <row r="3" spans="1:14" ht="87.75" customHeight="1">
      <c r="A3" s="362"/>
      <c r="B3" s="6" t="s">
        <v>63</v>
      </c>
      <c r="C3" s="7" t="s">
        <v>64</v>
      </c>
      <c r="D3" s="7" t="s">
        <v>65</v>
      </c>
      <c r="E3" s="7" t="s">
        <v>66</v>
      </c>
      <c r="F3" s="7" t="s">
        <v>67</v>
      </c>
      <c r="G3" s="7" t="s">
        <v>68</v>
      </c>
      <c r="H3" s="367"/>
      <c r="I3" s="367"/>
      <c r="J3" s="367"/>
      <c r="K3" s="367"/>
      <c r="L3" s="367"/>
      <c r="M3" s="362"/>
      <c r="N3" s="367"/>
    </row>
    <row r="4" spans="1:14" ht="18" customHeight="1">
      <c r="A4" s="8" t="s">
        <v>69</v>
      </c>
      <c r="B4" s="9">
        <v>9498</v>
      </c>
      <c r="C4" s="9">
        <v>401</v>
      </c>
      <c r="D4" s="9">
        <v>1332</v>
      </c>
      <c r="E4" s="9">
        <v>454</v>
      </c>
      <c r="F4" s="9">
        <v>3513</v>
      </c>
      <c r="G4" s="9">
        <v>2249</v>
      </c>
      <c r="H4" s="9">
        <v>3538</v>
      </c>
      <c r="I4" s="9">
        <v>4951</v>
      </c>
      <c r="J4" s="9">
        <v>1734</v>
      </c>
      <c r="K4" s="358">
        <v>1900</v>
      </c>
      <c r="L4" s="359"/>
      <c r="M4" s="9"/>
      <c r="N4" s="10">
        <v>21621</v>
      </c>
    </row>
    <row r="5" spans="1:14" ht="18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4"/>
    </row>
    <row r="6" spans="1:14" ht="18" customHeight="1">
      <c r="A6" s="11">
        <v>40</v>
      </c>
      <c r="B6" s="12">
        <v>8434</v>
      </c>
      <c r="C6" s="12">
        <v>407</v>
      </c>
      <c r="D6" s="12">
        <v>876</v>
      </c>
      <c r="E6" s="12">
        <v>528</v>
      </c>
      <c r="F6" s="12">
        <v>2464</v>
      </c>
      <c r="G6" s="12">
        <v>2245</v>
      </c>
      <c r="H6" s="12">
        <v>2653</v>
      </c>
      <c r="I6" s="12">
        <v>4048</v>
      </c>
      <c r="J6" s="12">
        <v>1407</v>
      </c>
      <c r="K6" s="13">
        <v>781</v>
      </c>
      <c r="L6" s="12">
        <v>1785</v>
      </c>
      <c r="M6" s="12"/>
      <c r="N6" s="14">
        <v>19108</v>
      </c>
    </row>
    <row r="7" spans="1:14" ht="18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2"/>
      <c r="N7" s="14"/>
    </row>
    <row r="8" spans="1:14" s="16" customFormat="1" ht="18" customHeight="1">
      <c r="A8" s="354">
        <v>45</v>
      </c>
      <c r="B8" s="15">
        <v>1</v>
      </c>
      <c r="C8" s="15">
        <v>0.3</v>
      </c>
      <c r="D8" s="15">
        <v>1.3</v>
      </c>
      <c r="E8" s="15">
        <v>1.9</v>
      </c>
      <c r="F8" s="15">
        <v>2.2</v>
      </c>
      <c r="G8" s="15">
        <v>0.8</v>
      </c>
      <c r="H8" s="15">
        <v>7.7</v>
      </c>
      <c r="I8" s="15">
        <v>1.7</v>
      </c>
      <c r="J8" s="15">
        <v>2.2</v>
      </c>
      <c r="K8" s="16">
        <v>3.8</v>
      </c>
      <c r="L8" s="15">
        <v>0.3</v>
      </c>
      <c r="M8" s="15"/>
      <c r="N8" s="15">
        <v>0.9</v>
      </c>
    </row>
    <row r="9" spans="1:14" ht="18" customHeight="1">
      <c r="A9" s="354"/>
      <c r="B9" s="12">
        <v>13408</v>
      </c>
      <c r="C9" s="12">
        <v>579</v>
      </c>
      <c r="D9" s="12">
        <v>1205</v>
      </c>
      <c r="E9" s="12">
        <v>1073</v>
      </c>
      <c r="F9" s="12">
        <v>4122</v>
      </c>
      <c r="G9" s="12">
        <v>2789</v>
      </c>
      <c r="H9" s="12">
        <v>2034</v>
      </c>
      <c r="I9" s="12">
        <v>5735</v>
      </c>
      <c r="J9" s="12">
        <v>4098</v>
      </c>
      <c r="K9" s="13">
        <v>1758</v>
      </c>
      <c r="L9" s="12">
        <v>3763</v>
      </c>
      <c r="M9" s="12"/>
      <c r="N9" s="14">
        <v>30796</v>
      </c>
    </row>
    <row r="10" spans="1:14" s="19" customFormat="1" ht="18" customHeight="1">
      <c r="A10" s="354">
        <v>50</v>
      </c>
      <c r="B10" s="17">
        <v>0.8</v>
      </c>
      <c r="C10" s="17">
        <v>0.3</v>
      </c>
      <c r="D10" s="17">
        <v>1</v>
      </c>
      <c r="E10" s="17">
        <v>1.7</v>
      </c>
      <c r="F10" s="17">
        <v>1.5</v>
      </c>
      <c r="G10" s="17">
        <v>0.6</v>
      </c>
      <c r="H10" s="17">
        <v>7.8</v>
      </c>
      <c r="I10" s="17">
        <v>1.2</v>
      </c>
      <c r="J10" s="17">
        <v>1.6</v>
      </c>
      <c r="K10" s="18">
        <v>2.7</v>
      </c>
      <c r="L10" s="17">
        <v>0.2</v>
      </c>
      <c r="M10" s="17"/>
      <c r="N10" s="17">
        <v>0.7</v>
      </c>
    </row>
    <row r="11" spans="1:14" s="13" customFormat="1" ht="18" customHeight="1">
      <c r="A11" s="354"/>
      <c r="B11" s="12">
        <v>10809</v>
      </c>
      <c r="C11" s="12">
        <v>413</v>
      </c>
      <c r="D11" s="12">
        <v>938</v>
      </c>
      <c r="E11" s="12">
        <v>951</v>
      </c>
      <c r="F11" s="12">
        <v>3025</v>
      </c>
      <c r="G11" s="12">
        <v>2409</v>
      </c>
      <c r="H11" s="12">
        <v>1416</v>
      </c>
      <c r="I11" s="12">
        <v>4618</v>
      </c>
      <c r="J11" s="12">
        <v>2975</v>
      </c>
      <c r="K11" s="13">
        <v>1166</v>
      </c>
      <c r="L11" s="12">
        <v>3969</v>
      </c>
      <c r="M11" s="12"/>
      <c r="N11" s="14">
        <v>24953</v>
      </c>
    </row>
    <row r="12" spans="1:14" s="19" customFormat="1" ht="18" customHeight="1">
      <c r="A12" s="354">
        <v>55</v>
      </c>
      <c r="B12" s="17">
        <v>0.6</v>
      </c>
      <c r="C12" s="17">
        <v>0.2</v>
      </c>
      <c r="D12" s="17">
        <v>0.6</v>
      </c>
      <c r="E12" s="17">
        <v>1.7</v>
      </c>
      <c r="F12" s="17">
        <v>1.2</v>
      </c>
      <c r="G12" s="17">
        <v>0.4</v>
      </c>
      <c r="H12" s="17">
        <v>11.6</v>
      </c>
      <c r="I12" s="17">
        <v>1.1</v>
      </c>
      <c r="J12" s="17">
        <v>1.2</v>
      </c>
      <c r="K12" s="18">
        <v>2.8</v>
      </c>
      <c r="L12" s="17">
        <v>0.2</v>
      </c>
      <c r="M12" s="17"/>
      <c r="N12" s="17">
        <v>0.5</v>
      </c>
    </row>
    <row r="13" spans="1:14" s="13" customFormat="1" ht="18" customHeight="1">
      <c r="A13" s="354"/>
      <c r="B13" s="12">
        <v>7020</v>
      </c>
      <c r="C13" s="12">
        <v>263</v>
      </c>
      <c r="D13" s="12">
        <v>493</v>
      </c>
      <c r="E13" s="12">
        <v>947</v>
      </c>
      <c r="F13" s="12">
        <v>1811</v>
      </c>
      <c r="G13" s="12">
        <v>1473</v>
      </c>
      <c r="H13" s="12">
        <v>1394</v>
      </c>
      <c r="I13" s="12">
        <v>3965</v>
      </c>
      <c r="J13" s="12">
        <v>2518</v>
      </c>
      <c r="K13" s="13">
        <v>600</v>
      </c>
      <c r="L13" s="12">
        <v>3147</v>
      </c>
      <c r="M13" s="12"/>
      <c r="N13" s="14">
        <v>18644</v>
      </c>
    </row>
    <row r="14" spans="1:14" s="19" customFormat="1" ht="18" customHeight="1">
      <c r="A14" s="354">
        <v>60</v>
      </c>
      <c r="B14" s="17">
        <v>0.4</v>
      </c>
      <c r="C14" s="17">
        <v>0.1</v>
      </c>
      <c r="D14" s="17">
        <v>0.4</v>
      </c>
      <c r="E14" s="17">
        <v>1.1</v>
      </c>
      <c r="F14" s="17">
        <v>1</v>
      </c>
      <c r="G14" s="17">
        <v>0.3</v>
      </c>
      <c r="H14" s="17">
        <v>8.5</v>
      </c>
      <c r="I14" s="17">
        <v>0.7</v>
      </c>
      <c r="J14" s="17">
        <v>0.9</v>
      </c>
      <c r="K14" s="18">
        <v>2.3</v>
      </c>
      <c r="L14" s="17">
        <v>0.2</v>
      </c>
      <c r="M14" s="17"/>
      <c r="N14" s="17">
        <v>0.4</v>
      </c>
    </row>
    <row r="15" spans="1:14" s="21" customFormat="1" ht="18" customHeight="1">
      <c r="A15" s="354"/>
      <c r="B15" s="20">
        <v>5298</v>
      </c>
      <c r="C15" s="20">
        <v>162</v>
      </c>
      <c r="D15" s="20">
        <v>325</v>
      </c>
      <c r="E15" s="20">
        <v>600</v>
      </c>
      <c r="F15" s="20">
        <v>881</v>
      </c>
      <c r="G15" s="20">
        <v>1110</v>
      </c>
      <c r="H15" s="20">
        <v>974</v>
      </c>
      <c r="I15" s="20">
        <v>2679</v>
      </c>
      <c r="J15" s="20">
        <v>1835</v>
      </c>
      <c r="K15" s="21">
        <v>433</v>
      </c>
      <c r="L15" s="20">
        <v>3369</v>
      </c>
      <c r="M15" s="20"/>
      <c r="N15" s="22">
        <v>14588</v>
      </c>
    </row>
    <row r="16" spans="1:14" s="19" customFormat="1" ht="18" customHeight="1">
      <c r="A16" s="354" t="s">
        <v>70</v>
      </c>
      <c r="B16" s="17">
        <v>0.3</v>
      </c>
      <c r="C16" s="17">
        <v>0.1</v>
      </c>
      <c r="D16" s="17">
        <v>0.3</v>
      </c>
      <c r="E16" s="17">
        <v>1</v>
      </c>
      <c r="F16" s="17">
        <v>0.9</v>
      </c>
      <c r="G16" s="17">
        <v>0.2</v>
      </c>
      <c r="H16" s="17">
        <v>8.6</v>
      </c>
      <c r="I16" s="17">
        <v>0.6</v>
      </c>
      <c r="J16" s="17">
        <v>0.9</v>
      </c>
      <c r="K16" s="18">
        <v>1.6</v>
      </c>
      <c r="L16" s="17">
        <v>0.1</v>
      </c>
      <c r="M16" s="17"/>
      <c r="N16" s="17">
        <v>0.3</v>
      </c>
    </row>
    <row r="17" spans="1:14" s="21" customFormat="1" ht="18" customHeight="1">
      <c r="A17" s="354"/>
      <c r="B17" s="20">
        <v>4340</v>
      </c>
      <c r="C17" s="20">
        <v>176</v>
      </c>
      <c r="D17" s="20">
        <v>273</v>
      </c>
      <c r="E17" s="20">
        <v>491</v>
      </c>
      <c r="F17" s="20">
        <v>725</v>
      </c>
      <c r="G17" s="20">
        <v>880</v>
      </c>
      <c r="H17" s="20">
        <v>615</v>
      </c>
      <c r="I17" s="20">
        <v>2162</v>
      </c>
      <c r="J17" s="20">
        <v>1998</v>
      </c>
      <c r="K17" s="21">
        <v>259</v>
      </c>
      <c r="L17" s="20">
        <v>3090</v>
      </c>
      <c r="M17" s="20"/>
      <c r="N17" s="22">
        <v>12464</v>
      </c>
    </row>
    <row r="18" spans="1:14" s="19" customFormat="1" ht="18" customHeight="1">
      <c r="A18" s="354">
        <v>2</v>
      </c>
      <c r="B18" s="17">
        <v>0.3</v>
      </c>
      <c r="C18" s="17">
        <v>0.1</v>
      </c>
      <c r="D18" s="17">
        <v>0.3</v>
      </c>
      <c r="E18" s="17">
        <v>0.9</v>
      </c>
      <c r="F18" s="17">
        <v>0.8</v>
      </c>
      <c r="G18" s="17">
        <v>0.2</v>
      </c>
      <c r="H18" s="17">
        <v>6.4</v>
      </c>
      <c r="I18" s="17">
        <v>0.6</v>
      </c>
      <c r="J18" s="17">
        <v>0.8</v>
      </c>
      <c r="K18" s="18">
        <v>1.4</v>
      </c>
      <c r="L18" s="17">
        <v>0.1</v>
      </c>
      <c r="M18" s="17"/>
      <c r="N18" s="17">
        <v>0.3</v>
      </c>
    </row>
    <row r="19" spans="1:14" s="21" customFormat="1" ht="18" customHeight="1">
      <c r="A19" s="354"/>
      <c r="B19" s="20">
        <v>3824</v>
      </c>
      <c r="C19" s="20">
        <v>163</v>
      </c>
      <c r="D19" s="20">
        <v>243</v>
      </c>
      <c r="E19" s="20">
        <v>425</v>
      </c>
      <c r="F19" s="20">
        <v>624</v>
      </c>
      <c r="G19" s="20">
        <v>785</v>
      </c>
      <c r="H19" s="20">
        <v>583</v>
      </c>
      <c r="I19" s="20">
        <v>2078</v>
      </c>
      <c r="J19" s="20">
        <v>1708</v>
      </c>
      <c r="K19" s="21">
        <v>233</v>
      </c>
      <c r="L19" s="20">
        <v>2989</v>
      </c>
      <c r="M19" s="20"/>
      <c r="N19" s="22">
        <v>11415</v>
      </c>
    </row>
    <row r="20" spans="1:14" s="19" customFormat="1" ht="18" customHeight="1">
      <c r="A20" s="354">
        <v>3</v>
      </c>
      <c r="B20" s="17">
        <v>0.3</v>
      </c>
      <c r="C20" s="17">
        <v>0.1</v>
      </c>
      <c r="D20" s="17">
        <v>0.4</v>
      </c>
      <c r="E20" s="17">
        <v>0.9</v>
      </c>
      <c r="F20" s="17">
        <v>0.7</v>
      </c>
      <c r="G20" s="17">
        <v>0.2</v>
      </c>
      <c r="H20" s="17">
        <v>6.2</v>
      </c>
      <c r="I20" s="17">
        <v>0.5</v>
      </c>
      <c r="J20" s="17">
        <v>0.7</v>
      </c>
      <c r="K20" s="18">
        <v>2.2</v>
      </c>
      <c r="L20" s="17">
        <v>0.1</v>
      </c>
      <c r="M20" s="17"/>
      <c r="N20" s="17">
        <v>0.3</v>
      </c>
    </row>
    <row r="21" spans="1:14" s="21" customFormat="1" ht="18" customHeight="1">
      <c r="A21" s="354"/>
      <c r="B21" s="20">
        <v>3927</v>
      </c>
      <c r="C21" s="20">
        <v>156</v>
      </c>
      <c r="D21" s="20">
        <v>290</v>
      </c>
      <c r="E21" s="20">
        <v>435</v>
      </c>
      <c r="F21" s="20">
        <v>553</v>
      </c>
      <c r="G21" s="20">
        <v>872</v>
      </c>
      <c r="H21" s="20">
        <v>572</v>
      </c>
      <c r="I21" s="20">
        <v>1983</v>
      </c>
      <c r="J21" s="20">
        <v>1523</v>
      </c>
      <c r="K21" s="21">
        <v>354</v>
      </c>
      <c r="L21" s="20">
        <v>3592</v>
      </c>
      <c r="M21" s="20"/>
      <c r="N21" s="22">
        <v>11951</v>
      </c>
    </row>
    <row r="22" spans="1:14" s="19" customFormat="1" ht="18" customHeight="1">
      <c r="A22" s="354">
        <v>4</v>
      </c>
      <c r="B22" s="17">
        <v>0.3</v>
      </c>
      <c r="C22" s="17">
        <v>0.3</v>
      </c>
      <c r="D22" s="17">
        <v>0.2</v>
      </c>
      <c r="E22" s="17">
        <v>0.8</v>
      </c>
      <c r="F22" s="17">
        <v>0.6</v>
      </c>
      <c r="G22" s="17">
        <v>0.1</v>
      </c>
      <c r="H22" s="17">
        <v>7.5</v>
      </c>
      <c r="I22" s="17">
        <v>0.5</v>
      </c>
      <c r="J22" s="17">
        <v>0.7</v>
      </c>
      <c r="K22" s="18">
        <v>0.9</v>
      </c>
      <c r="L22" s="17">
        <v>0.1</v>
      </c>
      <c r="M22" s="17"/>
      <c r="N22" s="17">
        <v>0.2</v>
      </c>
    </row>
    <row r="23" spans="1:14" s="21" customFormat="1" ht="18" customHeight="1">
      <c r="A23" s="354"/>
      <c r="B23" s="20">
        <v>3587</v>
      </c>
      <c r="C23" s="20">
        <v>134</v>
      </c>
      <c r="D23" s="20">
        <v>289</v>
      </c>
      <c r="E23" s="20">
        <v>383</v>
      </c>
      <c r="F23" s="20">
        <v>564</v>
      </c>
      <c r="G23" s="20">
        <v>734</v>
      </c>
      <c r="H23" s="20">
        <v>507</v>
      </c>
      <c r="I23" s="20">
        <v>1982</v>
      </c>
      <c r="J23" s="20">
        <v>1533</v>
      </c>
      <c r="K23" s="21">
        <v>217</v>
      </c>
      <c r="L23" s="20">
        <v>3016</v>
      </c>
      <c r="M23" s="20"/>
      <c r="N23" s="22">
        <v>10842</v>
      </c>
    </row>
    <row r="24" spans="1:14" s="19" customFormat="1" ht="18" customHeight="1">
      <c r="A24" s="354">
        <v>5</v>
      </c>
      <c r="B24" s="17">
        <v>0.2</v>
      </c>
      <c r="C24" s="17">
        <v>0.1</v>
      </c>
      <c r="D24" s="17">
        <v>0.2</v>
      </c>
      <c r="E24" s="17">
        <v>0.7</v>
      </c>
      <c r="F24" s="17">
        <v>0.5</v>
      </c>
      <c r="G24" s="17">
        <v>0.1</v>
      </c>
      <c r="H24" s="17">
        <v>6.8</v>
      </c>
      <c r="I24" s="17">
        <v>0.4</v>
      </c>
      <c r="J24" s="17">
        <v>0.6</v>
      </c>
      <c r="K24" s="18">
        <v>0.9</v>
      </c>
      <c r="L24" s="17">
        <v>0.1</v>
      </c>
      <c r="M24" s="17"/>
      <c r="N24" s="17">
        <v>0.2</v>
      </c>
    </row>
    <row r="25" spans="1:14" s="21" customFormat="1" ht="18" customHeight="1">
      <c r="A25" s="354"/>
      <c r="B25" s="20">
        <v>3154</v>
      </c>
      <c r="C25" s="20">
        <v>114</v>
      </c>
      <c r="D25" s="20">
        <v>268</v>
      </c>
      <c r="E25" s="20">
        <v>340</v>
      </c>
      <c r="F25" s="20">
        <v>451</v>
      </c>
      <c r="G25" s="20">
        <v>572</v>
      </c>
      <c r="H25" s="20">
        <v>462</v>
      </c>
      <c r="I25" s="20">
        <v>1661</v>
      </c>
      <c r="J25" s="20">
        <v>1400</v>
      </c>
      <c r="K25" s="21">
        <v>221</v>
      </c>
      <c r="L25" s="20">
        <v>2732</v>
      </c>
      <c r="M25" s="20"/>
      <c r="N25" s="22">
        <v>9630</v>
      </c>
    </row>
    <row r="26" spans="1:14" s="19" customFormat="1" ht="18" customHeight="1">
      <c r="A26" s="354">
        <v>6</v>
      </c>
      <c r="B26" s="17">
        <v>0.2</v>
      </c>
      <c r="C26" s="17">
        <v>0.1</v>
      </c>
      <c r="D26" s="17">
        <v>0.2</v>
      </c>
      <c r="E26" s="17">
        <v>0.7</v>
      </c>
      <c r="F26" s="17">
        <v>0.5</v>
      </c>
      <c r="G26" s="17">
        <v>0.1</v>
      </c>
      <c r="H26" s="17">
        <v>8</v>
      </c>
      <c r="I26" s="17">
        <v>0.4</v>
      </c>
      <c r="J26" s="17">
        <v>0.6</v>
      </c>
      <c r="K26" s="18">
        <v>0.7</v>
      </c>
      <c r="L26" s="17">
        <v>0.1</v>
      </c>
      <c r="M26" s="17"/>
      <c r="N26" s="17">
        <v>0.2</v>
      </c>
    </row>
    <row r="27" spans="1:14" s="21" customFormat="1" ht="18" customHeight="1">
      <c r="A27" s="354"/>
      <c r="B27" s="20">
        <v>3123</v>
      </c>
      <c r="C27" s="20">
        <v>106</v>
      </c>
      <c r="D27" s="20">
        <v>282</v>
      </c>
      <c r="E27" s="20">
        <v>344</v>
      </c>
      <c r="F27" s="20">
        <v>439</v>
      </c>
      <c r="G27" s="20">
        <v>560</v>
      </c>
      <c r="H27" s="20">
        <v>539</v>
      </c>
      <c r="I27" s="20">
        <v>1846</v>
      </c>
      <c r="J27" s="20">
        <v>1329</v>
      </c>
      <c r="K27" s="21">
        <v>159</v>
      </c>
      <c r="L27" s="20">
        <v>2919</v>
      </c>
      <c r="M27" s="20"/>
      <c r="N27" s="22">
        <v>9915</v>
      </c>
    </row>
    <row r="28" spans="1:14" s="19" customFormat="1" ht="18" customHeight="1">
      <c r="A28" s="354">
        <v>7</v>
      </c>
      <c r="B28" s="17">
        <v>0.2</v>
      </c>
      <c r="C28" s="17">
        <v>0.1</v>
      </c>
      <c r="D28" s="17">
        <v>0.2</v>
      </c>
      <c r="E28" s="17">
        <v>0.6</v>
      </c>
      <c r="F28" s="17">
        <v>0.4</v>
      </c>
      <c r="G28" s="17">
        <v>0.1</v>
      </c>
      <c r="H28" s="17">
        <v>7.1</v>
      </c>
      <c r="I28" s="17">
        <v>0.4</v>
      </c>
      <c r="J28" s="17">
        <v>0.5</v>
      </c>
      <c r="K28" s="18">
        <v>0.6</v>
      </c>
      <c r="L28" s="17">
        <v>0.1</v>
      </c>
      <c r="M28" s="17"/>
      <c r="N28" s="17">
        <v>0.2</v>
      </c>
    </row>
    <row r="29" spans="1:14" s="21" customFormat="1" ht="18" customHeight="1">
      <c r="A29" s="354"/>
      <c r="B29" s="20">
        <v>2844</v>
      </c>
      <c r="C29" s="20">
        <v>113</v>
      </c>
      <c r="D29" s="20">
        <v>235</v>
      </c>
      <c r="E29" s="20">
        <v>320</v>
      </c>
      <c r="F29" s="20">
        <v>418</v>
      </c>
      <c r="G29" s="20">
        <v>543</v>
      </c>
      <c r="H29" s="20">
        <v>482</v>
      </c>
      <c r="I29" s="20">
        <v>1843</v>
      </c>
      <c r="J29" s="20">
        <v>1157</v>
      </c>
      <c r="K29" s="21">
        <v>131</v>
      </c>
      <c r="L29" s="20">
        <v>2773</v>
      </c>
      <c r="M29" s="20"/>
      <c r="N29" s="22">
        <v>9230</v>
      </c>
    </row>
    <row r="30" spans="1:14" s="19" customFormat="1" ht="18" customHeight="1">
      <c r="A30" s="354">
        <v>8</v>
      </c>
      <c r="B30" s="17">
        <v>0.2</v>
      </c>
      <c r="C30" s="17">
        <v>0.1</v>
      </c>
      <c r="D30" s="17">
        <v>0.1</v>
      </c>
      <c r="E30" s="17">
        <v>0.6</v>
      </c>
      <c r="F30" s="17">
        <v>0.5</v>
      </c>
      <c r="G30" s="17">
        <v>0.1</v>
      </c>
      <c r="H30" s="17">
        <v>8.4</v>
      </c>
      <c r="I30" s="17">
        <v>0.4</v>
      </c>
      <c r="J30" s="17">
        <v>0.5</v>
      </c>
      <c r="K30" s="18">
        <v>0.6</v>
      </c>
      <c r="L30" s="17">
        <v>0.1</v>
      </c>
      <c r="M30" s="17"/>
      <c r="N30" s="17">
        <v>0.2</v>
      </c>
    </row>
    <row r="31" spans="1:14" s="21" customFormat="1" ht="18" customHeight="1">
      <c r="A31" s="354"/>
      <c r="B31" s="20">
        <v>2631</v>
      </c>
      <c r="C31" s="20">
        <v>92</v>
      </c>
      <c r="D31" s="20">
        <v>189</v>
      </c>
      <c r="E31" s="20">
        <v>322</v>
      </c>
      <c r="F31" s="20">
        <v>427</v>
      </c>
      <c r="G31" s="20">
        <v>490</v>
      </c>
      <c r="H31" s="20">
        <v>572</v>
      </c>
      <c r="I31" s="20">
        <v>1834</v>
      </c>
      <c r="J31" s="20">
        <v>1187</v>
      </c>
      <c r="K31" s="21">
        <v>138</v>
      </c>
      <c r="L31" s="20">
        <v>2888</v>
      </c>
      <c r="M31" s="20"/>
      <c r="N31" s="22">
        <v>9250</v>
      </c>
    </row>
    <row r="32" spans="1:14" s="19" customFormat="1" ht="18" customHeight="1">
      <c r="A32" s="354">
        <v>9</v>
      </c>
      <c r="B32" s="17">
        <v>0.2</v>
      </c>
      <c r="C32" s="17">
        <v>0.1</v>
      </c>
      <c r="D32" s="17">
        <v>0.2</v>
      </c>
      <c r="E32" s="17">
        <v>0.7</v>
      </c>
      <c r="F32" s="17">
        <v>0.4</v>
      </c>
      <c r="G32" s="17">
        <v>0.1</v>
      </c>
      <c r="H32" s="17">
        <v>10</v>
      </c>
      <c r="I32" s="17">
        <v>0.4</v>
      </c>
      <c r="J32" s="17">
        <v>0.5</v>
      </c>
      <c r="K32" s="18">
        <v>0.6</v>
      </c>
      <c r="L32" s="17">
        <v>0.1</v>
      </c>
      <c r="M32" s="17"/>
      <c r="N32" s="17">
        <v>0.2</v>
      </c>
    </row>
    <row r="33" spans="1:14" s="21" customFormat="1" ht="18" customHeight="1">
      <c r="A33" s="354"/>
      <c r="B33" s="20">
        <v>2517</v>
      </c>
      <c r="C33" s="20">
        <v>72</v>
      </c>
      <c r="D33" s="20">
        <v>246</v>
      </c>
      <c r="E33" s="20">
        <v>306</v>
      </c>
      <c r="F33" s="20">
        <v>388</v>
      </c>
      <c r="G33" s="20">
        <v>498</v>
      </c>
      <c r="H33" s="20">
        <v>543</v>
      </c>
      <c r="I33" s="20">
        <v>1653</v>
      </c>
      <c r="J33" s="20">
        <v>1143</v>
      </c>
      <c r="K33" s="21">
        <v>86</v>
      </c>
      <c r="L33" s="20">
        <v>2615</v>
      </c>
      <c r="M33" s="20"/>
      <c r="N33" s="22">
        <v>8557</v>
      </c>
    </row>
    <row r="34" spans="1:14" s="19" customFormat="1" ht="18" customHeight="1">
      <c r="A34" s="354">
        <v>10</v>
      </c>
      <c r="B34" s="17">
        <v>0.2</v>
      </c>
      <c r="C34" s="17">
        <v>0.1</v>
      </c>
      <c r="D34" s="17">
        <v>0.2</v>
      </c>
      <c r="E34" s="17">
        <v>0.7</v>
      </c>
      <c r="F34" s="17">
        <v>0.4</v>
      </c>
      <c r="G34" s="17">
        <v>0.1</v>
      </c>
      <c r="H34" s="17">
        <v>8.7</v>
      </c>
      <c r="I34" s="17">
        <v>0.3</v>
      </c>
      <c r="J34" s="17">
        <v>0.5</v>
      </c>
      <c r="K34" s="18">
        <v>0.6</v>
      </c>
      <c r="L34" s="17">
        <v>0.1</v>
      </c>
      <c r="M34" s="17"/>
      <c r="N34" s="17">
        <v>0.2</v>
      </c>
    </row>
    <row r="35" spans="1:14" s="21" customFormat="1" ht="18" customHeight="1">
      <c r="A35" s="354"/>
      <c r="B35" s="20">
        <v>2457</v>
      </c>
      <c r="C35" s="20">
        <v>87</v>
      </c>
      <c r="D35" s="20">
        <v>221</v>
      </c>
      <c r="E35" s="20">
        <v>306</v>
      </c>
      <c r="F35" s="20">
        <v>490</v>
      </c>
      <c r="G35" s="20">
        <v>470</v>
      </c>
      <c r="H35" s="20">
        <v>468</v>
      </c>
      <c r="I35" s="20">
        <v>1364</v>
      </c>
      <c r="J35" s="20">
        <v>1100</v>
      </c>
      <c r="K35" s="21">
        <v>87</v>
      </c>
      <c r="L35" s="20">
        <v>3098</v>
      </c>
      <c r="M35" s="20"/>
      <c r="N35" s="22">
        <v>8574</v>
      </c>
    </row>
    <row r="36" spans="1:14" s="19" customFormat="1" ht="18" customHeight="1">
      <c r="A36" s="354">
        <v>11</v>
      </c>
      <c r="B36" s="17">
        <v>0.2</v>
      </c>
      <c r="C36" s="17">
        <v>0.1</v>
      </c>
      <c r="D36" s="17">
        <v>0.1</v>
      </c>
      <c r="E36" s="17">
        <v>0.6</v>
      </c>
      <c r="F36" s="17">
        <v>0.4</v>
      </c>
      <c r="G36" s="17">
        <v>0.1</v>
      </c>
      <c r="H36" s="17">
        <v>9.1</v>
      </c>
      <c r="I36" s="17">
        <v>0.3</v>
      </c>
      <c r="J36" s="17">
        <v>0.4</v>
      </c>
      <c r="K36" s="18">
        <v>0.6</v>
      </c>
      <c r="L36" s="17">
        <v>0.1</v>
      </c>
      <c r="M36" s="17"/>
      <c r="N36" s="17">
        <v>0.2</v>
      </c>
    </row>
    <row r="37" spans="1:14" s="21" customFormat="1" ht="18" customHeight="1">
      <c r="A37" s="354"/>
      <c r="B37" s="20">
        <v>2136</v>
      </c>
      <c r="C37" s="20">
        <v>52</v>
      </c>
      <c r="D37" s="20">
        <v>162</v>
      </c>
      <c r="E37" s="20">
        <v>284</v>
      </c>
      <c r="F37" s="20">
        <v>465</v>
      </c>
      <c r="G37" s="20">
        <v>418</v>
      </c>
      <c r="H37" s="20">
        <v>490</v>
      </c>
      <c r="I37" s="20">
        <v>1230</v>
      </c>
      <c r="J37" s="20">
        <v>963</v>
      </c>
      <c r="K37" s="21">
        <v>82</v>
      </c>
      <c r="L37" s="20">
        <v>2916</v>
      </c>
      <c r="M37" s="20"/>
      <c r="N37" s="22">
        <v>7817</v>
      </c>
    </row>
    <row r="38" spans="1:14" s="19" customFormat="1" ht="18" customHeight="1">
      <c r="A38" s="354">
        <v>12</v>
      </c>
      <c r="B38" s="17">
        <v>0.2</v>
      </c>
      <c r="C38" s="17">
        <v>0.1</v>
      </c>
      <c r="D38" s="17">
        <v>0.2</v>
      </c>
      <c r="E38" s="17">
        <v>0.6</v>
      </c>
      <c r="F38" s="17">
        <v>0.4</v>
      </c>
      <c r="G38" s="17">
        <v>0.1</v>
      </c>
      <c r="H38" s="17">
        <v>8.9</v>
      </c>
      <c r="I38" s="17">
        <v>0.3</v>
      </c>
      <c r="J38" s="17">
        <v>0.4</v>
      </c>
      <c r="K38" s="18">
        <v>0.7</v>
      </c>
      <c r="L38" s="17">
        <v>0.1</v>
      </c>
      <c r="M38" s="17"/>
      <c r="N38" s="17">
        <v>0.2</v>
      </c>
    </row>
    <row r="39" spans="1:14" s="21" customFormat="1" ht="18" customHeight="1">
      <c r="A39" s="354"/>
      <c r="B39" s="20">
        <v>2208</v>
      </c>
      <c r="C39" s="20">
        <v>71</v>
      </c>
      <c r="D39" s="20">
        <v>184</v>
      </c>
      <c r="E39" s="20">
        <v>272</v>
      </c>
      <c r="F39" s="20">
        <v>489</v>
      </c>
      <c r="G39" s="20">
        <v>445</v>
      </c>
      <c r="H39" s="20">
        <v>480</v>
      </c>
      <c r="I39" s="20">
        <v>1216</v>
      </c>
      <c r="J39" s="20">
        <v>971</v>
      </c>
      <c r="K39" s="21">
        <v>107</v>
      </c>
      <c r="L39" s="20">
        <v>3101</v>
      </c>
      <c r="M39" s="20"/>
      <c r="N39" s="22">
        <v>8083</v>
      </c>
    </row>
    <row r="40" spans="1:14" s="19" customFormat="1" ht="18" customHeight="1">
      <c r="A40" s="354">
        <v>13</v>
      </c>
      <c r="B40" s="17">
        <v>0.2</v>
      </c>
      <c r="C40" s="17">
        <v>0.1</v>
      </c>
      <c r="D40" s="17">
        <v>0.1</v>
      </c>
      <c r="E40" s="17">
        <v>0.6</v>
      </c>
      <c r="F40" s="17">
        <v>0.3</v>
      </c>
      <c r="G40" s="17">
        <v>0.1</v>
      </c>
      <c r="H40" s="17">
        <v>7.1</v>
      </c>
      <c r="I40" s="17">
        <v>0.3</v>
      </c>
      <c r="J40" s="17">
        <v>0.4</v>
      </c>
      <c r="K40" s="18">
        <v>0.6</v>
      </c>
      <c r="L40" s="17">
        <v>0.1</v>
      </c>
      <c r="M40" s="17"/>
      <c r="N40" s="17">
        <v>0.2</v>
      </c>
    </row>
    <row r="41" spans="1:14" s="21" customFormat="1" ht="18" customHeight="1">
      <c r="A41" s="354"/>
      <c r="B41" s="20">
        <v>2054</v>
      </c>
      <c r="C41" s="20">
        <v>50</v>
      </c>
      <c r="D41" s="20">
        <v>176</v>
      </c>
      <c r="E41" s="20">
        <v>254</v>
      </c>
      <c r="F41" s="20">
        <v>428</v>
      </c>
      <c r="G41" s="20">
        <v>405</v>
      </c>
      <c r="H41" s="20">
        <v>386</v>
      </c>
      <c r="I41" s="20">
        <v>1157</v>
      </c>
      <c r="J41" s="20">
        <v>1062</v>
      </c>
      <c r="K41" s="21">
        <v>85</v>
      </c>
      <c r="L41" s="20">
        <v>3240</v>
      </c>
      <c r="M41" s="20"/>
      <c r="N41" s="22">
        <v>7984</v>
      </c>
    </row>
    <row r="42" spans="1:14" s="19" customFormat="1" ht="18" customHeight="1">
      <c r="A42" s="354">
        <v>14</v>
      </c>
      <c r="B42" s="17">
        <v>0.1</v>
      </c>
      <c r="C42" s="17">
        <v>0.1</v>
      </c>
      <c r="D42" s="17">
        <v>0.1</v>
      </c>
      <c r="E42" s="17">
        <v>0.5</v>
      </c>
      <c r="F42" s="17">
        <v>0.3</v>
      </c>
      <c r="G42" s="17">
        <v>0.1</v>
      </c>
      <c r="H42" s="17">
        <v>6.6</v>
      </c>
      <c r="I42" s="17">
        <v>0.2</v>
      </c>
      <c r="J42" s="17">
        <v>0.4</v>
      </c>
      <c r="K42" s="18">
        <v>0.5</v>
      </c>
      <c r="L42" s="17">
        <v>0.1</v>
      </c>
      <c r="M42" s="17"/>
      <c r="N42" s="17">
        <v>0.1</v>
      </c>
    </row>
    <row r="43" spans="1:14" s="21" customFormat="1" ht="18" customHeight="1">
      <c r="A43" s="354"/>
      <c r="B43" s="20">
        <v>1853</v>
      </c>
      <c r="C43" s="20">
        <v>52</v>
      </c>
      <c r="D43" s="20">
        <v>155</v>
      </c>
      <c r="E43" s="20">
        <v>245</v>
      </c>
      <c r="F43" s="20">
        <v>377</v>
      </c>
      <c r="G43" s="20">
        <v>364</v>
      </c>
      <c r="H43" s="20">
        <v>359</v>
      </c>
      <c r="I43" s="20">
        <v>1055</v>
      </c>
      <c r="J43" s="20">
        <v>998</v>
      </c>
      <c r="K43" s="21">
        <v>73</v>
      </c>
      <c r="L43" s="20">
        <v>3164</v>
      </c>
      <c r="M43" s="20"/>
      <c r="N43" s="22">
        <v>7502</v>
      </c>
    </row>
    <row r="44" spans="1:14" s="19" customFormat="1" ht="18" customHeight="1">
      <c r="A44" s="354">
        <v>15</v>
      </c>
      <c r="B44" s="17">
        <v>0.2</v>
      </c>
      <c r="C44" s="17">
        <v>0.1</v>
      </c>
      <c r="D44" s="17">
        <v>0.1</v>
      </c>
      <c r="E44" s="17">
        <v>0.6</v>
      </c>
      <c r="F44" s="17">
        <v>0.4</v>
      </c>
      <c r="G44" s="17">
        <v>0.1</v>
      </c>
      <c r="H44" s="17">
        <v>9</v>
      </c>
      <c r="I44" s="17">
        <v>0.3</v>
      </c>
      <c r="J44" s="17">
        <v>0.4</v>
      </c>
      <c r="K44" s="18">
        <v>0.8</v>
      </c>
      <c r="L44" s="17">
        <v>0.1</v>
      </c>
      <c r="M44" s="17"/>
      <c r="N44" s="17">
        <v>0.2</v>
      </c>
    </row>
    <row r="45" spans="1:14" s="21" customFormat="1" ht="18" customHeight="1">
      <c r="A45" s="354"/>
      <c r="B45" s="20">
        <v>1965</v>
      </c>
      <c r="C45" s="20">
        <v>39</v>
      </c>
      <c r="D45" s="20">
        <v>166</v>
      </c>
      <c r="E45" s="20">
        <v>231</v>
      </c>
      <c r="F45" s="20">
        <v>416</v>
      </c>
      <c r="G45" s="20">
        <v>410</v>
      </c>
      <c r="H45" s="20">
        <v>356</v>
      </c>
      <c r="I45" s="20">
        <v>1093</v>
      </c>
      <c r="J45" s="20">
        <v>969</v>
      </c>
      <c r="K45" s="21">
        <v>99</v>
      </c>
      <c r="L45" s="20">
        <v>3573</v>
      </c>
      <c r="M45" s="20"/>
      <c r="N45" s="22">
        <v>8055</v>
      </c>
    </row>
    <row r="46" spans="1:14" s="19" customFormat="1" ht="18" customHeight="1">
      <c r="A46" s="354">
        <v>16</v>
      </c>
      <c r="B46" s="17">
        <v>0.2</v>
      </c>
      <c r="C46" s="17">
        <v>0.1</v>
      </c>
      <c r="D46" s="17">
        <v>0.2</v>
      </c>
      <c r="E46" s="17">
        <v>0.6</v>
      </c>
      <c r="F46" s="17">
        <v>0.4</v>
      </c>
      <c r="G46" s="17">
        <v>0.1</v>
      </c>
      <c r="H46" s="17">
        <v>8.1</v>
      </c>
      <c r="I46" s="17">
        <v>0.3</v>
      </c>
      <c r="J46" s="17">
        <v>0.4</v>
      </c>
      <c r="K46" s="18">
        <v>0.8</v>
      </c>
      <c r="L46" s="17">
        <v>0.1</v>
      </c>
      <c r="M46" s="17"/>
      <c r="N46" s="17">
        <v>0.2</v>
      </c>
    </row>
    <row r="47" spans="1:14" s="21" customFormat="1" ht="18" customHeight="1">
      <c r="A47" s="354"/>
      <c r="B47" s="20">
        <v>1853</v>
      </c>
      <c r="C47" s="20">
        <v>36</v>
      </c>
      <c r="D47" s="20">
        <v>189</v>
      </c>
      <c r="E47" s="20">
        <v>209</v>
      </c>
      <c r="F47" s="20">
        <v>410</v>
      </c>
      <c r="G47" s="20">
        <v>405</v>
      </c>
      <c r="H47" s="20">
        <v>317</v>
      </c>
      <c r="I47" s="20">
        <v>971</v>
      </c>
      <c r="J47" s="20">
        <v>915</v>
      </c>
      <c r="K47" s="23">
        <v>93</v>
      </c>
      <c r="L47" s="20">
        <v>3460</v>
      </c>
      <c r="M47" s="20"/>
      <c r="N47" s="22">
        <v>7609</v>
      </c>
    </row>
    <row r="48" spans="1:14" s="19" customFormat="1" ht="18" customHeight="1">
      <c r="A48" s="354">
        <v>17</v>
      </c>
      <c r="B48" s="17">
        <v>0.2</v>
      </c>
      <c r="C48" s="17">
        <v>0.1</v>
      </c>
      <c r="D48" s="17">
        <v>0.2</v>
      </c>
      <c r="E48" s="17">
        <v>0.7</v>
      </c>
      <c r="F48" s="17">
        <v>0.4</v>
      </c>
      <c r="G48" s="17">
        <v>0.1</v>
      </c>
      <c r="H48" s="17">
        <v>5.9</v>
      </c>
      <c r="I48" s="17">
        <v>0.3</v>
      </c>
      <c r="J48" s="17">
        <v>0.4</v>
      </c>
      <c r="K48" s="24">
        <v>0.6</v>
      </c>
      <c r="L48" s="17">
        <v>0.1</v>
      </c>
      <c r="M48" s="17"/>
      <c r="N48" s="17">
        <v>0.2</v>
      </c>
    </row>
    <row r="49" spans="1:14" s="21" customFormat="1" ht="18" customHeight="1">
      <c r="A49" s="354"/>
      <c r="B49" s="20">
        <v>2032</v>
      </c>
      <c r="C49" s="20">
        <v>37</v>
      </c>
      <c r="D49" s="20">
        <v>185</v>
      </c>
      <c r="E49" s="20">
        <v>247</v>
      </c>
      <c r="F49" s="20">
        <v>439</v>
      </c>
      <c r="G49" s="20">
        <v>469</v>
      </c>
      <c r="H49" s="20">
        <v>231</v>
      </c>
      <c r="I49" s="20">
        <v>1020</v>
      </c>
      <c r="J49" s="20">
        <v>991</v>
      </c>
      <c r="K49" s="23">
        <v>74</v>
      </c>
      <c r="L49" s="20">
        <v>3878</v>
      </c>
      <c r="M49" s="20"/>
      <c r="N49" s="22">
        <v>8226</v>
      </c>
    </row>
    <row r="50" spans="1:14" s="21" customFormat="1" ht="18" customHeight="1">
      <c r="A50" s="354">
        <v>18</v>
      </c>
      <c r="B50" s="25">
        <v>0.2</v>
      </c>
      <c r="C50" s="25">
        <v>0.1</v>
      </c>
      <c r="D50" s="25">
        <v>0.2</v>
      </c>
      <c r="E50" s="25">
        <v>0.6</v>
      </c>
      <c r="F50" s="25">
        <v>0.4</v>
      </c>
      <c r="G50" s="25">
        <v>0.1</v>
      </c>
      <c r="H50" s="25">
        <v>4.9</v>
      </c>
      <c r="I50" s="25">
        <v>0.3</v>
      </c>
      <c r="J50" s="25">
        <v>0.4</v>
      </c>
      <c r="K50" s="26">
        <v>0.6</v>
      </c>
      <c r="L50" s="25">
        <v>0.1</v>
      </c>
      <c r="M50" s="25"/>
      <c r="N50" s="25">
        <v>0.2</v>
      </c>
    </row>
    <row r="51" spans="1:14" s="21" customFormat="1" ht="18" customHeight="1">
      <c r="A51" s="354"/>
      <c r="B51" s="20">
        <v>2152</v>
      </c>
      <c r="C51" s="20">
        <v>39</v>
      </c>
      <c r="D51" s="20">
        <v>197</v>
      </c>
      <c r="E51" s="20">
        <v>214</v>
      </c>
      <c r="F51" s="20">
        <v>443</v>
      </c>
      <c r="G51" s="20">
        <v>549</v>
      </c>
      <c r="H51" s="20">
        <v>191</v>
      </c>
      <c r="I51" s="20">
        <v>1057</v>
      </c>
      <c r="J51" s="20">
        <v>917</v>
      </c>
      <c r="K51" s="27">
        <v>74</v>
      </c>
      <c r="L51" s="20">
        <v>3978</v>
      </c>
      <c r="M51" s="20"/>
      <c r="N51" s="22">
        <v>8369</v>
      </c>
    </row>
    <row r="52" spans="1:14" s="21" customFormat="1" ht="18" customHeight="1">
      <c r="A52" s="354">
        <v>19</v>
      </c>
      <c r="B52" s="25">
        <v>0.2</v>
      </c>
      <c r="C52" s="25">
        <v>0</v>
      </c>
      <c r="D52" s="25">
        <v>0.2</v>
      </c>
      <c r="E52" s="25">
        <v>0.5</v>
      </c>
      <c r="F52" s="25">
        <v>0.4</v>
      </c>
      <c r="G52" s="25">
        <v>0.2</v>
      </c>
      <c r="H52" s="25">
        <v>4.3</v>
      </c>
      <c r="I52" s="25">
        <v>0.3</v>
      </c>
      <c r="J52" s="25">
        <v>0.4</v>
      </c>
      <c r="K52" s="26">
        <v>0.8</v>
      </c>
      <c r="L52" s="25">
        <v>0.1</v>
      </c>
      <c r="M52" s="25"/>
      <c r="N52" s="25">
        <v>0.2</v>
      </c>
    </row>
    <row r="53" spans="1:14" s="21" customFormat="1" ht="18" customHeight="1">
      <c r="A53" s="354"/>
      <c r="B53" s="20">
        <v>2160</v>
      </c>
      <c r="C53" s="20">
        <v>28</v>
      </c>
      <c r="D53" s="20">
        <v>216</v>
      </c>
      <c r="E53" s="20">
        <v>195</v>
      </c>
      <c r="F53" s="20">
        <v>413</v>
      </c>
      <c r="G53" s="20">
        <v>596</v>
      </c>
      <c r="H53" s="20">
        <v>168</v>
      </c>
      <c r="I53" s="20">
        <v>974</v>
      </c>
      <c r="J53" s="20">
        <v>995</v>
      </c>
      <c r="K53" s="27">
        <v>97</v>
      </c>
      <c r="L53" s="20">
        <v>4290</v>
      </c>
      <c r="M53" s="20"/>
      <c r="N53" s="22">
        <v>8684</v>
      </c>
    </row>
    <row r="54" spans="1:14" s="21" customFormat="1" ht="18" customHeight="1">
      <c r="A54" s="354">
        <v>20</v>
      </c>
      <c r="B54" s="25">
        <v>0.2</v>
      </c>
      <c r="C54" s="25">
        <v>0.1</v>
      </c>
      <c r="D54" s="25">
        <v>0.2</v>
      </c>
      <c r="E54" s="25">
        <v>0.6</v>
      </c>
      <c r="F54" s="25">
        <v>0.4</v>
      </c>
      <c r="G54" s="25">
        <v>0.1</v>
      </c>
      <c r="H54" s="25">
        <v>6.4</v>
      </c>
      <c r="I54" s="25">
        <v>0.3</v>
      </c>
      <c r="J54" s="25">
        <v>0.5</v>
      </c>
      <c r="K54" s="25">
        <v>0.8</v>
      </c>
      <c r="L54" s="25">
        <v>0.1</v>
      </c>
      <c r="M54" s="25"/>
      <c r="N54" s="25">
        <v>0.2</v>
      </c>
    </row>
    <row r="55" spans="1:14" s="21" customFormat="1" ht="18" customHeight="1">
      <c r="A55" s="354"/>
      <c r="B55" s="20">
        <v>1965</v>
      </c>
      <c r="C55" s="20">
        <v>19</v>
      </c>
      <c r="D55" s="20">
        <v>169</v>
      </c>
      <c r="E55" s="20">
        <v>175</v>
      </c>
      <c r="F55" s="20">
        <v>396</v>
      </c>
      <c r="G55" s="20">
        <v>508</v>
      </c>
      <c r="H55" s="20">
        <v>175</v>
      </c>
      <c r="I55" s="20">
        <v>930</v>
      </c>
      <c r="J55" s="20">
        <v>1097</v>
      </c>
      <c r="K55" s="27">
        <v>93</v>
      </c>
      <c r="L55" s="20">
        <v>4614</v>
      </c>
      <c r="M55" s="20"/>
      <c r="N55" s="22">
        <f>B55+H55+I55+J55+K55+L55</f>
        <v>8874</v>
      </c>
    </row>
    <row r="56" spans="1:14" s="21" customFormat="1" ht="18" customHeight="1">
      <c r="A56" s="354">
        <v>21</v>
      </c>
      <c r="B56" s="25">
        <v>0.1</v>
      </c>
      <c r="C56" s="25">
        <v>0.2</v>
      </c>
      <c r="D56" s="25">
        <v>0.1</v>
      </c>
      <c r="E56" s="25">
        <v>0.5</v>
      </c>
      <c r="F56" s="25">
        <v>0.3</v>
      </c>
      <c r="G56" s="25">
        <v>0.1</v>
      </c>
      <c r="H56" s="25">
        <v>5.1</v>
      </c>
      <c r="I56" s="25">
        <v>0.2</v>
      </c>
      <c r="J56" s="25">
        <v>0.4</v>
      </c>
      <c r="K56" s="25">
        <v>0.7</v>
      </c>
      <c r="L56" s="25">
        <v>0.1</v>
      </c>
      <c r="M56" s="25"/>
      <c r="N56" s="25">
        <v>0.2</v>
      </c>
    </row>
    <row r="57" spans="1:14" s="21" customFormat="1" ht="18" customHeight="1">
      <c r="A57" s="354"/>
      <c r="B57" s="20">
        <v>1485</v>
      </c>
      <c r="C57" s="20">
        <v>30</v>
      </c>
      <c r="D57" s="20">
        <v>145</v>
      </c>
      <c r="E57" s="20">
        <v>141</v>
      </c>
      <c r="F57" s="20">
        <v>280</v>
      </c>
      <c r="G57" s="20">
        <v>322</v>
      </c>
      <c r="H57" s="20">
        <v>141</v>
      </c>
      <c r="I57" s="20">
        <v>718</v>
      </c>
      <c r="J57" s="20">
        <v>927</v>
      </c>
      <c r="K57" s="27">
        <v>82</v>
      </c>
      <c r="L57" s="20">
        <v>4138</v>
      </c>
      <c r="M57" s="20"/>
      <c r="N57" s="22">
        <f>B57+H57+I57+J57+K57+L57</f>
        <v>7491</v>
      </c>
    </row>
    <row r="58" spans="1:14" s="21" customFormat="1" ht="18" customHeight="1">
      <c r="A58" s="355">
        <v>22</v>
      </c>
      <c r="B58" s="25">
        <v>0.2</v>
      </c>
      <c r="C58" s="25">
        <v>0.1</v>
      </c>
      <c r="D58" s="25">
        <v>0.2</v>
      </c>
      <c r="E58" s="25">
        <v>0.5</v>
      </c>
      <c r="F58" s="25">
        <v>0.3</v>
      </c>
      <c r="G58" s="25">
        <v>0.1</v>
      </c>
      <c r="H58" s="25">
        <v>5</v>
      </c>
      <c r="I58" s="25">
        <v>0.3</v>
      </c>
      <c r="J58" s="25">
        <v>0.4</v>
      </c>
      <c r="K58" s="25">
        <v>0.8</v>
      </c>
      <c r="L58" s="25">
        <v>0.1</v>
      </c>
      <c r="M58" s="25"/>
      <c r="N58" s="25">
        <v>0.2</v>
      </c>
    </row>
    <row r="59" spans="1:14" s="21" customFormat="1" ht="18" customHeight="1">
      <c r="A59" s="355"/>
      <c r="B59" s="30">
        <v>1745</v>
      </c>
      <c r="C59" s="30">
        <v>19</v>
      </c>
      <c r="D59" s="30">
        <v>178</v>
      </c>
      <c r="E59" s="30">
        <v>151</v>
      </c>
      <c r="F59" s="30">
        <v>309</v>
      </c>
      <c r="G59" s="30">
        <v>434</v>
      </c>
      <c r="H59" s="30">
        <v>138</v>
      </c>
      <c r="I59" s="30">
        <v>881</v>
      </c>
      <c r="J59" s="30">
        <v>956</v>
      </c>
      <c r="K59" s="31">
        <v>88</v>
      </c>
      <c r="L59" s="30">
        <v>4303</v>
      </c>
      <c r="M59" s="30"/>
      <c r="N59" s="32">
        <f>B59+H59+I59+J59+K59+L59</f>
        <v>8111</v>
      </c>
    </row>
    <row r="60" spans="1:14" s="21" customFormat="1" ht="18" customHeight="1">
      <c r="A60" s="355">
        <v>23</v>
      </c>
      <c r="B60" s="25">
        <v>0.2</v>
      </c>
      <c r="C60" s="25">
        <v>0.1</v>
      </c>
      <c r="D60" s="25">
        <v>0.2</v>
      </c>
      <c r="E60" s="25">
        <v>0.5</v>
      </c>
      <c r="F60" s="25">
        <v>0.3</v>
      </c>
      <c r="G60" s="25">
        <v>0.1</v>
      </c>
      <c r="H60" s="25">
        <v>4.3</v>
      </c>
      <c r="I60" s="25">
        <v>0.3</v>
      </c>
      <c r="J60" s="25">
        <v>0.4</v>
      </c>
      <c r="K60" s="25">
        <v>0.7</v>
      </c>
      <c r="L60" s="25">
        <v>0.1</v>
      </c>
      <c r="M60" s="25"/>
      <c r="N60" s="25">
        <v>0.2</v>
      </c>
    </row>
    <row r="61" spans="1:14" s="21" customFormat="1" ht="18" customHeight="1">
      <c r="A61" s="355"/>
      <c r="B61" s="30">
        <v>1624</v>
      </c>
      <c r="C61" s="30">
        <v>22</v>
      </c>
      <c r="D61" s="30">
        <v>167</v>
      </c>
      <c r="E61" s="30">
        <v>133</v>
      </c>
      <c r="F61" s="30">
        <v>293</v>
      </c>
      <c r="G61" s="30">
        <v>408</v>
      </c>
      <c r="H61" s="30">
        <v>117</v>
      </c>
      <c r="I61" s="30">
        <v>800</v>
      </c>
      <c r="J61" s="30">
        <v>922</v>
      </c>
      <c r="K61" s="30">
        <v>87</v>
      </c>
      <c r="L61" s="30">
        <v>4229</v>
      </c>
      <c r="M61" s="30"/>
      <c r="N61" s="32">
        <f>B61+SUM(H61:L61)</f>
        <v>7779</v>
      </c>
    </row>
    <row r="62" spans="1:16" s="21" customFormat="1" ht="18" customHeight="1">
      <c r="A62" s="355">
        <v>24</v>
      </c>
      <c r="B62" s="25">
        <v>0.1559418757498574</v>
      </c>
      <c r="C62" s="25">
        <v>0.2289720733026458</v>
      </c>
      <c r="D62" s="25">
        <v>0.12392691682719333</v>
      </c>
      <c r="E62" s="25">
        <v>0.4734463193247472</v>
      </c>
      <c r="F62" s="25">
        <v>0.24415723726079597</v>
      </c>
      <c r="G62" s="25">
        <v>0.10207392547234852</v>
      </c>
      <c r="H62" s="25">
        <v>4.431559329053634</v>
      </c>
      <c r="I62" s="25">
        <v>0.23980776751844024</v>
      </c>
      <c r="J62" s="25">
        <v>0.3693921352688077</v>
      </c>
      <c r="K62" s="25">
        <v>0.8067456346528279</v>
      </c>
      <c r="L62" s="25">
        <v>0.11919328595825003</v>
      </c>
      <c r="M62" s="25"/>
      <c r="N62" s="25">
        <v>0.1486345632006813</v>
      </c>
      <c r="O62" s="357"/>
      <c r="P62" s="357"/>
    </row>
    <row r="63" spans="1:16" s="21" customFormat="1" ht="18" customHeight="1">
      <c r="A63" s="356"/>
      <c r="B63" s="35">
        <v>1479</v>
      </c>
      <c r="C63" s="35">
        <v>29</v>
      </c>
      <c r="D63" s="35">
        <v>125</v>
      </c>
      <c r="E63" s="35">
        <v>128</v>
      </c>
      <c r="F63" s="35">
        <v>244</v>
      </c>
      <c r="G63" s="35">
        <v>358</v>
      </c>
      <c r="H63" s="35">
        <v>107</v>
      </c>
      <c r="I63" s="35">
        <v>745</v>
      </c>
      <c r="J63" s="35">
        <v>912</v>
      </c>
      <c r="K63" s="35">
        <v>104</v>
      </c>
      <c r="L63" s="35">
        <v>4396</v>
      </c>
      <c r="M63" s="35"/>
      <c r="N63" s="36">
        <v>7743</v>
      </c>
      <c r="O63" s="357"/>
      <c r="P63" s="357"/>
    </row>
    <row r="64" spans="1:14" ht="23.25" customHeight="1">
      <c r="A64" s="350" t="s">
        <v>71</v>
      </c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</row>
    <row r="65" spans="1:14" ht="14.25" customHeight="1">
      <c r="A65" s="351" t="s">
        <v>72</v>
      </c>
      <c r="B65" s="351"/>
      <c r="C65" s="351"/>
      <c r="D65" s="351"/>
      <c r="E65" s="351"/>
      <c r="F65" s="351"/>
      <c r="G65" s="351"/>
      <c r="H65" s="351"/>
      <c r="I65" s="351"/>
      <c r="J65" s="352" t="s">
        <v>73</v>
      </c>
      <c r="K65" s="352"/>
      <c r="L65" s="352"/>
      <c r="M65" s="351" t="s">
        <v>74</v>
      </c>
      <c r="N65" s="351"/>
    </row>
    <row r="66" spans="1:14" ht="15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3" t="s">
        <v>75</v>
      </c>
      <c r="K66" s="353"/>
      <c r="L66" s="353"/>
      <c r="M66" s="351"/>
      <c r="N66" s="351"/>
    </row>
  </sheetData>
  <sheetProtection/>
  <mergeCells count="45">
    <mergeCell ref="A1:N1"/>
    <mergeCell ref="A2:A3"/>
    <mergeCell ref="B2:G2"/>
    <mergeCell ref="H2:H3"/>
    <mergeCell ref="I2:I3"/>
    <mergeCell ref="J2:J3"/>
    <mergeCell ref="K2:K3"/>
    <mergeCell ref="L2:L3"/>
    <mergeCell ref="M2:M3"/>
    <mergeCell ref="N2:N3"/>
    <mergeCell ref="K4:L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O62:P63"/>
    <mergeCell ref="A42:A43"/>
    <mergeCell ref="A44:A45"/>
    <mergeCell ref="A46:A47"/>
    <mergeCell ref="A48:A49"/>
    <mergeCell ref="A50:A51"/>
    <mergeCell ref="A52:A53"/>
    <mergeCell ref="A64:N64"/>
    <mergeCell ref="A65:I66"/>
    <mergeCell ref="J65:L65"/>
    <mergeCell ref="M65:N66"/>
    <mergeCell ref="J66:L66"/>
    <mergeCell ref="A54:A55"/>
    <mergeCell ref="A56:A57"/>
    <mergeCell ref="A58:A59"/>
    <mergeCell ref="A60:A61"/>
    <mergeCell ref="A62:A6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workbookViewId="0" topLeftCell="A25">
      <selection activeCell="A1" sqref="A1:Y1"/>
    </sheetView>
  </sheetViews>
  <sheetFormatPr defaultColWidth="9.00390625" defaultRowHeight="12"/>
  <cols>
    <col min="1" max="1" width="23.50390625" style="33" customWidth="1"/>
    <col min="2" max="4" width="23.50390625" style="5" customWidth="1"/>
    <col min="5" max="5" width="13.125" style="5" customWidth="1"/>
    <col min="6" max="6" width="3.875" style="5" customWidth="1"/>
    <col min="7" max="7" width="3.50390625" style="5" customWidth="1"/>
    <col min="8" max="8" width="2.875" style="5" customWidth="1"/>
    <col min="9" max="16384" width="9.375" style="5" customWidth="1"/>
  </cols>
  <sheetData>
    <row r="1" spans="1:7" ht="19.5" customHeight="1">
      <c r="A1" s="352" t="s">
        <v>159</v>
      </c>
      <c r="B1" s="352"/>
      <c r="C1" s="352"/>
      <c r="D1" s="352"/>
      <c r="E1" s="360"/>
      <c r="F1" s="360"/>
      <c r="G1" s="360"/>
    </row>
    <row r="2" spans="1:7" s="33" customFormat="1" ht="18" customHeight="1">
      <c r="A2" s="377" t="s">
        <v>160</v>
      </c>
      <c r="B2" s="366" t="s">
        <v>161</v>
      </c>
      <c r="C2" s="366" t="s">
        <v>162</v>
      </c>
      <c r="D2" s="366" t="s">
        <v>163</v>
      </c>
      <c r="E2" s="380" t="s">
        <v>164</v>
      </c>
      <c r="F2" s="80" t="s">
        <v>165</v>
      </c>
      <c r="G2" s="81"/>
    </row>
    <row r="3" spans="1:7" s="33" customFormat="1" ht="21" customHeight="1">
      <c r="A3" s="378"/>
      <c r="B3" s="379"/>
      <c r="C3" s="367"/>
      <c r="D3" s="367"/>
      <c r="E3" s="381"/>
      <c r="F3" s="4" t="s">
        <v>166</v>
      </c>
      <c r="G3" s="82"/>
    </row>
    <row r="4" spans="1:7" ht="27.75" customHeight="1">
      <c r="A4" s="8" t="s">
        <v>167</v>
      </c>
      <c r="B4" s="83">
        <v>5543</v>
      </c>
      <c r="C4" s="83">
        <v>197798</v>
      </c>
      <c r="D4" s="83">
        <v>27617</v>
      </c>
      <c r="E4" s="375">
        <v>14</v>
      </c>
      <c r="F4" s="376"/>
      <c r="G4" s="84"/>
    </row>
    <row r="5" spans="1:7" ht="27.75" customHeight="1">
      <c r="A5" s="11">
        <v>40</v>
      </c>
      <c r="B5" s="22">
        <v>8927</v>
      </c>
      <c r="C5" s="22">
        <v>226979</v>
      </c>
      <c r="D5" s="22">
        <v>24048</v>
      </c>
      <c r="E5" s="368">
        <v>10.6</v>
      </c>
      <c r="F5" s="369"/>
      <c r="G5" s="85"/>
    </row>
    <row r="6" spans="1:7" ht="27.75" customHeight="1">
      <c r="A6" s="11">
        <v>45</v>
      </c>
      <c r="B6" s="22">
        <v>14865</v>
      </c>
      <c r="C6" s="22">
        <v>304793</v>
      </c>
      <c r="D6" s="22">
        <v>30735</v>
      </c>
      <c r="E6" s="368">
        <v>10.1</v>
      </c>
      <c r="F6" s="369"/>
      <c r="G6" s="85"/>
    </row>
    <row r="7" spans="1:7" ht="27.75" customHeight="1">
      <c r="A7" s="11">
        <v>50</v>
      </c>
      <c r="B7" s="22">
        <v>30446</v>
      </c>
      <c r="C7" s="22">
        <v>557224</v>
      </c>
      <c r="D7" s="22">
        <v>29962</v>
      </c>
      <c r="E7" s="368">
        <v>5.4</v>
      </c>
      <c r="F7" s="369"/>
      <c r="G7" s="85"/>
    </row>
    <row r="8" spans="1:7" ht="27.75" customHeight="1">
      <c r="A8" s="11">
        <v>55</v>
      </c>
      <c r="B8" s="22">
        <v>71976</v>
      </c>
      <c r="C8" s="22">
        <v>1213867</v>
      </c>
      <c r="D8" s="22">
        <v>30546</v>
      </c>
      <c r="E8" s="368">
        <v>2.5</v>
      </c>
      <c r="F8" s="369"/>
      <c r="G8" s="85"/>
    </row>
    <row r="9" spans="1:7" ht="27.75" customHeight="1">
      <c r="A9" s="11">
        <v>60</v>
      </c>
      <c r="B9" s="22">
        <v>81689</v>
      </c>
      <c r="C9" s="22">
        <v>1436463</v>
      </c>
      <c r="D9" s="22">
        <v>24429</v>
      </c>
      <c r="E9" s="368">
        <v>1.7</v>
      </c>
      <c r="F9" s="369"/>
      <c r="G9" s="85"/>
    </row>
    <row r="10" spans="1:7" ht="27.75" customHeight="1">
      <c r="A10" s="11" t="s">
        <v>70</v>
      </c>
      <c r="B10" s="22">
        <v>80242</v>
      </c>
      <c r="C10" s="22">
        <v>1415940</v>
      </c>
      <c r="D10" s="22">
        <v>25015</v>
      </c>
      <c r="E10" s="368">
        <v>1.8</v>
      </c>
      <c r="F10" s="369"/>
      <c r="G10" s="85"/>
    </row>
    <row r="11" spans="1:7" ht="27.75" customHeight="1">
      <c r="A11" s="11">
        <v>2</v>
      </c>
      <c r="B11" s="22">
        <v>75746</v>
      </c>
      <c r="C11" s="22">
        <v>1376847</v>
      </c>
      <c r="D11" s="22">
        <v>31994</v>
      </c>
      <c r="E11" s="368">
        <v>2.3</v>
      </c>
      <c r="F11" s="369"/>
      <c r="G11" s="85"/>
    </row>
    <row r="12" spans="1:7" ht="27.75" customHeight="1">
      <c r="A12" s="11">
        <v>3</v>
      </c>
      <c r="B12" s="22">
        <v>73617</v>
      </c>
      <c r="C12" s="22">
        <v>1385573</v>
      </c>
      <c r="D12" s="22">
        <v>41844</v>
      </c>
      <c r="E12" s="368">
        <v>3</v>
      </c>
      <c r="F12" s="369"/>
      <c r="G12" s="85"/>
    </row>
    <row r="13" spans="1:7" ht="27.75" customHeight="1">
      <c r="A13" s="11">
        <v>4</v>
      </c>
      <c r="B13" s="22">
        <v>75131</v>
      </c>
      <c r="C13" s="22">
        <v>1509273</v>
      </c>
      <c r="D13" s="22">
        <v>47995</v>
      </c>
      <c r="E13" s="368">
        <v>3.2</v>
      </c>
      <c r="F13" s="369"/>
      <c r="G13" s="85"/>
    </row>
    <row r="14" spans="1:7" ht="27.75" customHeight="1">
      <c r="A14" s="11">
        <v>5</v>
      </c>
      <c r="B14" s="22">
        <v>76986</v>
      </c>
      <c r="C14" s="22">
        <v>1553650</v>
      </c>
      <c r="D14" s="22">
        <v>52353</v>
      </c>
      <c r="E14" s="368">
        <v>3.4</v>
      </c>
      <c r="F14" s="369"/>
      <c r="G14" s="85"/>
    </row>
    <row r="15" spans="1:7" ht="27.75" customHeight="1">
      <c r="A15" s="11">
        <v>6</v>
      </c>
      <c r="B15" s="22">
        <v>76051</v>
      </c>
      <c r="C15" s="22">
        <v>1558666</v>
      </c>
      <c r="D15" s="22">
        <v>55969</v>
      </c>
      <c r="E15" s="368">
        <v>3.6</v>
      </c>
      <c r="F15" s="369"/>
      <c r="G15" s="85"/>
    </row>
    <row r="16" spans="1:7" ht="27.75" customHeight="1">
      <c r="A16" s="11">
        <v>7</v>
      </c>
      <c r="B16" s="22">
        <v>76041</v>
      </c>
      <c r="C16" s="22">
        <v>1536770</v>
      </c>
      <c r="D16" s="22">
        <v>78198</v>
      </c>
      <c r="E16" s="368">
        <v>5.1</v>
      </c>
      <c r="F16" s="369"/>
      <c r="G16" s="85"/>
    </row>
    <row r="17" spans="1:7" ht="27.75" customHeight="1">
      <c r="A17" s="11">
        <v>8</v>
      </c>
      <c r="B17" s="22">
        <v>76355</v>
      </c>
      <c r="C17" s="22">
        <v>1554080</v>
      </c>
      <c r="D17" s="22">
        <v>80661</v>
      </c>
      <c r="E17" s="368">
        <v>5.2</v>
      </c>
      <c r="F17" s="369"/>
      <c r="G17" s="85"/>
    </row>
    <row r="18" spans="1:7" ht="27.75" customHeight="1">
      <c r="A18" s="11">
        <v>9</v>
      </c>
      <c r="B18" s="22">
        <v>77503</v>
      </c>
      <c r="C18" s="22">
        <v>1585063</v>
      </c>
      <c r="D18" s="22">
        <v>84125</v>
      </c>
      <c r="E18" s="368">
        <v>5.3</v>
      </c>
      <c r="F18" s="369"/>
      <c r="G18" s="85"/>
    </row>
    <row r="19" spans="1:7" ht="27.75" customHeight="1">
      <c r="A19" s="11">
        <v>10</v>
      </c>
      <c r="B19" s="22">
        <v>78099</v>
      </c>
      <c r="C19" s="22">
        <v>1606353</v>
      </c>
      <c r="D19" s="22">
        <v>93438</v>
      </c>
      <c r="E19" s="368">
        <v>5.8</v>
      </c>
      <c r="F19" s="369"/>
      <c r="G19" s="85"/>
    </row>
    <row r="20" spans="1:7" ht="27.75" customHeight="1">
      <c r="A20" s="11">
        <v>11</v>
      </c>
      <c r="B20" s="22">
        <v>79421</v>
      </c>
      <c r="C20" s="22">
        <v>1608603</v>
      </c>
      <c r="D20" s="22">
        <v>94686</v>
      </c>
      <c r="E20" s="368">
        <v>5.9</v>
      </c>
      <c r="F20" s="369"/>
      <c r="G20" s="85"/>
    </row>
    <row r="21" spans="1:7" ht="27.75" customHeight="1">
      <c r="A21" s="11">
        <v>12</v>
      </c>
      <c r="B21" s="22">
        <v>80153</v>
      </c>
      <c r="C21" s="22">
        <v>1609154</v>
      </c>
      <c r="D21" s="22">
        <v>96656</v>
      </c>
      <c r="E21" s="368">
        <v>6</v>
      </c>
      <c r="F21" s="369"/>
      <c r="G21" s="85"/>
    </row>
    <row r="22" spans="1:7" ht="27.75" customHeight="1">
      <c r="A22" s="11">
        <v>13</v>
      </c>
      <c r="B22" s="22">
        <v>79628</v>
      </c>
      <c r="C22" s="22">
        <v>1596593</v>
      </c>
      <c r="D22" s="22">
        <v>92718</v>
      </c>
      <c r="E22" s="368">
        <v>5.8</v>
      </c>
      <c r="F22" s="369"/>
      <c r="G22" s="85"/>
    </row>
    <row r="23" spans="1:7" ht="27.75" customHeight="1">
      <c r="A23" s="11">
        <v>14</v>
      </c>
      <c r="B23" s="22">
        <v>80989</v>
      </c>
      <c r="C23" s="22">
        <v>1626958</v>
      </c>
      <c r="D23" s="22">
        <v>96795</v>
      </c>
      <c r="E23" s="368">
        <v>5.9</v>
      </c>
      <c r="F23" s="369"/>
      <c r="G23" s="85"/>
    </row>
    <row r="24" spans="1:7" ht="27.75" customHeight="1">
      <c r="A24" s="11">
        <v>15</v>
      </c>
      <c r="B24" s="22">
        <v>79055</v>
      </c>
      <c r="C24" s="22">
        <v>1637878</v>
      </c>
      <c r="D24" s="22">
        <v>97328</v>
      </c>
      <c r="E24" s="368">
        <v>5.9</v>
      </c>
      <c r="F24" s="369"/>
      <c r="G24" s="85"/>
    </row>
    <row r="25" spans="1:7" ht="27.75" customHeight="1">
      <c r="A25" s="11">
        <v>16</v>
      </c>
      <c r="B25" s="22">
        <v>81986</v>
      </c>
      <c r="C25" s="22">
        <v>1661201</v>
      </c>
      <c r="D25" s="22">
        <v>101039</v>
      </c>
      <c r="E25" s="368">
        <v>6.1</v>
      </c>
      <c r="F25" s="369"/>
      <c r="G25" s="85"/>
    </row>
    <row r="26" spans="1:7" ht="27.75" customHeight="1">
      <c r="A26" s="11">
        <v>17</v>
      </c>
      <c r="B26" s="22">
        <v>85938</v>
      </c>
      <c r="C26" s="22">
        <v>1739513</v>
      </c>
      <c r="D26" s="22">
        <v>107777</v>
      </c>
      <c r="E26" s="368">
        <v>6.2</v>
      </c>
      <c r="F26" s="369"/>
      <c r="G26" s="85"/>
    </row>
    <row r="27" spans="1:7" ht="27.75" customHeight="1">
      <c r="A27" s="11">
        <v>18</v>
      </c>
      <c r="B27" s="22">
        <v>88577</v>
      </c>
      <c r="C27" s="22">
        <v>1883529</v>
      </c>
      <c r="D27" s="22">
        <v>114142</v>
      </c>
      <c r="E27" s="368">
        <v>6.1</v>
      </c>
      <c r="F27" s="369"/>
      <c r="G27" s="85"/>
    </row>
    <row r="28" spans="1:7" ht="27.75" customHeight="1">
      <c r="A28" s="11">
        <v>19</v>
      </c>
      <c r="B28" s="22">
        <v>88556</v>
      </c>
      <c r="C28" s="22">
        <v>1955230</v>
      </c>
      <c r="D28" s="22">
        <v>123809</v>
      </c>
      <c r="E28" s="368">
        <v>6.3</v>
      </c>
      <c r="F28" s="369"/>
      <c r="G28" s="85"/>
    </row>
    <row r="29" spans="1:7" ht="27.75" customHeight="1">
      <c r="A29" s="11">
        <v>20</v>
      </c>
      <c r="B29" s="22">
        <v>91016</v>
      </c>
      <c r="C29" s="22">
        <v>2099488</v>
      </c>
      <c r="D29" s="22">
        <v>135540</v>
      </c>
      <c r="E29" s="368">
        <f>D29/C29*100</f>
        <v>6.455859714368456</v>
      </c>
      <c r="F29" s="369"/>
      <c r="G29" s="85"/>
    </row>
    <row r="30" spans="1:7" ht="27.75" customHeight="1">
      <c r="A30" s="11">
        <v>21</v>
      </c>
      <c r="B30" s="22">
        <v>86879</v>
      </c>
      <c r="C30" s="22">
        <v>1985552</v>
      </c>
      <c r="D30" s="22">
        <v>122841</v>
      </c>
      <c r="E30" s="368">
        <f>D30/C30*100</f>
        <v>6.1867430316607175</v>
      </c>
      <c r="F30" s="369"/>
      <c r="G30" s="85"/>
    </row>
    <row r="31" spans="1:7" s="34" customFormat="1" ht="27.75" customHeight="1">
      <c r="A31" s="28">
        <v>22</v>
      </c>
      <c r="B31" s="32">
        <v>92879</v>
      </c>
      <c r="C31" s="32">
        <v>2138360</v>
      </c>
      <c r="D31" s="32">
        <v>134272</v>
      </c>
      <c r="E31" s="370">
        <f>D31/C31*100</f>
        <v>6.2792046241044535</v>
      </c>
      <c r="F31" s="371"/>
      <c r="G31" s="86"/>
    </row>
    <row r="32" spans="1:7" s="34" customFormat="1" ht="27.75" customHeight="1">
      <c r="A32" s="28">
        <v>23</v>
      </c>
      <c r="B32" s="32">
        <v>90217</v>
      </c>
      <c r="C32" s="32">
        <v>2093544</v>
      </c>
      <c r="D32" s="32">
        <v>129499</v>
      </c>
      <c r="E32" s="370">
        <f>D32/C32*100</f>
        <v>6.185635458342409</v>
      </c>
      <c r="F32" s="371"/>
      <c r="G32" s="86"/>
    </row>
    <row r="33" spans="1:7" s="34" customFormat="1" ht="27.75" customHeight="1">
      <c r="A33" s="29">
        <v>24</v>
      </c>
      <c r="B33" s="36">
        <v>92394</v>
      </c>
      <c r="C33" s="36">
        <v>2101445</v>
      </c>
      <c r="D33" s="36">
        <v>131454</v>
      </c>
      <c r="E33" s="373">
        <f>D33/C33*100</f>
        <v>6.255409967903038</v>
      </c>
      <c r="F33" s="374"/>
      <c r="G33" s="223"/>
    </row>
    <row r="34" spans="1:7" ht="24.75" customHeight="1">
      <c r="A34" s="372" t="s">
        <v>168</v>
      </c>
      <c r="B34" s="372"/>
      <c r="C34" s="372"/>
      <c r="D34" s="372"/>
      <c r="E34" s="350"/>
      <c r="F34" s="350"/>
      <c r="G34" s="350"/>
    </row>
  </sheetData>
  <sheetProtection/>
  <mergeCells count="37">
    <mergeCell ref="A1:G1"/>
    <mergeCell ref="A2:A3"/>
    <mergeCell ref="B2:B3"/>
    <mergeCell ref="C2:C3"/>
    <mergeCell ref="D2:D3"/>
    <mergeCell ref="E2:E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4:G34"/>
    <mergeCell ref="E32:F32"/>
    <mergeCell ref="E33:F33"/>
  </mergeCells>
  <printOptions/>
  <pageMargins left="0.7874015748031497" right="0.7874015748031497" top="0.708661417322834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115" zoomScaleSheetLayoutView="115" zoomScalePageLayoutView="0" workbookViewId="0" topLeftCell="A40">
      <selection activeCell="A1" sqref="A1:Y1"/>
    </sheetView>
  </sheetViews>
  <sheetFormatPr defaultColWidth="9.00390625" defaultRowHeight="12"/>
  <cols>
    <col min="1" max="1" width="4.125" style="38" customWidth="1"/>
    <col min="2" max="2" width="60.625" style="38" customWidth="1"/>
    <col min="3" max="3" width="11.875" style="42" customWidth="1"/>
    <col min="4" max="4" width="16.875" style="42" customWidth="1"/>
    <col min="5" max="5" width="11.875" style="42" customWidth="1"/>
    <col min="6" max="6" width="11.875" style="43" customWidth="1"/>
    <col min="7" max="7" width="2.50390625" style="38" customWidth="1"/>
    <col min="8" max="16384" width="9.375" style="38" customWidth="1"/>
  </cols>
  <sheetData>
    <row r="1" spans="1:7" ht="17.25">
      <c r="A1" s="392" t="s">
        <v>352</v>
      </c>
      <c r="B1" s="392"/>
      <c r="C1" s="392"/>
      <c r="D1" s="392"/>
      <c r="E1" s="392"/>
      <c r="F1" s="392"/>
      <c r="G1" s="37"/>
    </row>
    <row r="2" spans="1:7" ht="17.25">
      <c r="A2" s="236"/>
      <c r="B2" s="236"/>
      <c r="C2" s="236"/>
      <c r="D2" s="236"/>
      <c r="E2" s="236"/>
      <c r="F2" s="236"/>
      <c r="G2" s="37"/>
    </row>
    <row r="3" spans="1:6" ht="14.25" thickBot="1">
      <c r="A3" s="44"/>
      <c r="B3" s="45"/>
      <c r="C3" s="46"/>
      <c r="D3" s="47"/>
      <c r="E3" s="47"/>
      <c r="F3" s="48"/>
    </row>
    <row r="4" spans="1:6" s="40" customFormat="1" ht="27.75" thickBot="1">
      <c r="A4" s="393" t="s">
        <v>76</v>
      </c>
      <c r="B4" s="394"/>
      <c r="C4" s="49" t="s">
        <v>77</v>
      </c>
      <c r="D4" s="50" t="s">
        <v>353</v>
      </c>
      <c r="E4" s="49" t="s">
        <v>78</v>
      </c>
      <c r="F4" s="51" t="s">
        <v>79</v>
      </c>
    </row>
    <row r="5" spans="1:6" ht="13.5">
      <c r="A5" s="52"/>
      <c r="B5" s="53" t="s">
        <v>80</v>
      </c>
      <c r="C5" s="54">
        <v>34997</v>
      </c>
      <c r="D5" s="54">
        <v>599988</v>
      </c>
      <c r="E5" s="54">
        <v>35258</v>
      </c>
      <c r="F5" s="55">
        <f>IF(D5="","",E5/D5*100)</f>
        <v>5.8764508623505805</v>
      </c>
    </row>
    <row r="6" spans="1:6" ht="13.5">
      <c r="A6" s="56"/>
      <c r="B6" s="57" t="s">
        <v>81</v>
      </c>
      <c r="C6" s="58">
        <v>3610</v>
      </c>
      <c r="D6" s="59">
        <v>63651</v>
      </c>
      <c r="E6" s="60">
        <v>929</v>
      </c>
      <c r="F6" s="61">
        <f aca="true" t="shared" si="0" ref="F6:F68">IF(D6="","",E6/D6*100)</f>
        <v>1.4595214529229705</v>
      </c>
    </row>
    <row r="7" spans="1:6" ht="13.5">
      <c r="A7" s="56"/>
      <c r="B7" s="57" t="s">
        <v>82</v>
      </c>
      <c r="C7" s="58">
        <v>6</v>
      </c>
      <c r="D7" s="58">
        <v>29</v>
      </c>
      <c r="E7" s="59">
        <v>0</v>
      </c>
      <c r="F7" s="61">
        <f t="shared" si="0"/>
        <v>0</v>
      </c>
    </row>
    <row r="8" spans="1:6" ht="13.5">
      <c r="A8" s="56"/>
      <c r="B8" s="57" t="s">
        <v>1</v>
      </c>
      <c r="C8" s="58">
        <v>14134</v>
      </c>
      <c r="D8" s="59">
        <v>282515</v>
      </c>
      <c r="E8" s="59">
        <v>19491</v>
      </c>
      <c r="F8" s="61">
        <f t="shared" si="0"/>
        <v>6.899102702511371</v>
      </c>
    </row>
    <row r="9" spans="1:6" ht="13.5">
      <c r="A9" s="56"/>
      <c r="B9" s="57" t="s">
        <v>354</v>
      </c>
      <c r="C9" s="58">
        <v>168</v>
      </c>
      <c r="D9" s="59">
        <v>2172</v>
      </c>
      <c r="E9" s="59">
        <v>119</v>
      </c>
      <c r="F9" s="61">
        <f t="shared" si="0"/>
        <v>5.4788213627992635</v>
      </c>
    </row>
    <row r="10" spans="1:6" ht="13.5">
      <c r="A10" s="382" t="s">
        <v>83</v>
      </c>
      <c r="B10" s="57" t="s">
        <v>84</v>
      </c>
      <c r="C10" s="58">
        <v>25</v>
      </c>
      <c r="D10" s="59">
        <v>338</v>
      </c>
      <c r="E10" s="59">
        <v>59</v>
      </c>
      <c r="F10" s="61">
        <f t="shared" si="0"/>
        <v>17.45562130177515</v>
      </c>
    </row>
    <row r="11" spans="1:6" ht="13.5">
      <c r="A11" s="382"/>
      <c r="B11" s="62" t="s">
        <v>85</v>
      </c>
      <c r="C11" s="58">
        <v>253</v>
      </c>
      <c r="D11" s="59">
        <v>1799</v>
      </c>
      <c r="E11" s="59">
        <v>114</v>
      </c>
      <c r="F11" s="61">
        <f t="shared" si="0"/>
        <v>6.336853807670928</v>
      </c>
    </row>
    <row r="12" spans="1:6" ht="13.5">
      <c r="A12" s="382"/>
      <c r="B12" s="178" t="s">
        <v>86</v>
      </c>
      <c r="C12" s="179">
        <f>SUM(C10:C11)</f>
        <v>278</v>
      </c>
      <c r="D12" s="179">
        <f>SUM(D10:D11)</f>
        <v>2137</v>
      </c>
      <c r="E12" s="179">
        <f>SUM(E10:E11)</f>
        <v>173</v>
      </c>
      <c r="F12" s="180">
        <f t="shared" si="0"/>
        <v>8.095460926532521</v>
      </c>
    </row>
    <row r="13" spans="1:6" ht="13.5">
      <c r="A13" s="382" t="s">
        <v>87</v>
      </c>
      <c r="B13" s="57" t="s">
        <v>88</v>
      </c>
      <c r="C13" s="58">
        <v>39</v>
      </c>
      <c r="D13" s="63">
        <v>136</v>
      </c>
      <c r="E13" s="63">
        <v>3</v>
      </c>
      <c r="F13" s="61">
        <f t="shared" si="0"/>
        <v>2.2058823529411766</v>
      </c>
    </row>
    <row r="14" spans="1:6" ht="13.5">
      <c r="A14" s="382"/>
      <c r="B14" s="62" t="s">
        <v>89</v>
      </c>
      <c r="C14" s="63">
        <v>14</v>
      </c>
      <c r="D14" s="63">
        <v>52</v>
      </c>
      <c r="E14" s="63">
        <v>1</v>
      </c>
      <c r="F14" s="61">
        <f t="shared" si="0"/>
        <v>1.9230769230769231</v>
      </c>
    </row>
    <row r="15" spans="1:6" ht="13.5">
      <c r="A15" s="382"/>
      <c r="B15" s="62" t="s">
        <v>90</v>
      </c>
      <c r="C15" s="63">
        <v>6</v>
      </c>
      <c r="D15" s="63">
        <v>9</v>
      </c>
      <c r="E15" s="63">
        <v>1</v>
      </c>
      <c r="F15" s="61">
        <f t="shared" si="0"/>
        <v>11.11111111111111</v>
      </c>
    </row>
    <row r="16" spans="1:6" ht="13.5">
      <c r="A16" s="382"/>
      <c r="B16" s="62" t="s">
        <v>91</v>
      </c>
      <c r="C16" s="63">
        <v>15</v>
      </c>
      <c r="D16" s="63">
        <v>87</v>
      </c>
      <c r="E16" s="63">
        <v>0</v>
      </c>
      <c r="F16" s="61">
        <f t="shared" si="0"/>
        <v>0</v>
      </c>
    </row>
    <row r="17" spans="1:6" ht="13.5">
      <c r="A17" s="382"/>
      <c r="B17" s="62" t="s">
        <v>92</v>
      </c>
      <c r="C17" s="63">
        <v>17</v>
      </c>
      <c r="D17" s="63">
        <v>56</v>
      </c>
      <c r="E17" s="63">
        <v>0</v>
      </c>
      <c r="F17" s="61">
        <f t="shared" si="0"/>
        <v>0</v>
      </c>
    </row>
    <row r="18" spans="1:6" ht="13.5">
      <c r="A18" s="382"/>
      <c r="B18" s="178" t="s">
        <v>86</v>
      </c>
      <c r="C18" s="181">
        <f>SUM(C13:C17)</f>
        <v>91</v>
      </c>
      <c r="D18" s="181">
        <f>SUM(D13:D17)</f>
        <v>340</v>
      </c>
      <c r="E18" s="181">
        <f>SUM(E13:E17)</f>
        <v>5</v>
      </c>
      <c r="F18" s="180">
        <f t="shared" si="0"/>
        <v>1.4705882352941175</v>
      </c>
    </row>
    <row r="19" spans="1:6" ht="13.5" customHeight="1">
      <c r="A19" s="383" t="s">
        <v>93</v>
      </c>
      <c r="B19" s="57" t="s">
        <v>94</v>
      </c>
      <c r="C19" s="63">
        <v>35</v>
      </c>
      <c r="D19" s="63">
        <v>263</v>
      </c>
      <c r="E19" s="63">
        <v>1</v>
      </c>
      <c r="F19" s="61">
        <f t="shared" si="0"/>
        <v>0.38022813688212925</v>
      </c>
    </row>
    <row r="20" spans="1:6" ht="13.5">
      <c r="A20" s="395"/>
      <c r="B20" s="62" t="s">
        <v>95</v>
      </c>
      <c r="C20" s="63">
        <v>62</v>
      </c>
      <c r="D20" s="63">
        <v>372</v>
      </c>
      <c r="E20" s="63">
        <v>6</v>
      </c>
      <c r="F20" s="61">
        <f t="shared" si="0"/>
        <v>1.6129032258064515</v>
      </c>
    </row>
    <row r="21" spans="1:6" ht="13.5">
      <c r="A21" s="395"/>
      <c r="B21" s="62" t="s">
        <v>96</v>
      </c>
      <c r="C21" s="63">
        <v>218</v>
      </c>
      <c r="D21" s="63">
        <v>2264</v>
      </c>
      <c r="E21" s="63">
        <v>25</v>
      </c>
      <c r="F21" s="61">
        <f t="shared" si="0"/>
        <v>1.1042402826855124</v>
      </c>
    </row>
    <row r="22" spans="1:6" ht="13.5">
      <c r="A22" s="395"/>
      <c r="B22" s="62" t="s">
        <v>97</v>
      </c>
      <c r="C22" s="63">
        <v>102</v>
      </c>
      <c r="D22" s="63">
        <v>682</v>
      </c>
      <c r="E22" s="63">
        <v>36</v>
      </c>
      <c r="F22" s="61">
        <f t="shared" si="0"/>
        <v>5.278592375366569</v>
      </c>
    </row>
    <row r="23" spans="1:6" ht="13.5">
      <c r="A23" s="395"/>
      <c r="B23" s="62" t="s">
        <v>98</v>
      </c>
      <c r="C23" s="63">
        <v>23</v>
      </c>
      <c r="D23" s="63">
        <v>232</v>
      </c>
      <c r="E23" s="63">
        <v>2</v>
      </c>
      <c r="F23" s="61">
        <f t="shared" si="0"/>
        <v>0.8620689655172413</v>
      </c>
    </row>
    <row r="24" spans="1:6" ht="13.5">
      <c r="A24" s="395"/>
      <c r="B24" s="62" t="s">
        <v>99</v>
      </c>
      <c r="C24" s="63">
        <v>134</v>
      </c>
      <c r="D24" s="63">
        <v>836</v>
      </c>
      <c r="E24" s="63">
        <v>2</v>
      </c>
      <c r="F24" s="61">
        <f t="shared" si="0"/>
        <v>0.23923444976076555</v>
      </c>
    </row>
    <row r="25" spans="1:6" ht="13.5">
      <c r="A25" s="395"/>
      <c r="B25" s="62" t="s">
        <v>100</v>
      </c>
      <c r="C25" s="63">
        <v>16</v>
      </c>
      <c r="D25" s="63">
        <v>233</v>
      </c>
      <c r="E25" s="63">
        <v>1</v>
      </c>
      <c r="F25" s="61">
        <f t="shared" si="0"/>
        <v>0.4291845493562232</v>
      </c>
    </row>
    <row r="26" spans="1:6" ht="13.5">
      <c r="A26" s="395"/>
      <c r="B26" s="62" t="s">
        <v>101</v>
      </c>
      <c r="C26" s="63">
        <v>506</v>
      </c>
      <c r="D26" s="63">
        <v>7278</v>
      </c>
      <c r="E26" s="63">
        <v>39</v>
      </c>
      <c r="F26" s="61">
        <f t="shared" si="0"/>
        <v>0.5358615004122012</v>
      </c>
    </row>
    <row r="27" spans="1:6" ht="13.5">
      <c r="A27" s="395"/>
      <c r="B27" s="62" t="s">
        <v>355</v>
      </c>
      <c r="C27" s="63">
        <v>311</v>
      </c>
      <c r="D27" s="63">
        <v>5867</v>
      </c>
      <c r="E27" s="63">
        <v>61</v>
      </c>
      <c r="F27" s="61">
        <f t="shared" si="0"/>
        <v>1.0397136526333732</v>
      </c>
    </row>
    <row r="28" spans="1:6" ht="13.5">
      <c r="A28" s="395"/>
      <c r="B28" s="62" t="s">
        <v>102</v>
      </c>
      <c r="C28" s="63">
        <v>58</v>
      </c>
      <c r="D28" s="63">
        <v>130</v>
      </c>
      <c r="E28" s="63">
        <v>4</v>
      </c>
      <c r="F28" s="61">
        <f t="shared" si="0"/>
        <v>3.076923076923077</v>
      </c>
    </row>
    <row r="29" spans="1:6" ht="13.5">
      <c r="A29" s="395"/>
      <c r="B29" s="64" t="s">
        <v>103</v>
      </c>
      <c r="C29" s="65">
        <v>60</v>
      </c>
      <c r="D29" s="65">
        <v>413</v>
      </c>
      <c r="E29" s="65">
        <v>15</v>
      </c>
      <c r="F29" s="61">
        <f t="shared" si="0"/>
        <v>3.631961259079903</v>
      </c>
    </row>
    <row r="30" spans="1:6" ht="13.5">
      <c r="A30" s="395"/>
      <c r="B30" s="64" t="s">
        <v>104</v>
      </c>
      <c r="C30" s="65">
        <v>171</v>
      </c>
      <c r="D30" s="65">
        <v>3125</v>
      </c>
      <c r="E30" s="65">
        <v>73</v>
      </c>
      <c r="F30" s="61">
        <f t="shared" si="0"/>
        <v>2.336</v>
      </c>
    </row>
    <row r="31" spans="1:6" ht="13.5">
      <c r="A31" s="395"/>
      <c r="B31" s="64" t="s">
        <v>105</v>
      </c>
      <c r="C31" s="65">
        <v>1069</v>
      </c>
      <c r="D31" s="65">
        <v>19653</v>
      </c>
      <c r="E31" s="65">
        <v>162</v>
      </c>
      <c r="F31" s="61">
        <f t="shared" si="0"/>
        <v>0.8243016333384217</v>
      </c>
    </row>
    <row r="32" spans="1:6" ht="13.5">
      <c r="A32" s="395"/>
      <c r="B32" s="64" t="s">
        <v>106</v>
      </c>
      <c r="C32" s="65">
        <v>34</v>
      </c>
      <c r="D32" s="65">
        <v>180</v>
      </c>
      <c r="E32" s="65">
        <v>13</v>
      </c>
      <c r="F32" s="61">
        <f t="shared" si="0"/>
        <v>7.222222222222221</v>
      </c>
    </row>
    <row r="33" spans="1:6" ht="13.5">
      <c r="A33" s="395"/>
      <c r="B33" s="64" t="s">
        <v>107</v>
      </c>
      <c r="C33" s="65">
        <v>16</v>
      </c>
      <c r="D33" s="65">
        <v>69</v>
      </c>
      <c r="E33" s="65">
        <v>2</v>
      </c>
      <c r="F33" s="61">
        <f t="shared" si="0"/>
        <v>2.898550724637681</v>
      </c>
    </row>
    <row r="34" spans="1:6" ht="13.5">
      <c r="A34" s="395"/>
      <c r="B34" s="64" t="s">
        <v>108</v>
      </c>
      <c r="C34" s="65">
        <v>425</v>
      </c>
      <c r="D34" s="65">
        <v>3525</v>
      </c>
      <c r="E34" s="65">
        <v>55</v>
      </c>
      <c r="F34" s="61">
        <f t="shared" si="0"/>
        <v>1.5602836879432624</v>
      </c>
    </row>
    <row r="35" spans="1:6" ht="13.5">
      <c r="A35" s="395"/>
      <c r="B35" s="64" t="s">
        <v>109</v>
      </c>
      <c r="C35" s="65">
        <v>2299</v>
      </c>
      <c r="D35" s="65">
        <v>23095</v>
      </c>
      <c r="E35" s="65">
        <v>316</v>
      </c>
      <c r="F35" s="61">
        <f t="shared" si="0"/>
        <v>1.3682615284693656</v>
      </c>
    </row>
    <row r="36" spans="1:6" ht="13.5">
      <c r="A36" s="395"/>
      <c r="B36" s="64" t="s">
        <v>110</v>
      </c>
      <c r="C36" s="65">
        <v>88</v>
      </c>
      <c r="D36" s="65">
        <v>544</v>
      </c>
      <c r="E36" s="65">
        <v>8</v>
      </c>
      <c r="F36" s="61">
        <f t="shared" si="0"/>
        <v>1.4705882352941175</v>
      </c>
    </row>
    <row r="37" spans="1:6" ht="13.5">
      <c r="A37" s="395"/>
      <c r="B37" s="64" t="s">
        <v>111</v>
      </c>
      <c r="C37" s="65">
        <v>256</v>
      </c>
      <c r="D37" s="65">
        <v>3409</v>
      </c>
      <c r="E37" s="65">
        <v>43</v>
      </c>
      <c r="F37" s="61">
        <f t="shared" si="0"/>
        <v>1.261366969785861</v>
      </c>
    </row>
    <row r="38" spans="1:6" ht="13.5">
      <c r="A38" s="395"/>
      <c r="B38" s="64" t="s">
        <v>112</v>
      </c>
      <c r="C38" s="65">
        <v>561</v>
      </c>
      <c r="D38" s="65">
        <v>14132</v>
      </c>
      <c r="E38" s="65">
        <v>42</v>
      </c>
      <c r="F38" s="61">
        <f t="shared" si="0"/>
        <v>0.29719784885366546</v>
      </c>
    </row>
    <row r="39" spans="1:6" ht="13.5">
      <c r="A39" s="395"/>
      <c r="B39" s="64" t="s">
        <v>113</v>
      </c>
      <c r="C39" s="65">
        <v>764</v>
      </c>
      <c r="D39" s="65">
        <v>8464</v>
      </c>
      <c r="E39" s="65">
        <v>129</v>
      </c>
      <c r="F39" s="61">
        <f t="shared" si="0"/>
        <v>1.524102079395085</v>
      </c>
    </row>
    <row r="40" spans="1:6" ht="13.5">
      <c r="A40" s="395"/>
      <c r="B40" s="64" t="s">
        <v>114</v>
      </c>
      <c r="C40" s="65">
        <v>229</v>
      </c>
      <c r="D40" s="65">
        <v>2957</v>
      </c>
      <c r="E40" s="65">
        <v>30</v>
      </c>
      <c r="F40" s="61">
        <f t="shared" si="0"/>
        <v>1.0145417653026716</v>
      </c>
    </row>
    <row r="41" spans="1:6" ht="13.5">
      <c r="A41" s="395"/>
      <c r="B41" s="64" t="s">
        <v>115</v>
      </c>
      <c r="C41" s="65">
        <v>711</v>
      </c>
      <c r="D41" s="65">
        <v>6645</v>
      </c>
      <c r="E41" s="65">
        <v>97</v>
      </c>
      <c r="F41" s="61">
        <f t="shared" si="0"/>
        <v>1.4597441685477803</v>
      </c>
    </row>
    <row r="42" spans="1:6" ht="13.5">
      <c r="A42" s="395"/>
      <c r="B42" s="64" t="s">
        <v>116</v>
      </c>
      <c r="C42" s="65">
        <v>145</v>
      </c>
      <c r="D42" s="65">
        <v>1480</v>
      </c>
      <c r="E42" s="65">
        <v>60</v>
      </c>
      <c r="F42" s="61">
        <f t="shared" si="0"/>
        <v>4.054054054054054</v>
      </c>
    </row>
    <row r="43" spans="1:6" ht="13.5">
      <c r="A43" s="395"/>
      <c r="B43" s="64" t="s">
        <v>117</v>
      </c>
      <c r="C43" s="65">
        <v>164</v>
      </c>
      <c r="D43" s="65">
        <v>1361</v>
      </c>
      <c r="E43" s="65">
        <v>11</v>
      </c>
      <c r="F43" s="61">
        <f t="shared" si="0"/>
        <v>0.8082292432035268</v>
      </c>
    </row>
    <row r="44" spans="1:6" ht="13.5">
      <c r="A44" s="395"/>
      <c r="B44" s="64" t="s">
        <v>118</v>
      </c>
      <c r="C44" s="65">
        <v>456</v>
      </c>
      <c r="D44" s="65">
        <v>3983</v>
      </c>
      <c r="E44" s="65">
        <v>42</v>
      </c>
      <c r="F44" s="61">
        <f t="shared" si="0"/>
        <v>1.054481546572935</v>
      </c>
    </row>
    <row r="45" spans="1:6" ht="13.5">
      <c r="A45" s="395"/>
      <c r="B45" s="64" t="s">
        <v>119</v>
      </c>
      <c r="C45" s="65">
        <v>580</v>
      </c>
      <c r="D45" s="65">
        <v>4252</v>
      </c>
      <c r="E45" s="65">
        <v>84</v>
      </c>
      <c r="F45" s="61">
        <f t="shared" si="0"/>
        <v>1.975540921919097</v>
      </c>
    </row>
    <row r="46" spans="1:6" ht="13.5">
      <c r="A46" s="395"/>
      <c r="B46" s="64" t="s">
        <v>120</v>
      </c>
      <c r="C46" s="65">
        <v>437</v>
      </c>
      <c r="D46" s="65">
        <v>7445</v>
      </c>
      <c r="E46" s="65">
        <v>54</v>
      </c>
      <c r="F46" s="61">
        <f t="shared" si="0"/>
        <v>0.7253190060443251</v>
      </c>
    </row>
    <row r="47" spans="1:6" ht="13.5">
      <c r="A47" s="395"/>
      <c r="B47" s="64" t="s">
        <v>121</v>
      </c>
      <c r="C47" s="65">
        <v>137</v>
      </c>
      <c r="D47" s="65">
        <v>2455</v>
      </c>
      <c r="E47" s="65">
        <v>40</v>
      </c>
      <c r="F47" s="61">
        <f t="shared" si="0"/>
        <v>1.6293279022403258</v>
      </c>
    </row>
    <row r="48" spans="1:6" ht="13.5">
      <c r="A48" s="395"/>
      <c r="B48" s="64" t="s">
        <v>122</v>
      </c>
      <c r="C48" s="65">
        <v>8</v>
      </c>
      <c r="D48" s="65">
        <v>65</v>
      </c>
      <c r="E48" s="65">
        <v>0</v>
      </c>
      <c r="F48" s="61">
        <f t="shared" si="0"/>
        <v>0</v>
      </c>
    </row>
    <row r="49" spans="1:6" ht="13.5">
      <c r="A49" s="395"/>
      <c r="B49" s="64" t="s">
        <v>123</v>
      </c>
      <c r="C49" s="65">
        <v>13</v>
      </c>
      <c r="D49" s="65">
        <v>45</v>
      </c>
      <c r="E49" s="65">
        <v>0</v>
      </c>
      <c r="F49" s="61">
        <f t="shared" si="0"/>
        <v>0</v>
      </c>
    </row>
    <row r="50" spans="1:6" ht="13.5">
      <c r="A50" s="395"/>
      <c r="B50" s="64" t="s">
        <v>124</v>
      </c>
      <c r="C50" s="65">
        <v>24</v>
      </c>
      <c r="D50" s="65">
        <v>189</v>
      </c>
      <c r="E50" s="65">
        <v>3</v>
      </c>
      <c r="F50" s="61">
        <f t="shared" si="0"/>
        <v>1.5873015873015872</v>
      </c>
    </row>
    <row r="51" spans="1:6" ht="13.5">
      <c r="A51" s="395"/>
      <c r="B51" s="64" t="s">
        <v>125</v>
      </c>
      <c r="C51" s="65">
        <v>1939</v>
      </c>
      <c r="D51" s="65">
        <v>40629</v>
      </c>
      <c r="E51" s="65">
        <v>260</v>
      </c>
      <c r="F51" s="61">
        <f t="shared" si="0"/>
        <v>0.6399369908193655</v>
      </c>
    </row>
    <row r="52" spans="1:6" ht="13.5">
      <c r="A52" s="395"/>
      <c r="B52" s="64" t="s">
        <v>126</v>
      </c>
      <c r="C52" s="65">
        <v>17</v>
      </c>
      <c r="D52" s="65">
        <v>49</v>
      </c>
      <c r="E52" s="65">
        <v>1</v>
      </c>
      <c r="F52" s="61">
        <f t="shared" si="0"/>
        <v>2.0408163265306123</v>
      </c>
    </row>
    <row r="53" spans="1:6" ht="13.5" customHeight="1">
      <c r="A53" s="386"/>
      <c r="B53" s="64" t="s">
        <v>127</v>
      </c>
      <c r="C53" s="65">
        <v>958</v>
      </c>
      <c r="D53" s="65">
        <v>17622</v>
      </c>
      <c r="E53" s="65">
        <v>257</v>
      </c>
      <c r="F53" s="61">
        <f t="shared" si="0"/>
        <v>1.4584042673930315</v>
      </c>
    </row>
    <row r="54" spans="1:6" ht="13.5" customHeight="1">
      <c r="A54" s="383" t="s">
        <v>93</v>
      </c>
      <c r="B54" s="64" t="s">
        <v>128</v>
      </c>
      <c r="C54" s="65">
        <v>34</v>
      </c>
      <c r="D54" s="65">
        <v>228</v>
      </c>
      <c r="E54" s="65">
        <v>14</v>
      </c>
      <c r="F54" s="61">
        <f t="shared" si="0"/>
        <v>6.140350877192982</v>
      </c>
    </row>
    <row r="55" spans="1:6" ht="13.5">
      <c r="A55" s="395"/>
      <c r="B55" s="64" t="s">
        <v>356</v>
      </c>
      <c r="C55" s="65">
        <v>30</v>
      </c>
      <c r="D55" s="65">
        <v>98</v>
      </c>
      <c r="E55" s="65">
        <v>11</v>
      </c>
      <c r="F55" s="61">
        <f t="shared" si="0"/>
        <v>11.224489795918368</v>
      </c>
    </row>
    <row r="56" spans="1:6" ht="13.5">
      <c r="A56" s="395"/>
      <c r="B56" s="64" t="s">
        <v>129</v>
      </c>
      <c r="C56" s="65">
        <v>1719</v>
      </c>
      <c r="D56" s="65">
        <v>27581</v>
      </c>
      <c r="E56" s="65">
        <v>221</v>
      </c>
      <c r="F56" s="61">
        <f t="shared" si="0"/>
        <v>0.8012762408904681</v>
      </c>
    </row>
    <row r="57" spans="1:6" ht="13.5">
      <c r="A57" s="395"/>
      <c r="B57" s="64" t="s">
        <v>130</v>
      </c>
      <c r="C57" s="65">
        <v>183</v>
      </c>
      <c r="D57" s="65">
        <v>1529</v>
      </c>
      <c r="E57" s="65">
        <v>6</v>
      </c>
      <c r="F57" s="61">
        <f t="shared" si="0"/>
        <v>0.3924133420536298</v>
      </c>
    </row>
    <row r="58" spans="1:6" ht="13.5">
      <c r="A58" s="395"/>
      <c r="B58" s="64" t="s">
        <v>131</v>
      </c>
      <c r="C58" s="65">
        <v>527</v>
      </c>
      <c r="D58" s="65">
        <v>9937</v>
      </c>
      <c r="E58" s="65">
        <v>124</v>
      </c>
      <c r="F58" s="61">
        <f t="shared" si="0"/>
        <v>1.2478615276240315</v>
      </c>
    </row>
    <row r="59" spans="1:6" ht="13.5">
      <c r="A59" s="395"/>
      <c r="B59" s="64" t="s">
        <v>132</v>
      </c>
      <c r="C59" s="65">
        <v>160</v>
      </c>
      <c r="D59" s="65">
        <v>1312</v>
      </c>
      <c r="E59" s="65">
        <v>25</v>
      </c>
      <c r="F59" s="61">
        <f t="shared" si="0"/>
        <v>1.9054878048780488</v>
      </c>
    </row>
    <row r="60" spans="1:6" s="39" customFormat="1" ht="13.5">
      <c r="A60" s="395"/>
      <c r="B60" s="64" t="s">
        <v>357</v>
      </c>
      <c r="C60" s="65">
        <v>851</v>
      </c>
      <c r="D60" s="65">
        <v>22766</v>
      </c>
      <c r="E60" s="65">
        <v>117</v>
      </c>
      <c r="F60" s="61">
        <f t="shared" si="0"/>
        <v>0.5139242730387419</v>
      </c>
    </row>
    <row r="61" spans="1:6" s="39" customFormat="1" ht="13.5">
      <c r="A61" s="395"/>
      <c r="B61" s="64" t="s">
        <v>358</v>
      </c>
      <c r="C61" s="65">
        <v>487</v>
      </c>
      <c r="D61" s="65">
        <v>8219</v>
      </c>
      <c r="E61" s="65">
        <v>47</v>
      </c>
      <c r="F61" s="61">
        <f t="shared" si="0"/>
        <v>0.5718457233240054</v>
      </c>
    </row>
    <row r="62" spans="1:6" s="39" customFormat="1" ht="13.5">
      <c r="A62" s="395"/>
      <c r="B62" s="290" t="s">
        <v>359</v>
      </c>
      <c r="C62" s="65">
        <v>82</v>
      </c>
      <c r="D62" s="65">
        <v>1371</v>
      </c>
      <c r="E62" s="65">
        <v>3</v>
      </c>
      <c r="F62" s="61">
        <f t="shared" si="0"/>
        <v>0.2188183807439825</v>
      </c>
    </row>
    <row r="63" spans="1:6" s="39" customFormat="1" ht="13.5">
      <c r="A63" s="395"/>
      <c r="B63" s="290" t="s">
        <v>360</v>
      </c>
      <c r="C63" s="65">
        <v>12</v>
      </c>
      <c r="D63" s="65">
        <v>145</v>
      </c>
      <c r="E63" s="65">
        <v>0</v>
      </c>
      <c r="F63" s="61">
        <f t="shared" si="0"/>
        <v>0</v>
      </c>
    </row>
    <row r="64" spans="1:6" ht="13.5">
      <c r="A64" s="386"/>
      <c r="B64" s="182" t="s">
        <v>86</v>
      </c>
      <c r="C64" s="181">
        <f>SUM(C19:C63)</f>
        <v>17111</v>
      </c>
      <c r="D64" s="181">
        <f>SUM(D19:D63)</f>
        <v>257129</v>
      </c>
      <c r="E64" s="181">
        <f>SUM(E19:E63)</f>
        <v>2542</v>
      </c>
      <c r="F64" s="180">
        <f>IF(D64="","",E64/D64*100)</f>
        <v>0.9886088305869817</v>
      </c>
    </row>
    <row r="65" spans="1:6" ht="13.5">
      <c r="A65" s="382" t="s">
        <v>133</v>
      </c>
      <c r="B65" s="66" t="s">
        <v>361</v>
      </c>
      <c r="C65" s="63">
        <v>440</v>
      </c>
      <c r="D65" s="63">
        <v>4756</v>
      </c>
      <c r="E65" s="63">
        <v>94</v>
      </c>
      <c r="F65" s="61">
        <f t="shared" si="0"/>
        <v>1.9764507989907487</v>
      </c>
    </row>
    <row r="66" spans="1:6" ht="13.5">
      <c r="A66" s="382"/>
      <c r="B66" s="66" t="s">
        <v>362</v>
      </c>
      <c r="C66" s="63">
        <v>265</v>
      </c>
      <c r="D66" s="63">
        <v>3256</v>
      </c>
      <c r="E66" s="63">
        <v>12</v>
      </c>
      <c r="F66" s="61">
        <f t="shared" si="0"/>
        <v>0.36855036855036855</v>
      </c>
    </row>
    <row r="67" spans="1:6" ht="13.5">
      <c r="A67" s="382"/>
      <c r="B67" s="66" t="s">
        <v>134</v>
      </c>
      <c r="C67" s="63">
        <v>2861</v>
      </c>
      <c r="D67" s="63">
        <v>30101</v>
      </c>
      <c r="E67" s="63">
        <v>446</v>
      </c>
      <c r="F67" s="61">
        <f t="shared" si="0"/>
        <v>1.4816783495564931</v>
      </c>
    </row>
    <row r="68" spans="1:6" s="39" customFormat="1" ht="13.5">
      <c r="A68" s="382"/>
      <c r="B68" s="66" t="s">
        <v>363</v>
      </c>
      <c r="C68" s="63">
        <v>479</v>
      </c>
      <c r="D68" s="63">
        <v>7725</v>
      </c>
      <c r="E68" s="63">
        <v>146</v>
      </c>
      <c r="F68" s="61">
        <f t="shared" si="0"/>
        <v>1.889967637540453</v>
      </c>
    </row>
    <row r="69" spans="1:6" ht="14.25" thickBot="1">
      <c r="A69" s="383"/>
      <c r="B69" s="183" t="s">
        <v>86</v>
      </c>
      <c r="C69" s="184">
        <f>SUM(C65:C68)</f>
        <v>4045</v>
      </c>
      <c r="D69" s="184">
        <f>SUM(D65:D68)</f>
        <v>45838</v>
      </c>
      <c r="E69" s="184">
        <f>SUM(E65:E68)</f>
        <v>698</v>
      </c>
      <c r="F69" s="185">
        <f>IF(D69="","",E69/D69*100)</f>
        <v>1.5227540468606833</v>
      </c>
    </row>
    <row r="70" spans="1:6" ht="14.25" thickBot="1">
      <c r="A70" s="384" t="s">
        <v>135</v>
      </c>
      <c r="B70" s="385"/>
      <c r="C70" s="186">
        <f>SUM(C5:C9,C12,C18,C64,C69)</f>
        <v>74440</v>
      </c>
      <c r="D70" s="186">
        <f>SUM(D5:D9,D12,D18,D64,D69)</f>
        <v>1253799</v>
      </c>
      <c r="E70" s="186">
        <f>SUM(E5:E9,E12,E18,E64,E69)</f>
        <v>59215</v>
      </c>
      <c r="F70" s="187">
        <f>IF(D70="","",E70/D70*100)</f>
        <v>4.7228463254476996</v>
      </c>
    </row>
    <row r="71" spans="1:6" ht="13.5">
      <c r="A71" s="386" t="s">
        <v>136</v>
      </c>
      <c r="B71" s="68" t="s">
        <v>137</v>
      </c>
      <c r="C71" s="69">
        <v>2900</v>
      </c>
      <c r="D71" s="69">
        <v>69636</v>
      </c>
      <c r="E71" s="69">
        <v>1522</v>
      </c>
      <c r="F71" s="70">
        <f aca="true" t="shared" si="1" ref="F71:F95">IF(D71="","",E71/D71*100)</f>
        <v>2.185651100005744</v>
      </c>
    </row>
    <row r="72" spans="1:6" ht="13.5">
      <c r="A72" s="382"/>
      <c r="B72" s="62" t="s">
        <v>5</v>
      </c>
      <c r="C72" s="71">
        <v>5145</v>
      </c>
      <c r="D72" s="71">
        <v>273557</v>
      </c>
      <c r="E72" s="71">
        <v>39924</v>
      </c>
      <c r="F72" s="72">
        <f t="shared" si="1"/>
        <v>14.594398973522885</v>
      </c>
    </row>
    <row r="73" spans="1:6" ht="13.5">
      <c r="A73" s="382"/>
      <c r="B73" s="62" t="s">
        <v>138</v>
      </c>
      <c r="C73" s="71">
        <v>51</v>
      </c>
      <c r="D73" s="71">
        <v>818</v>
      </c>
      <c r="E73" s="71">
        <v>12</v>
      </c>
      <c r="F73" s="72">
        <f t="shared" si="1"/>
        <v>1.466992665036675</v>
      </c>
    </row>
    <row r="74" spans="1:6" ht="13.5">
      <c r="A74" s="382"/>
      <c r="B74" s="62" t="s">
        <v>139</v>
      </c>
      <c r="C74" s="71">
        <v>25</v>
      </c>
      <c r="D74" s="71">
        <v>533</v>
      </c>
      <c r="E74" s="71">
        <v>2</v>
      </c>
      <c r="F74" s="72">
        <f t="shared" si="1"/>
        <v>0.37523452157598497</v>
      </c>
    </row>
    <row r="75" spans="1:6" ht="13.5">
      <c r="A75" s="382"/>
      <c r="B75" s="62" t="s">
        <v>140</v>
      </c>
      <c r="C75" s="71">
        <v>58</v>
      </c>
      <c r="D75" s="71">
        <v>1232</v>
      </c>
      <c r="E75" s="71">
        <v>39</v>
      </c>
      <c r="F75" s="72">
        <f t="shared" si="1"/>
        <v>3.1655844155844153</v>
      </c>
    </row>
    <row r="76" spans="1:6" ht="13.5">
      <c r="A76" s="382"/>
      <c r="B76" s="62" t="s">
        <v>141</v>
      </c>
      <c r="C76" s="71">
        <v>37</v>
      </c>
      <c r="D76" s="71">
        <v>862</v>
      </c>
      <c r="E76" s="71">
        <v>29</v>
      </c>
      <c r="F76" s="72">
        <f t="shared" si="1"/>
        <v>3.3642691415313224</v>
      </c>
    </row>
    <row r="77" spans="1:6" ht="13.5">
      <c r="A77" s="382"/>
      <c r="B77" s="62" t="s">
        <v>142</v>
      </c>
      <c r="C77" s="71">
        <v>7</v>
      </c>
      <c r="D77" s="71">
        <v>163</v>
      </c>
      <c r="E77" s="71">
        <v>11</v>
      </c>
      <c r="F77" s="72">
        <f t="shared" si="1"/>
        <v>6.748466257668712</v>
      </c>
    </row>
    <row r="78" spans="1:6" ht="13.5">
      <c r="A78" s="382"/>
      <c r="B78" s="62" t="s">
        <v>143</v>
      </c>
      <c r="C78" s="71">
        <v>10</v>
      </c>
      <c r="D78" s="71">
        <v>250</v>
      </c>
      <c r="E78" s="71">
        <v>102</v>
      </c>
      <c r="F78" s="72">
        <f t="shared" si="1"/>
        <v>40.8</v>
      </c>
    </row>
    <row r="79" spans="1:6" ht="13.5">
      <c r="A79" s="382"/>
      <c r="B79" s="62" t="s">
        <v>144</v>
      </c>
      <c r="C79" s="71">
        <v>22</v>
      </c>
      <c r="D79" s="71">
        <v>650</v>
      </c>
      <c r="E79" s="71">
        <v>15</v>
      </c>
      <c r="F79" s="72">
        <f t="shared" si="1"/>
        <v>2.307692307692308</v>
      </c>
    </row>
    <row r="80" spans="1:6" ht="13.5">
      <c r="A80" s="382"/>
      <c r="B80" s="73" t="s">
        <v>364</v>
      </c>
      <c r="C80" s="71">
        <v>50</v>
      </c>
      <c r="D80" s="71">
        <v>929</v>
      </c>
      <c r="E80" s="71">
        <v>5</v>
      </c>
      <c r="F80" s="72">
        <f t="shared" si="1"/>
        <v>0.5382131324004306</v>
      </c>
    </row>
    <row r="81" spans="1:6" ht="13.5">
      <c r="A81" s="382"/>
      <c r="B81" s="62" t="s">
        <v>145</v>
      </c>
      <c r="C81" s="71">
        <v>3</v>
      </c>
      <c r="D81" s="71">
        <v>101</v>
      </c>
      <c r="E81" s="71">
        <v>0</v>
      </c>
      <c r="F81" s="72">
        <f t="shared" si="1"/>
        <v>0</v>
      </c>
    </row>
    <row r="82" spans="1:6" ht="13.5">
      <c r="A82" s="382"/>
      <c r="B82" s="62" t="s">
        <v>365</v>
      </c>
      <c r="C82" s="71">
        <v>2</v>
      </c>
      <c r="D82" s="71">
        <v>3</v>
      </c>
      <c r="E82" s="71">
        <v>0</v>
      </c>
      <c r="F82" s="72">
        <f t="shared" si="1"/>
        <v>0</v>
      </c>
    </row>
    <row r="83" spans="1:6" ht="13.5">
      <c r="A83" s="382"/>
      <c r="B83" s="62" t="s">
        <v>146</v>
      </c>
      <c r="C83" s="71">
        <v>1</v>
      </c>
      <c r="D83" s="71">
        <v>1</v>
      </c>
      <c r="E83" s="71">
        <v>0</v>
      </c>
      <c r="F83" s="72">
        <f t="shared" si="1"/>
        <v>0</v>
      </c>
    </row>
    <row r="84" spans="1:6" ht="13.5">
      <c r="A84" s="382"/>
      <c r="B84" s="62" t="s">
        <v>147</v>
      </c>
      <c r="C84" s="71">
        <v>37</v>
      </c>
      <c r="D84" s="71">
        <v>1072</v>
      </c>
      <c r="E84" s="71">
        <v>35</v>
      </c>
      <c r="F84" s="72">
        <f t="shared" si="1"/>
        <v>3.264925373134328</v>
      </c>
    </row>
    <row r="85" spans="1:6" ht="13.5">
      <c r="A85" s="382"/>
      <c r="B85" s="62" t="s">
        <v>148</v>
      </c>
      <c r="C85" s="71">
        <v>6</v>
      </c>
      <c r="D85" s="71">
        <v>233</v>
      </c>
      <c r="E85" s="71">
        <v>59</v>
      </c>
      <c r="F85" s="72">
        <f t="shared" si="1"/>
        <v>25.321888412017167</v>
      </c>
    </row>
    <row r="86" spans="1:7" ht="13.5">
      <c r="A86" s="382"/>
      <c r="B86" s="62" t="s">
        <v>149</v>
      </c>
      <c r="C86" s="71">
        <v>55</v>
      </c>
      <c r="D86" s="71">
        <v>815</v>
      </c>
      <c r="E86" s="71">
        <v>50</v>
      </c>
      <c r="F86" s="72">
        <f t="shared" si="1"/>
        <v>6.134969325153374</v>
      </c>
      <c r="G86" s="41"/>
    </row>
    <row r="87" spans="1:6" ht="13.5">
      <c r="A87" s="382"/>
      <c r="B87" s="62" t="s">
        <v>150</v>
      </c>
      <c r="C87" s="63">
        <v>4668</v>
      </c>
      <c r="D87" s="63">
        <v>325345</v>
      </c>
      <c r="E87" s="63">
        <v>20606</v>
      </c>
      <c r="F87" s="72">
        <f t="shared" si="1"/>
        <v>6.333584348921914</v>
      </c>
    </row>
    <row r="88" spans="1:6" ht="13.5">
      <c r="A88" s="382"/>
      <c r="B88" s="62" t="s">
        <v>151</v>
      </c>
      <c r="C88" s="63">
        <v>2528</v>
      </c>
      <c r="D88" s="63">
        <v>56186</v>
      </c>
      <c r="E88" s="63">
        <v>3303</v>
      </c>
      <c r="F88" s="72">
        <f t="shared" si="1"/>
        <v>5.878688641298544</v>
      </c>
    </row>
    <row r="89" spans="1:6" s="40" customFormat="1" ht="13.5" customHeight="1">
      <c r="A89" s="382"/>
      <c r="B89" s="74" t="s">
        <v>367</v>
      </c>
      <c r="C89" s="71">
        <v>595</v>
      </c>
      <c r="D89" s="71">
        <v>26912</v>
      </c>
      <c r="E89" s="71">
        <v>4401</v>
      </c>
      <c r="F89" s="72">
        <f t="shared" si="1"/>
        <v>16.353299643281808</v>
      </c>
    </row>
    <row r="90" spans="1:6" ht="13.5">
      <c r="A90" s="382"/>
      <c r="B90" s="62" t="s">
        <v>152</v>
      </c>
      <c r="C90" s="71">
        <v>30</v>
      </c>
      <c r="D90" s="71">
        <v>160</v>
      </c>
      <c r="E90" s="71">
        <v>20</v>
      </c>
      <c r="F90" s="72">
        <f t="shared" si="1"/>
        <v>12.5</v>
      </c>
    </row>
    <row r="91" spans="1:6" ht="13.5">
      <c r="A91" s="382"/>
      <c r="B91" s="62" t="s">
        <v>153</v>
      </c>
      <c r="C91" s="71">
        <v>664</v>
      </c>
      <c r="D91" s="71">
        <v>64718</v>
      </c>
      <c r="E91" s="71">
        <v>1404</v>
      </c>
      <c r="F91" s="72">
        <f t="shared" si="1"/>
        <v>2.1694119101331935</v>
      </c>
    </row>
    <row r="92" spans="1:6" ht="13.5">
      <c r="A92" s="382"/>
      <c r="B92" s="62" t="s">
        <v>154</v>
      </c>
      <c r="C92" s="71">
        <v>896</v>
      </c>
      <c r="D92" s="71">
        <v>19470</v>
      </c>
      <c r="E92" s="71">
        <v>469</v>
      </c>
      <c r="F92" s="72">
        <f t="shared" si="1"/>
        <v>2.408834103749358</v>
      </c>
    </row>
    <row r="93" spans="1:6" ht="14.25" thickBot="1">
      <c r="A93" s="383"/>
      <c r="B93" s="75" t="s">
        <v>155</v>
      </c>
      <c r="C93" s="67">
        <v>164</v>
      </c>
      <c r="D93" s="67">
        <v>4000</v>
      </c>
      <c r="E93" s="67">
        <v>231</v>
      </c>
      <c r="F93" s="76">
        <f t="shared" si="1"/>
        <v>5.775</v>
      </c>
    </row>
    <row r="94" spans="1:6" ht="14.25" thickBot="1">
      <c r="A94" s="384" t="s">
        <v>156</v>
      </c>
      <c r="B94" s="385"/>
      <c r="C94" s="186">
        <f>SUM(C71:C93)</f>
        <v>17954</v>
      </c>
      <c r="D94" s="186">
        <f>SUM(D71:D93)</f>
        <v>847646</v>
      </c>
      <c r="E94" s="186">
        <f>SUM(E71:E93)</f>
        <v>72239</v>
      </c>
      <c r="F94" s="187">
        <f t="shared" si="1"/>
        <v>8.522307661453011</v>
      </c>
    </row>
    <row r="95" spans="1:6" ht="14.25" thickBot="1">
      <c r="A95" s="387" t="s">
        <v>157</v>
      </c>
      <c r="B95" s="388"/>
      <c r="C95" s="188">
        <f>C70+C94</f>
        <v>92394</v>
      </c>
      <c r="D95" s="188">
        <f>D70+D94</f>
        <v>2101445</v>
      </c>
      <c r="E95" s="188">
        <f>E70+E94</f>
        <v>131454</v>
      </c>
      <c r="F95" s="189">
        <f t="shared" si="1"/>
        <v>6.255409967903038</v>
      </c>
    </row>
    <row r="96" spans="1:6" ht="13.5">
      <c r="A96" s="77" t="s">
        <v>158</v>
      </c>
      <c r="B96" s="77"/>
      <c r="C96" s="78"/>
      <c r="D96" s="78"/>
      <c r="E96" s="78"/>
      <c r="F96" s="79"/>
    </row>
    <row r="97" spans="1:6" ht="13.5" customHeight="1">
      <c r="A97" s="391" t="s">
        <v>368</v>
      </c>
      <c r="B97" s="389" t="s">
        <v>369</v>
      </c>
      <c r="C97" s="390"/>
      <c r="D97" s="390"/>
      <c r="E97" s="390"/>
      <c r="F97" s="390"/>
    </row>
    <row r="98" spans="1:6" ht="13.5">
      <c r="A98" s="391"/>
      <c r="B98" s="390"/>
      <c r="C98" s="390"/>
      <c r="D98" s="390"/>
      <c r="E98" s="390"/>
      <c r="F98" s="390"/>
    </row>
  </sheetData>
  <sheetProtection/>
  <mergeCells count="13">
    <mergeCell ref="A1:F1"/>
    <mergeCell ref="A4:B4"/>
    <mergeCell ref="A10:A12"/>
    <mergeCell ref="A13:A18"/>
    <mergeCell ref="A19:A53"/>
    <mergeCell ref="A54:A64"/>
    <mergeCell ref="A65:A69"/>
    <mergeCell ref="A70:B70"/>
    <mergeCell ref="A71:A93"/>
    <mergeCell ref="A94:B94"/>
    <mergeCell ref="A95:B95"/>
    <mergeCell ref="B97:F98"/>
    <mergeCell ref="A97:A98"/>
  </mergeCells>
  <printOptions/>
  <pageMargins left="0.7874015748031497" right="0.6299212598425197" top="0.984251968503937" bottom="1.5748031496062993" header="0.5118110236220472" footer="0.5118110236220472"/>
  <pageSetup horizontalDpi="600" verticalDpi="600" orientation="portrait" paperSize="9" scale="92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115" zoomScaleSheetLayoutView="115" zoomScalePageLayoutView="0" workbookViewId="0" topLeftCell="A1">
      <pane ySplit="2" topLeftCell="A27" activePane="bottomLeft" state="frozen"/>
      <selection pane="topLeft" activeCell="A1" sqref="A1:Y1"/>
      <selection pane="bottomLeft" activeCell="A1" sqref="A1:Y1"/>
    </sheetView>
  </sheetViews>
  <sheetFormatPr defaultColWidth="9.00390625" defaultRowHeight="12"/>
  <cols>
    <col min="1" max="1" width="15.125" style="33" customWidth="1"/>
    <col min="2" max="7" width="15.125" style="5" customWidth="1"/>
    <col min="8" max="8" width="15.125" style="131" customWidth="1"/>
    <col min="9" max="16384" width="9.375" style="5" customWidth="1"/>
  </cols>
  <sheetData>
    <row r="1" spans="1:8" ht="38.25" customHeight="1">
      <c r="A1" s="353" t="s">
        <v>196</v>
      </c>
      <c r="B1" s="353"/>
      <c r="C1" s="353"/>
      <c r="D1" s="353"/>
      <c r="E1" s="353"/>
      <c r="F1" s="353"/>
      <c r="G1" s="353"/>
      <c r="H1" s="353"/>
    </row>
    <row r="2" spans="1:8" ht="82.5" customHeight="1">
      <c r="A2" s="126" t="s">
        <v>197</v>
      </c>
      <c r="B2" s="7" t="s">
        <v>198</v>
      </c>
      <c r="C2" s="127" t="s">
        <v>199</v>
      </c>
      <c r="D2" s="127" t="s">
        <v>200</v>
      </c>
      <c r="E2" s="127" t="s">
        <v>201</v>
      </c>
      <c r="F2" s="7" t="s">
        <v>163</v>
      </c>
      <c r="G2" s="7" t="s">
        <v>202</v>
      </c>
      <c r="H2" s="128" t="s">
        <v>203</v>
      </c>
    </row>
    <row r="3" spans="1:8" ht="22.5" customHeight="1">
      <c r="A3" s="8" t="s">
        <v>204</v>
      </c>
      <c r="B3" s="83">
        <v>262024</v>
      </c>
      <c r="C3" s="83">
        <v>34958</v>
      </c>
      <c r="D3" s="83">
        <v>6231</v>
      </c>
      <c r="E3" s="83">
        <v>81</v>
      </c>
      <c r="F3" s="22">
        <f aca="true" t="shared" si="0" ref="F3:F27">SUM(C3:E3)</f>
        <v>41270</v>
      </c>
      <c r="G3" s="83">
        <v>102</v>
      </c>
      <c r="H3" s="129">
        <f aca="true" t="shared" si="1" ref="H3:H25">F3/B3*100</f>
        <v>15.750465606204012</v>
      </c>
    </row>
    <row r="4" spans="1:8" ht="22.5" customHeight="1">
      <c r="A4" s="11">
        <v>60</v>
      </c>
      <c r="B4" s="22">
        <v>260629</v>
      </c>
      <c r="C4" s="22">
        <v>33391</v>
      </c>
      <c r="D4" s="22">
        <v>5905</v>
      </c>
      <c r="E4" s="22">
        <v>80</v>
      </c>
      <c r="F4" s="22">
        <f t="shared" si="0"/>
        <v>39376</v>
      </c>
      <c r="G4" s="22">
        <v>87</v>
      </c>
      <c r="H4" s="129">
        <f t="shared" si="1"/>
        <v>15.108065487723929</v>
      </c>
    </row>
    <row r="5" spans="1:8" ht="22.5" customHeight="1">
      <c r="A5" s="11">
        <v>61</v>
      </c>
      <c r="B5" s="22">
        <v>251822</v>
      </c>
      <c r="C5" s="22">
        <v>34232</v>
      </c>
      <c r="D5" s="22">
        <v>5614</v>
      </c>
      <c r="E5" s="22">
        <v>75</v>
      </c>
      <c r="F5" s="22">
        <f t="shared" si="0"/>
        <v>39921</v>
      </c>
      <c r="G5" s="22">
        <v>140</v>
      </c>
      <c r="H5" s="129">
        <f t="shared" si="1"/>
        <v>15.852864324800853</v>
      </c>
    </row>
    <row r="6" spans="1:8" ht="22.5" customHeight="1">
      <c r="A6" s="11">
        <v>62</v>
      </c>
      <c r="B6" s="22">
        <v>237310</v>
      </c>
      <c r="C6" s="22">
        <v>29111</v>
      </c>
      <c r="D6" s="22">
        <v>4645</v>
      </c>
      <c r="E6" s="22">
        <v>93</v>
      </c>
      <c r="F6" s="22">
        <f t="shared" si="0"/>
        <v>33849</v>
      </c>
      <c r="G6" s="22">
        <v>104</v>
      </c>
      <c r="H6" s="129">
        <f t="shared" si="1"/>
        <v>14.263621423454554</v>
      </c>
    </row>
    <row r="7" spans="1:8" ht="22.5" customHeight="1">
      <c r="A7" s="11">
        <v>63</v>
      </c>
      <c r="B7" s="22">
        <v>228425</v>
      </c>
      <c r="C7" s="22">
        <v>27164</v>
      </c>
      <c r="D7" s="22">
        <v>4209</v>
      </c>
      <c r="E7" s="22">
        <v>64</v>
      </c>
      <c r="F7" s="22">
        <f t="shared" si="0"/>
        <v>31437</v>
      </c>
      <c r="G7" s="22">
        <v>60</v>
      </c>
      <c r="H7" s="129">
        <f t="shared" si="1"/>
        <v>13.762504104191747</v>
      </c>
    </row>
    <row r="8" spans="1:8" ht="22.5" customHeight="1">
      <c r="A8" s="11" t="s">
        <v>70</v>
      </c>
      <c r="B8" s="22">
        <v>219624</v>
      </c>
      <c r="C8" s="22">
        <v>25364</v>
      </c>
      <c r="D8" s="22">
        <v>3864</v>
      </c>
      <c r="E8" s="22">
        <v>66</v>
      </c>
      <c r="F8" s="22">
        <f t="shared" si="0"/>
        <v>29294</v>
      </c>
      <c r="G8" s="22">
        <v>63</v>
      </c>
      <c r="H8" s="129">
        <f t="shared" si="1"/>
        <v>13.338250828689032</v>
      </c>
    </row>
    <row r="9" spans="1:8" ht="22.5" customHeight="1">
      <c r="A9" s="11">
        <v>2</v>
      </c>
      <c r="B9" s="22">
        <v>216420</v>
      </c>
      <c r="C9" s="22">
        <v>22184</v>
      </c>
      <c r="D9" s="22">
        <v>3557</v>
      </c>
      <c r="E9" s="22">
        <v>74</v>
      </c>
      <c r="F9" s="22">
        <f t="shared" si="0"/>
        <v>25815</v>
      </c>
      <c r="G9" s="22">
        <v>93</v>
      </c>
      <c r="H9" s="129">
        <f t="shared" si="1"/>
        <v>11.928195176046575</v>
      </c>
    </row>
    <row r="10" spans="1:8" ht="22.5" customHeight="1">
      <c r="A10" s="11">
        <v>3</v>
      </c>
      <c r="B10" s="22">
        <v>229139</v>
      </c>
      <c r="C10" s="22">
        <v>22799</v>
      </c>
      <c r="D10" s="22">
        <v>3475</v>
      </c>
      <c r="E10" s="22">
        <v>50</v>
      </c>
      <c r="F10" s="22">
        <f t="shared" si="0"/>
        <v>26324</v>
      </c>
      <c r="G10" s="22">
        <v>47</v>
      </c>
      <c r="H10" s="129">
        <f t="shared" si="1"/>
        <v>11.488223305504519</v>
      </c>
    </row>
    <row r="11" spans="1:8" ht="22.5" customHeight="1">
      <c r="A11" s="11">
        <v>4</v>
      </c>
      <c r="B11" s="22">
        <v>220988</v>
      </c>
      <c r="C11" s="22">
        <v>18782</v>
      </c>
      <c r="D11" s="22">
        <v>3249</v>
      </c>
      <c r="E11" s="22">
        <v>52</v>
      </c>
      <c r="F11" s="22">
        <f t="shared" si="0"/>
        <v>22083</v>
      </c>
      <c r="G11" s="22">
        <v>63</v>
      </c>
      <c r="H11" s="129">
        <f t="shared" si="1"/>
        <v>9.992850290513513</v>
      </c>
    </row>
    <row r="12" spans="1:8" ht="22.5" customHeight="1">
      <c r="A12" s="11">
        <v>5</v>
      </c>
      <c r="B12" s="22">
        <v>219607</v>
      </c>
      <c r="C12" s="22">
        <v>19888</v>
      </c>
      <c r="D12" s="22">
        <v>3138</v>
      </c>
      <c r="E12" s="22">
        <v>36</v>
      </c>
      <c r="F12" s="22">
        <f t="shared" si="0"/>
        <v>23062</v>
      </c>
      <c r="G12" s="22">
        <v>27</v>
      </c>
      <c r="H12" s="129">
        <f t="shared" si="1"/>
        <v>10.501486746779474</v>
      </c>
    </row>
    <row r="13" spans="1:8" ht="22.5" customHeight="1">
      <c r="A13" s="11">
        <v>6</v>
      </c>
      <c r="B13" s="22">
        <v>215174</v>
      </c>
      <c r="C13" s="22">
        <v>19107</v>
      </c>
      <c r="D13" s="22">
        <v>2969</v>
      </c>
      <c r="E13" s="22">
        <v>43</v>
      </c>
      <c r="F13" s="22">
        <f t="shared" si="0"/>
        <v>22119</v>
      </c>
      <c r="G13" s="22">
        <v>54</v>
      </c>
      <c r="H13" s="129">
        <f t="shared" si="1"/>
        <v>10.2795876825267</v>
      </c>
    </row>
    <row r="14" spans="1:8" ht="22.5" customHeight="1">
      <c r="A14" s="11">
        <v>7</v>
      </c>
      <c r="B14" s="22">
        <v>212586</v>
      </c>
      <c r="C14" s="22">
        <v>16304</v>
      </c>
      <c r="D14" s="22">
        <v>2761</v>
      </c>
      <c r="E14" s="22">
        <v>110</v>
      </c>
      <c r="F14" s="22">
        <f t="shared" si="0"/>
        <v>19175</v>
      </c>
      <c r="G14" s="22">
        <v>71</v>
      </c>
      <c r="H14" s="129">
        <f t="shared" si="1"/>
        <v>9.019879013669762</v>
      </c>
    </row>
    <row r="15" spans="1:8" ht="22.5" customHeight="1">
      <c r="A15" s="11">
        <v>8</v>
      </c>
      <c r="B15" s="22">
        <v>209520</v>
      </c>
      <c r="C15" s="22">
        <v>15958</v>
      </c>
      <c r="D15" s="22">
        <v>2520</v>
      </c>
      <c r="E15" s="22">
        <v>34</v>
      </c>
      <c r="F15" s="22">
        <f t="shared" si="0"/>
        <v>18512</v>
      </c>
      <c r="G15" s="22">
        <v>32</v>
      </c>
      <c r="H15" s="129">
        <f t="shared" si="1"/>
        <v>8.835433371515846</v>
      </c>
    </row>
    <row r="16" spans="1:8" ht="22.5" customHeight="1">
      <c r="A16" s="11">
        <v>9</v>
      </c>
      <c r="B16" s="22">
        <v>214819</v>
      </c>
      <c r="C16" s="22">
        <v>14626</v>
      </c>
      <c r="D16" s="22">
        <v>2087</v>
      </c>
      <c r="E16" s="22">
        <v>29</v>
      </c>
      <c r="F16" s="22">
        <f t="shared" si="0"/>
        <v>16742</v>
      </c>
      <c r="G16" s="22">
        <v>40</v>
      </c>
      <c r="H16" s="129">
        <f t="shared" si="1"/>
        <v>7.793537815556352</v>
      </c>
    </row>
    <row r="17" spans="1:8" ht="22.5" customHeight="1">
      <c r="A17" s="11">
        <v>10</v>
      </c>
      <c r="B17" s="22">
        <v>206138</v>
      </c>
      <c r="C17" s="22">
        <v>13514</v>
      </c>
      <c r="D17" s="22">
        <v>1993</v>
      </c>
      <c r="E17" s="22">
        <v>22</v>
      </c>
      <c r="F17" s="22">
        <f t="shared" si="0"/>
        <v>15529</v>
      </c>
      <c r="G17" s="22">
        <v>20</v>
      </c>
      <c r="H17" s="129">
        <f t="shared" si="1"/>
        <v>7.533302932986639</v>
      </c>
    </row>
    <row r="18" spans="1:8" ht="22.5" customHeight="1">
      <c r="A18" s="11">
        <v>11</v>
      </c>
      <c r="B18" s="22">
        <v>191432</v>
      </c>
      <c r="C18" s="22">
        <v>13143</v>
      </c>
      <c r="D18" s="22">
        <v>1677</v>
      </c>
      <c r="E18" s="22">
        <v>12</v>
      </c>
      <c r="F18" s="22">
        <f t="shared" si="0"/>
        <v>14832</v>
      </c>
      <c r="G18" s="22">
        <v>58</v>
      </c>
      <c r="H18" s="129">
        <f t="shared" si="1"/>
        <v>7.7479209327594125</v>
      </c>
    </row>
    <row r="19" spans="1:8" ht="22.5" customHeight="1">
      <c r="A19" s="11">
        <v>12</v>
      </c>
      <c r="B19" s="22">
        <v>187323</v>
      </c>
      <c r="C19" s="22">
        <v>10610</v>
      </c>
      <c r="D19" s="22">
        <v>1421</v>
      </c>
      <c r="E19" s="22">
        <v>22</v>
      </c>
      <c r="F19" s="22">
        <f t="shared" si="0"/>
        <v>12053</v>
      </c>
      <c r="G19" s="22">
        <v>24</v>
      </c>
      <c r="H19" s="129">
        <f t="shared" si="1"/>
        <v>6.43434068427262</v>
      </c>
    </row>
    <row r="20" spans="1:8" ht="22.5" customHeight="1">
      <c r="A20" s="11">
        <v>13</v>
      </c>
      <c r="B20" s="22">
        <v>191707</v>
      </c>
      <c r="C20" s="22">
        <v>9880</v>
      </c>
      <c r="D20" s="22">
        <v>1375</v>
      </c>
      <c r="E20" s="22">
        <v>21</v>
      </c>
      <c r="F20" s="22">
        <f t="shared" si="0"/>
        <v>11276</v>
      </c>
      <c r="G20" s="22">
        <v>14</v>
      </c>
      <c r="H20" s="129">
        <f t="shared" si="1"/>
        <v>5.88189267997517</v>
      </c>
    </row>
    <row r="21" spans="1:8" ht="22.5" customHeight="1">
      <c r="A21" s="11">
        <v>14</v>
      </c>
      <c r="B21" s="22">
        <v>190946</v>
      </c>
      <c r="C21" s="22">
        <v>8170</v>
      </c>
      <c r="D21" s="22">
        <v>1120</v>
      </c>
      <c r="E21" s="22">
        <v>20</v>
      </c>
      <c r="F21" s="22">
        <f t="shared" si="0"/>
        <v>9310</v>
      </c>
      <c r="G21" s="22">
        <v>9</v>
      </c>
      <c r="H21" s="129">
        <f t="shared" si="1"/>
        <v>4.875724026688174</v>
      </c>
    </row>
    <row r="22" spans="1:8" ht="22.5" customHeight="1">
      <c r="A22" s="11">
        <v>15</v>
      </c>
      <c r="B22" s="22">
        <v>183961</v>
      </c>
      <c r="C22" s="22">
        <v>6380</v>
      </c>
      <c r="D22" s="22">
        <v>912</v>
      </c>
      <c r="E22" s="22">
        <v>12</v>
      </c>
      <c r="F22" s="22">
        <f t="shared" si="0"/>
        <v>7304</v>
      </c>
      <c r="G22" s="22">
        <v>8</v>
      </c>
      <c r="H22" s="129">
        <f t="shared" si="1"/>
        <v>3.970406771000375</v>
      </c>
    </row>
    <row r="23" spans="1:8" ht="22.5" customHeight="1">
      <c r="A23" s="11">
        <v>16</v>
      </c>
      <c r="B23" s="22">
        <v>202885</v>
      </c>
      <c r="C23" s="22">
        <v>6279</v>
      </c>
      <c r="D23" s="22">
        <v>827</v>
      </c>
      <c r="E23" s="22">
        <v>7</v>
      </c>
      <c r="F23" s="22">
        <f t="shared" si="0"/>
        <v>7113</v>
      </c>
      <c r="G23" s="22">
        <v>8</v>
      </c>
      <c r="H23" s="129">
        <f t="shared" si="1"/>
        <v>3.505927002981985</v>
      </c>
    </row>
    <row r="24" spans="1:8" ht="22.5" customHeight="1">
      <c r="A24" s="11">
        <v>17</v>
      </c>
      <c r="B24" s="22">
        <v>196841</v>
      </c>
      <c r="C24" s="22">
        <v>5245</v>
      </c>
      <c r="D24" s="22">
        <v>713</v>
      </c>
      <c r="E24" s="22">
        <v>14</v>
      </c>
      <c r="F24" s="22">
        <f t="shared" si="0"/>
        <v>5972</v>
      </c>
      <c r="G24" s="22">
        <v>7</v>
      </c>
      <c r="H24" s="129">
        <f t="shared" si="1"/>
        <v>3.0339207786995597</v>
      </c>
    </row>
    <row r="25" spans="1:8" ht="22.5" customHeight="1">
      <c r="A25" s="11">
        <v>18</v>
      </c>
      <c r="B25" s="22">
        <v>225183</v>
      </c>
      <c r="C25" s="22">
        <v>5167</v>
      </c>
      <c r="D25" s="22">
        <v>729</v>
      </c>
      <c r="E25" s="22">
        <v>12</v>
      </c>
      <c r="F25" s="22">
        <f t="shared" si="0"/>
        <v>5908</v>
      </c>
      <c r="G25" s="22">
        <v>10</v>
      </c>
      <c r="H25" s="129">
        <f t="shared" si="1"/>
        <v>2.623643880754764</v>
      </c>
    </row>
    <row r="26" spans="1:8" ht="22.5" customHeight="1">
      <c r="A26" s="11">
        <v>19</v>
      </c>
      <c r="B26" s="22">
        <v>224651</v>
      </c>
      <c r="C26" s="22">
        <v>4637</v>
      </c>
      <c r="D26" s="22">
        <v>620</v>
      </c>
      <c r="E26" s="22">
        <v>7</v>
      </c>
      <c r="F26" s="22">
        <f>SUM(C26:E26)</f>
        <v>5264</v>
      </c>
      <c r="G26" s="22">
        <v>7</v>
      </c>
      <c r="H26" s="129">
        <f aca="true" t="shared" si="2" ref="H26:H31">F26/B26*100</f>
        <v>2.3431901037609446</v>
      </c>
    </row>
    <row r="27" spans="1:8" ht="22.5" customHeight="1">
      <c r="A27" s="11">
        <v>20</v>
      </c>
      <c r="B27" s="22">
        <v>244993</v>
      </c>
      <c r="C27" s="22">
        <v>4146</v>
      </c>
      <c r="D27" s="22">
        <v>592</v>
      </c>
      <c r="E27" s="22">
        <v>14</v>
      </c>
      <c r="F27" s="22">
        <f t="shared" si="0"/>
        <v>4752</v>
      </c>
      <c r="G27" s="22">
        <v>4</v>
      </c>
      <c r="H27" s="129">
        <f t="shared" si="2"/>
        <v>1.9396472552277004</v>
      </c>
    </row>
    <row r="28" spans="1:8" ht="22.5" customHeight="1">
      <c r="A28" s="11">
        <v>21</v>
      </c>
      <c r="B28" s="22">
        <v>213784</v>
      </c>
      <c r="C28" s="22">
        <v>3951</v>
      </c>
      <c r="D28" s="22">
        <v>494</v>
      </c>
      <c r="E28" s="22">
        <v>10</v>
      </c>
      <c r="F28" s="22">
        <f>SUM(C28:E28)</f>
        <v>4455</v>
      </c>
      <c r="G28" s="22">
        <v>4</v>
      </c>
      <c r="H28" s="129">
        <f t="shared" si="2"/>
        <v>2.083879055495266</v>
      </c>
    </row>
    <row r="29" spans="1:8" s="34" customFormat="1" ht="22.5" customHeight="1">
      <c r="A29" s="28">
        <v>22</v>
      </c>
      <c r="B29" s="32">
        <v>243636</v>
      </c>
      <c r="C29" s="32">
        <v>3445</v>
      </c>
      <c r="D29" s="32">
        <v>459</v>
      </c>
      <c r="E29" s="32">
        <v>11</v>
      </c>
      <c r="F29" s="32">
        <f>SUM(C29:E29)</f>
        <v>3915</v>
      </c>
      <c r="G29" s="32">
        <v>9</v>
      </c>
      <c r="H29" s="132">
        <f t="shared" si="2"/>
        <v>1.6069053834408709</v>
      </c>
    </row>
    <row r="30" spans="1:8" s="34" customFormat="1" ht="22.5" customHeight="1">
      <c r="A30" s="28">
        <v>23</v>
      </c>
      <c r="B30" s="32">
        <v>234477</v>
      </c>
      <c r="C30" s="32">
        <v>2843</v>
      </c>
      <c r="D30" s="32">
        <v>378</v>
      </c>
      <c r="E30" s="32">
        <v>14</v>
      </c>
      <c r="F30" s="32">
        <f>SUM(C30:E30)</f>
        <v>3235</v>
      </c>
      <c r="G30" s="32">
        <v>6</v>
      </c>
      <c r="H30" s="132">
        <f t="shared" si="2"/>
        <v>1.3796662359207938</v>
      </c>
    </row>
    <row r="31" spans="1:8" s="34" customFormat="1" ht="22.5" customHeight="1">
      <c r="A31" s="29">
        <v>24</v>
      </c>
      <c r="B31" s="36">
        <v>235923</v>
      </c>
      <c r="C31" s="36">
        <v>2633</v>
      </c>
      <c r="D31" s="36">
        <v>324</v>
      </c>
      <c r="E31" s="36">
        <v>8</v>
      </c>
      <c r="F31" s="36">
        <v>2965</v>
      </c>
      <c r="G31" s="36">
        <v>7</v>
      </c>
      <c r="H31" s="130">
        <f t="shared" si="2"/>
        <v>1.2567659787303485</v>
      </c>
    </row>
    <row r="32" spans="1:8" ht="22.5" customHeight="1">
      <c r="A32" s="372" t="s">
        <v>205</v>
      </c>
      <c r="B32" s="372"/>
      <c r="C32" s="372"/>
      <c r="D32" s="372"/>
      <c r="E32" s="372"/>
      <c r="F32" s="372"/>
      <c r="G32" s="372"/>
      <c r="H32" s="372"/>
    </row>
    <row r="33" spans="1:8" ht="22.5" customHeight="1">
      <c r="A33" s="396" t="s">
        <v>206</v>
      </c>
      <c r="B33" s="396"/>
      <c r="C33" s="396"/>
      <c r="D33" s="396"/>
      <c r="E33" s="396"/>
      <c r="F33" s="396"/>
      <c r="G33" s="396"/>
      <c r="H33" s="396"/>
    </row>
    <row r="34" spans="1:8" ht="22.5" customHeight="1">
      <c r="A34" s="396" t="s">
        <v>207</v>
      </c>
      <c r="B34" s="396"/>
      <c r="C34" s="396"/>
      <c r="D34" s="396"/>
      <c r="E34" s="396"/>
      <c r="F34" s="396"/>
      <c r="G34" s="396"/>
      <c r="H34" s="396"/>
    </row>
  </sheetData>
  <sheetProtection/>
  <mergeCells count="4">
    <mergeCell ref="A1:H1"/>
    <mergeCell ref="A32:H32"/>
    <mergeCell ref="A33:H33"/>
    <mergeCell ref="A34:H34"/>
  </mergeCells>
  <printOptions/>
  <pageMargins left="0.7874015748031497" right="0.4724409448818898" top="0.8267716535433072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8"/>
  <sheetViews>
    <sheetView showGridLines="0" view="pageBreakPreview" zoomScaleNormal="85" zoomScaleSheetLayoutView="100" zoomScalePageLayoutView="0" workbookViewId="0" topLeftCell="A1">
      <pane ySplit="5" topLeftCell="A57" activePane="bottomLeft" state="frozen"/>
      <selection pane="topLeft" activeCell="A1" sqref="A1:Y1"/>
      <selection pane="bottomLeft" activeCell="A1" sqref="A1:Y1"/>
    </sheetView>
  </sheetViews>
  <sheetFormatPr defaultColWidth="9.00390625" defaultRowHeight="12"/>
  <cols>
    <col min="1" max="1" width="3.50390625" style="87" customWidth="1"/>
    <col min="2" max="2" width="38.125" style="87" customWidth="1"/>
    <col min="3" max="21" width="11.50390625" style="87" customWidth="1"/>
    <col min="22" max="24" width="10.125" style="87" customWidth="1"/>
    <col min="25" max="16384" width="9.375" style="87" customWidth="1"/>
  </cols>
  <sheetData>
    <row r="1" spans="1:18" ht="16.5" customHeight="1">
      <c r="A1" s="399" t="s">
        <v>370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92"/>
    </row>
    <row r="2" spans="1:18" s="88" customFormat="1" ht="15.75" customHeight="1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93" t="s">
        <v>169</v>
      </c>
    </row>
    <row r="3" spans="1:18" ht="19.5" customHeight="1">
      <c r="A3" s="97"/>
      <c r="B3" s="98" t="s">
        <v>170</v>
      </c>
      <c r="C3" s="117">
        <v>1</v>
      </c>
      <c r="D3" s="118">
        <v>2</v>
      </c>
      <c r="E3" s="118">
        <v>3</v>
      </c>
      <c r="F3" s="118">
        <v>4</v>
      </c>
      <c r="G3" s="119">
        <v>5</v>
      </c>
      <c r="H3" s="120" t="s">
        <v>171</v>
      </c>
      <c r="I3" s="121"/>
      <c r="J3" s="121"/>
      <c r="K3" s="121"/>
      <c r="L3" s="121"/>
      <c r="M3" s="121"/>
      <c r="N3" s="121"/>
      <c r="O3" s="121"/>
      <c r="P3" s="122"/>
      <c r="Q3" s="411" t="s">
        <v>193</v>
      </c>
      <c r="R3" s="411" t="s">
        <v>194</v>
      </c>
    </row>
    <row r="4" spans="1:28" s="90" customFormat="1" ht="71.25" customHeight="1">
      <c r="A4" s="99" t="s">
        <v>172</v>
      </c>
      <c r="B4" s="100"/>
      <c r="C4" s="402" t="s">
        <v>173</v>
      </c>
      <c r="D4" s="397" t="s">
        <v>174</v>
      </c>
      <c r="E4" s="397" t="s">
        <v>195</v>
      </c>
      <c r="F4" s="397" t="s">
        <v>175</v>
      </c>
      <c r="G4" s="414" t="s">
        <v>176</v>
      </c>
      <c r="H4" s="406" t="s">
        <v>177</v>
      </c>
      <c r="I4" s="404" t="s">
        <v>178</v>
      </c>
      <c r="J4" s="404" t="s">
        <v>179</v>
      </c>
      <c r="K4" s="410" t="s">
        <v>191</v>
      </c>
      <c r="L4" s="410"/>
      <c r="M4" s="410"/>
      <c r="N4" s="408" t="s">
        <v>192</v>
      </c>
      <c r="O4" s="408"/>
      <c r="P4" s="409"/>
      <c r="Q4" s="412"/>
      <c r="R4" s="412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18" s="89" customFormat="1" ht="49.5" customHeight="1" thickBot="1">
      <c r="A5" s="106"/>
      <c r="B5" s="107"/>
      <c r="C5" s="403"/>
      <c r="D5" s="398"/>
      <c r="E5" s="398"/>
      <c r="F5" s="398"/>
      <c r="G5" s="415"/>
      <c r="H5" s="407"/>
      <c r="I5" s="405"/>
      <c r="J5" s="405"/>
      <c r="K5" s="123" t="s">
        <v>186</v>
      </c>
      <c r="L5" s="123" t="s">
        <v>187</v>
      </c>
      <c r="M5" s="123" t="s">
        <v>188</v>
      </c>
      <c r="N5" s="124" t="s">
        <v>189</v>
      </c>
      <c r="O5" s="124" t="s">
        <v>190</v>
      </c>
      <c r="P5" s="125" t="s">
        <v>188</v>
      </c>
      <c r="Q5" s="413"/>
      <c r="R5" s="413"/>
    </row>
    <row r="6" spans="1:18" ht="11.25">
      <c r="A6" s="110"/>
      <c r="B6" s="111"/>
      <c r="C6" s="293"/>
      <c r="D6" s="294"/>
      <c r="E6" s="294"/>
      <c r="F6" s="294"/>
      <c r="G6" s="300"/>
      <c r="H6" s="293">
        <f aca="true" t="shared" si="0" ref="H6:H69">I6+J6+M6+P6</f>
        <v>8</v>
      </c>
      <c r="I6" s="294">
        <v>2</v>
      </c>
      <c r="J6" s="294">
        <v>5</v>
      </c>
      <c r="K6" s="294">
        <v>1</v>
      </c>
      <c r="L6" s="294">
        <v>0</v>
      </c>
      <c r="M6" s="294">
        <f aca="true" t="shared" si="1" ref="M6:M69">K6+L6</f>
        <v>1</v>
      </c>
      <c r="N6" s="294">
        <v>0</v>
      </c>
      <c r="O6" s="294">
        <v>0</v>
      </c>
      <c r="P6" s="297">
        <f aca="true" t="shared" si="2" ref="P6:P69">N6+O6</f>
        <v>0</v>
      </c>
      <c r="Q6" s="303">
        <f>SUM(J6,M6,P6)</f>
        <v>6</v>
      </c>
      <c r="R6" s="303">
        <v>1</v>
      </c>
    </row>
    <row r="7" spans="1:18" s="91" customFormat="1" ht="11.25">
      <c r="A7" s="112"/>
      <c r="B7" s="113"/>
      <c r="C7" s="295">
        <v>324</v>
      </c>
      <c r="D7" s="292">
        <v>5535</v>
      </c>
      <c r="E7" s="292">
        <v>203</v>
      </c>
      <c r="F7" s="292">
        <v>3130</v>
      </c>
      <c r="G7" s="301">
        <v>0</v>
      </c>
      <c r="H7" s="295">
        <f t="shared" si="0"/>
        <v>16</v>
      </c>
      <c r="I7" s="292">
        <v>0</v>
      </c>
      <c r="J7" s="292">
        <v>13</v>
      </c>
      <c r="K7" s="292">
        <v>2</v>
      </c>
      <c r="L7" s="292">
        <v>1</v>
      </c>
      <c r="M7" s="292">
        <f t="shared" si="1"/>
        <v>3</v>
      </c>
      <c r="N7" s="292">
        <v>0</v>
      </c>
      <c r="O7" s="292">
        <v>0</v>
      </c>
      <c r="P7" s="298">
        <f t="shared" si="2"/>
        <v>0</v>
      </c>
      <c r="Q7" s="304">
        <f aca="true" t="shared" si="3" ref="Q7:Q45">SUM(J7,M7,P7)</f>
        <v>16</v>
      </c>
      <c r="R7" s="304">
        <v>0</v>
      </c>
    </row>
    <row r="8" spans="1:18" ht="11.25">
      <c r="A8" s="114"/>
      <c r="B8" s="115"/>
      <c r="C8" s="296"/>
      <c r="D8" s="291"/>
      <c r="E8" s="291"/>
      <c r="F8" s="291"/>
      <c r="G8" s="302"/>
      <c r="H8" s="296">
        <f t="shared" si="0"/>
        <v>28</v>
      </c>
      <c r="I8" s="291">
        <v>3</v>
      </c>
      <c r="J8" s="291">
        <v>22</v>
      </c>
      <c r="K8" s="291">
        <v>1</v>
      </c>
      <c r="L8" s="291">
        <v>0</v>
      </c>
      <c r="M8" s="291">
        <f t="shared" si="1"/>
        <v>1</v>
      </c>
      <c r="N8" s="291">
        <v>0</v>
      </c>
      <c r="O8" s="291">
        <v>2</v>
      </c>
      <c r="P8" s="299">
        <f t="shared" si="2"/>
        <v>2</v>
      </c>
      <c r="Q8" s="305">
        <f t="shared" si="3"/>
        <v>25</v>
      </c>
      <c r="R8" s="305">
        <v>2</v>
      </c>
    </row>
    <row r="9" spans="1:18" s="91" customFormat="1" ht="11.25">
      <c r="A9" s="112"/>
      <c r="B9" s="113"/>
      <c r="C9" s="295">
        <v>1419</v>
      </c>
      <c r="D9" s="292">
        <v>24393</v>
      </c>
      <c r="E9" s="292">
        <v>891</v>
      </c>
      <c r="F9" s="292">
        <v>13421</v>
      </c>
      <c r="G9" s="301">
        <v>2</v>
      </c>
      <c r="H9" s="295">
        <f t="shared" si="0"/>
        <v>50</v>
      </c>
      <c r="I9" s="292">
        <v>2</v>
      </c>
      <c r="J9" s="292">
        <v>44</v>
      </c>
      <c r="K9" s="292">
        <v>2</v>
      </c>
      <c r="L9" s="292">
        <v>2</v>
      </c>
      <c r="M9" s="292">
        <f t="shared" si="1"/>
        <v>4</v>
      </c>
      <c r="N9" s="292">
        <v>0</v>
      </c>
      <c r="O9" s="292">
        <v>0</v>
      </c>
      <c r="P9" s="298">
        <f t="shared" si="2"/>
        <v>0</v>
      </c>
      <c r="Q9" s="304">
        <f t="shared" si="3"/>
        <v>48</v>
      </c>
      <c r="R9" s="304">
        <v>0</v>
      </c>
    </row>
    <row r="10" spans="1:18" ht="11.25">
      <c r="A10" s="114"/>
      <c r="B10" s="115"/>
      <c r="C10" s="296"/>
      <c r="D10" s="291"/>
      <c r="E10" s="291"/>
      <c r="F10" s="291"/>
      <c r="G10" s="302"/>
      <c r="H10" s="296">
        <f t="shared" si="0"/>
        <v>10</v>
      </c>
      <c r="I10" s="291">
        <v>5</v>
      </c>
      <c r="J10" s="291">
        <v>2</v>
      </c>
      <c r="K10" s="291">
        <v>2</v>
      </c>
      <c r="L10" s="291">
        <v>0</v>
      </c>
      <c r="M10" s="291">
        <f t="shared" si="1"/>
        <v>2</v>
      </c>
      <c r="N10" s="291">
        <v>0</v>
      </c>
      <c r="O10" s="291">
        <v>1</v>
      </c>
      <c r="P10" s="299">
        <f t="shared" si="2"/>
        <v>1</v>
      </c>
      <c r="Q10" s="305">
        <f t="shared" si="3"/>
        <v>5</v>
      </c>
      <c r="R10" s="305">
        <v>0</v>
      </c>
    </row>
    <row r="11" spans="1:18" s="91" customFormat="1" ht="11.25">
      <c r="A11" s="112"/>
      <c r="B11" s="113"/>
      <c r="C11" s="295">
        <v>836</v>
      </c>
      <c r="D11" s="292">
        <v>6604</v>
      </c>
      <c r="E11" s="292">
        <v>397</v>
      </c>
      <c r="F11" s="292">
        <v>3368</v>
      </c>
      <c r="G11" s="301">
        <v>12</v>
      </c>
      <c r="H11" s="295">
        <f t="shared" si="0"/>
        <v>9</v>
      </c>
      <c r="I11" s="292">
        <v>1</v>
      </c>
      <c r="J11" s="292">
        <v>5</v>
      </c>
      <c r="K11" s="292">
        <v>3</v>
      </c>
      <c r="L11" s="292">
        <v>0</v>
      </c>
      <c r="M11" s="292">
        <f t="shared" si="1"/>
        <v>3</v>
      </c>
      <c r="N11" s="292">
        <v>0</v>
      </c>
      <c r="O11" s="292">
        <v>0</v>
      </c>
      <c r="P11" s="298">
        <f t="shared" si="2"/>
        <v>0</v>
      </c>
      <c r="Q11" s="304">
        <f t="shared" si="3"/>
        <v>8</v>
      </c>
      <c r="R11" s="304">
        <v>0</v>
      </c>
    </row>
    <row r="12" spans="1:18" ht="11.25">
      <c r="A12" s="114"/>
      <c r="B12" s="115"/>
      <c r="C12" s="296"/>
      <c r="D12" s="291"/>
      <c r="E12" s="291"/>
      <c r="F12" s="291"/>
      <c r="G12" s="302"/>
      <c r="H12" s="296">
        <f t="shared" si="0"/>
        <v>4</v>
      </c>
      <c r="I12" s="291">
        <v>3</v>
      </c>
      <c r="J12" s="291">
        <v>0</v>
      </c>
      <c r="K12" s="291">
        <v>1</v>
      </c>
      <c r="L12" s="291">
        <v>0</v>
      </c>
      <c r="M12" s="291">
        <f t="shared" si="1"/>
        <v>1</v>
      </c>
      <c r="N12" s="291">
        <v>0</v>
      </c>
      <c r="O12" s="291">
        <v>0</v>
      </c>
      <c r="P12" s="299">
        <f t="shared" si="2"/>
        <v>0</v>
      </c>
      <c r="Q12" s="305">
        <f t="shared" si="3"/>
        <v>1</v>
      </c>
      <c r="R12" s="305">
        <v>0</v>
      </c>
    </row>
    <row r="13" spans="1:18" s="91" customFormat="1" ht="11.25">
      <c r="A13" s="112"/>
      <c r="B13" s="113"/>
      <c r="C13" s="295">
        <v>212</v>
      </c>
      <c r="D13" s="292">
        <v>3910</v>
      </c>
      <c r="E13" s="292">
        <v>124</v>
      </c>
      <c r="F13" s="292">
        <v>2342</v>
      </c>
      <c r="G13" s="301">
        <v>9</v>
      </c>
      <c r="H13" s="295">
        <f t="shared" si="0"/>
        <v>26</v>
      </c>
      <c r="I13" s="292">
        <v>0</v>
      </c>
      <c r="J13" s="292">
        <v>25</v>
      </c>
      <c r="K13" s="292">
        <v>1</v>
      </c>
      <c r="L13" s="292">
        <v>0</v>
      </c>
      <c r="M13" s="292">
        <f t="shared" si="1"/>
        <v>1</v>
      </c>
      <c r="N13" s="292">
        <v>0</v>
      </c>
      <c r="O13" s="292">
        <v>0</v>
      </c>
      <c r="P13" s="298">
        <f t="shared" si="2"/>
        <v>0</v>
      </c>
      <c r="Q13" s="304">
        <f t="shared" si="3"/>
        <v>26</v>
      </c>
      <c r="R13" s="304">
        <v>0</v>
      </c>
    </row>
    <row r="14" spans="1:18" ht="11.25">
      <c r="A14" s="114"/>
      <c r="B14" s="115"/>
      <c r="C14" s="296"/>
      <c r="D14" s="291"/>
      <c r="E14" s="291"/>
      <c r="F14" s="291"/>
      <c r="G14" s="302"/>
      <c r="H14" s="296">
        <f t="shared" si="0"/>
        <v>17</v>
      </c>
      <c r="I14" s="291">
        <v>1</v>
      </c>
      <c r="J14" s="291">
        <v>6</v>
      </c>
      <c r="K14" s="291">
        <v>2</v>
      </c>
      <c r="L14" s="291">
        <v>1</v>
      </c>
      <c r="M14" s="291">
        <f t="shared" si="1"/>
        <v>3</v>
      </c>
      <c r="N14" s="291">
        <v>1</v>
      </c>
      <c r="O14" s="291">
        <v>6</v>
      </c>
      <c r="P14" s="299">
        <f t="shared" si="2"/>
        <v>7</v>
      </c>
      <c r="Q14" s="305">
        <f t="shared" si="3"/>
        <v>16</v>
      </c>
      <c r="R14" s="305">
        <v>3</v>
      </c>
    </row>
    <row r="15" spans="1:18" s="91" customFormat="1" ht="11.25">
      <c r="A15" s="112"/>
      <c r="B15" s="113"/>
      <c r="C15" s="295">
        <v>716</v>
      </c>
      <c r="D15" s="292">
        <v>6472</v>
      </c>
      <c r="E15" s="292">
        <v>267</v>
      </c>
      <c r="F15" s="292">
        <v>3494</v>
      </c>
      <c r="G15" s="301">
        <v>11</v>
      </c>
      <c r="H15" s="295">
        <f t="shared" si="0"/>
        <v>145</v>
      </c>
      <c r="I15" s="292">
        <v>5</v>
      </c>
      <c r="J15" s="292">
        <v>98</v>
      </c>
      <c r="K15" s="292">
        <v>21</v>
      </c>
      <c r="L15" s="292">
        <v>21</v>
      </c>
      <c r="M15" s="292">
        <f t="shared" si="1"/>
        <v>42</v>
      </c>
      <c r="N15" s="292">
        <v>0</v>
      </c>
      <c r="O15" s="292">
        <v>0</v>
      </c>
      <c r="P15" s="298">
        <f t="shared" si="2"/>
        <v>0</v>
      </c>
      <c r="Q15" s="304">
        <f t="shared" si="3"/>
        <v>140</v>
      </c>
      <c r="R15" s="304">
        <v>1</v>
      </c>
    </row>
    <row r="16" spans="1:18" ht="11.25">
      <c r="A16" s="114"/>
      <c r="B16" s="115"/>
      <c r="C16" s="296"/>
      <c r="D16" s="291"/>
      <c r="E16" s="291"/>
      <c r="F16" s="291"/>
      <c r="G16" s="302"/>
      <c r="H16" s="296">
        <f t="shared" si="0"/>
        <v>30</v>
      </c>
      <c r="I16" s="291">
        <v>13</v>
      </c>
      <c r="J16" s="291">
        <v>8</v>
      </c>
      <c r="K16" s="291">
        <v>1</v>
      </c>
      <c r="L16" s="291">
        <v>7</v>
      </c>
      <c r="M16" s="291">
        <f t="shared" si="1"/>
        <v>8</v>
      </c>
      <c r="N16" s="291">
        <v>0</v>
      </c>
      <c r="O16" s="291">
        <v>1</v>
      </c>
      <c r="P16" s="299">
        <f t="shared" si="2"/>
        <v>1</v>
      </c>
      <c r="Q16" s="305">
        <f t="shared" si="3"/>
        <v>17</v>
      </c>
      <c r="R16" s="305">
        <v>10</v>
      </c>
    </row>
    <row r="17" spans="1:18" s="91" customFormat="1" ht="11.25">
      <c r="A17" s="112"/>
      <c r="B17" s="113"/>
      <c r="C17" s="295">
        <v>163</v>
      </c>
      <c r="D17" s="292">
        <v>3445</v>
      </c>
      <c r="E17" s="292">
        <v>100</v>
      </c>
      <c r="F17" s="292">
        <v>2368</v>
      </c>
      <c r="G17" s="301">
        <v>0</v>
      </c>
      <c r="H17" s="295">
        <f t="shared" si="0"/>
        <v>30</v>
      </c>
      <c r="I17" s="292">
        <v>2</v>
      </c>
      <c r="J17" s="292">
        <v>25</v>
      </c>
      <c r="K17" s="292">
        <v>1</v>
      </c>
      <c r="L17" s="292">
        <v>2</v>
      </c>
      <c r="M17" s="292">
        <f t="shared" si="1"/>
        <v>3</v>
      </c>
      <c r="N17" s="292">
        <v>0</v>
      </c>
      <c r="O17" s="292">
        <v>0</v>
      </c>
      <c r="P17" s="298">
        <f t="shared" si="2"/>
        <v>0</v>
      </c>
      <c r="Q17" s="304">
        <f t="shared" si="3"/>
        <v>28</v>
      </c>
      <c r="R17" s="304">
        <v>0</v>
      </c>
    </row>
    <row r="18" spans="1:18" ht="11.25">
      <c r="A18" s="114"/>
      <c r="B18" s="115"/>
      <c r="C18" s="296"/>
      <c r="D18" s="291"/>
      <c r="E18" s="291"/>
      <c r="F18" s="291"/>
      <c r="G18" s="302"/>
      <c r="H18" s="296">
        <f t="shared" si="0"/>
        <v>52</v>
      </c>
      <c r="I18" s="291">
        <v>12</v>
      </c>
      <c r="J18" s="291">
        <v>27</v>
      </c>
      <c r="K18" s="291">
        <v>7</v>
      </c>
      <c r="L18" s="291">
        <v>2</v>
      </c>
      <c r="M18" s="291">
        <f t="shared" si="1"/>
        <v>9</v>
      </c>
      <c r="N18" s="291">
        <v>1</v>
      </c>
      <c r="O18" s="291">
        <v>3</v>
      </c>
      <c r="P18" s="299">
        <f t="shared" si="2"/>
        <v>4</v>
      </c>
      <c r="Q18" s="305">
        <f t="shared" si="3"/>
        <v>40</v>
      </c>
      <c r="R18" s="305">
        <v>7</v>
      </c>
    </row>
    <row r="19" spans="1:18" s="91" customFormat="1" ht="11.25">
      <c r="A19" s="112"/>
      <c r="B19" s="113"/>
      <c r="C19" s="295">
        <v>202</v>
      </c>
      <c r="D19" s="292">
        <v>2066</v>
      </c>
      <c r="E19" s="292">
        <v>97</v>
      </c>
      <c r="F19" s="292">
        <v>863</v>
      </c>
      <c r="G19" s="301">
        <v>1</v>
      </c>
      <c r="H19" s="295">
        <f t="shared" si="0"/>
        <v>70</v>
      </c>
      <c r="I19" s="292">
        <v>2</v>
      </c>
      <c r="J19" s="292">
        <v>53</v>
      </c>
      <c r="K19" s="292">
        <v>8</v>
      </c>
      <c r="L19" s="292">
        <v>6</v>
      </c>
      <c r="M19" s="292">
        <f t="shared" si="1"/>
        <v>14</v>
      </c>
      <c r="N19" s="292">
        <v>0</v>
      </c>
      <c r="O19" s="292">
        <v>1</v>
      </c>
      <c r="P19" s="298">
        <f t="shared" si="2"/>
        <v>1</v>
      </c>
      <c r="Q19" s="304">
        <f t="shared" si="3"/>
        <v>68</v>
      </c>
      <c r="R19" s="304">
        <v>0</v>
      </c>
    </row>
    <row r="20" spans="1:18" ht="11.25">
      <c r="A20" s="114"/>
      <c r="B20" s="115"/>
      <c r="C20" s="296"/>
      <c r="D20" s="291"/>
      <c r="E20" s="291"/>
      <c r="F20" s="291"/>
      <c r="G20" s="302"/>
      <c r="H20" s="296">
        <f t="shared" si="0"/>
        <v>86</v>
      </c>
      <c r="I20" s="291">
        <v>18</v>
      </c>
      <c r="J20" s="291">
        <v>23</v>
      </c>
      <c r="K20" s="291">
        <v>5</v>
      </c>
      <c r="L20" s="291">
        <v>23</v>
      </c>
      <c r="M20" s="291">
        <f t="shared" si="1"/>
        <v>28</v>
      </c>
      <c r="N20" s="291">
        <v>2</v>
      </c>
      <c r="O20" s="291">
        <v>15</v>
      </c>
      <c r="P20" s="299">
        <f t="shared" si="2"/>
        <v>17</v>
      </c>
      <c r="Q20" s="305">
        <f t="shared" si="3"/>
        <v>68</v>
      </c>
      <c r="R20" s="305">
        <v>13</v>
      </c>
    </row>
    <row r="21" spans="1:18" s="91" customFormat="1" ht="11.25">
      <c r="A21" s="112"/>
      <c r="B21" s="113"/>
      <c r="C21" s="295">
        <v>1753</v>
      </c>
      <c r="D21" s="292">
        <v>12738</v>
      </c>
      <c r="E21" s="292">
        <v>743</v>
      </c>
      <c r="F21" s="292">
        <v>6524</v>
      </c>
      <c r="G21" s="301">
        <v>6</v>
      </c>
      <c r="H21" s="295">
        <f t="shared" si="0"/>
        <v>167</v>
      </c>
      <c r="I21" s="292">
        <v>11</v>
      </c>
      <c r="J21" s="292">
        <v>117</v>
      </c>
      <c r="K21" s="292">
        <v>21</v>
      </c>
      <c r="L21" s="292">
        <v>17</v>
      </c>
      <c r="M21" s="292">
        <f t="shared" si="1"/>
        <v>38</v>
      </c>
      <c r="N21" s="292">
        <v>0</v>
      </c>
      <c r="O21" s="292">
        <v>1</v>
      </c>
      <c r="P21" s="298">
        <f t="shared" si="2"/>
        <v>1</v>
      </c>
      <c r="Q21" s="304">
        <f t="shared" si="3"/>
        <v>156</v>
      </c>
      <c r="R21" s="304">
        <v>1</v>
      </c>
    </row>
    <row r="22" spans="1:18" ht="11.25">
      <c r="A22" s="114"/>
      <c r="B22" s="115"/>
      <c r="C22" s="296"/>
      <c r="D22" s="291"/>
      <c r="E22" s="291"/>
      <c r="F22" s="291"/>
      <c r="G22" s="302"/>
      <c r="H22" s="296">
        <f t="shared" si="0"/>
        <v>28</v>
      </c>
      <c r="I22" s="291">
        <v>4</v>
      </c>
      <c r="J22" s="291">
        <v>20</v>
      </c>
      <c r="K22" s="291">
        <v>1</v>
      </c>
      <c r="L22" s="291">
        <v>2</v>
      </c>
      <c r="M22" s="291">
        <f t="shared" si="1"/>
        <v>3</v>
      </c>
      <c r="N22" s="291">
        <v>0</v>
      </c>
      <c r="O22" s="291">
        <v>1</v>
      </c>
      <c r="P22" s="299">
        <f t="shared" si="2"/>
        <v>1</v>
      </c>
      <c r="Q22" s="305">
        <f t="shared" si="3"/>
        <v>24</v>
      </c>
      <c r="R22" s="305">
        <v>4</v>
      </c>
    </row>
    <row r="23" spans="1:18" s="91" customFormat="1" ht="11.25">
      <c r="A23" s="112"/>
      <c r="B23" s="113"/>
      <c r="C23" s="295">
        <v>519</v>
      </c>
      <c r="D23" s="292">
        <v>21951</v>
      </c>
      <c r="E23" s="292">
        <v>334</v>
      </c>
      <c r="F23" s="292">
        <v>9068</v>
      </c>
      <c r="G23" s="301">
        <v>1</v>
      </c>
      <c r="H23" s="295">
        <f t="shared" si="0"/>
        <v>71</v>
      </c>
      <c r="I23" s="292">
        <v>12</v>
      </c>
      <c r="J23" s="292">
        <v>52</v>
      </c>
      <c r="K23" s="292">
        <v>5</v>
      </c>
      <c r="L23" s="292">
        <v>2</v>
      </c>
      <c r="M23" s="292">
        <f t="shared" si="1"/>
        <v>7</v>
      </c>
      <c r="N23" s="292">
        <v>0</v>
      </c>
      <c r="O23" s="292">
        <v>0</v>
      </c>
      <c r="P23" s="298">
        <f t="shared" si="2"/>
        <v>0</v>
      </c>
      <c r="Q23" s="304">
        <f t="shared" si="3"/>
        <v>59</v>
      </c>
      <c r="R23" s="304">
        <v>0</v>
      </c>
    </row>
    <row r="24" spans="1:18" ht="11.25">
      <c r="A24" s="114"/>
      <c r="B24" s="115"/>
      <c r="C24" s="296"/>
      <c r="D24" s="291"/>
      <c r="E24" s="291"/>
      <c r="F24" s="291"/>
      <c r="G24" s="302"/>
      <c r="H24" s="296">
        <f t="shared" si="0"/>
        <v>27</v>
      </c>
      <c r="I24" s="291">
        <v>2</v>
      </c>
      <c r="J24" s="291">
        <v>12</v>
      </c>
      <c r="K24" s="291">
        <v>5</v>
      </c>
      <c r="L24" s="291">
        <v>4</v>
      </c>
      <c r="M24" s="291">
        <f t="shared" si="1"/>
        <v>9</v>
      </c>
      <c r="N24" s="291">
        <v>1</v>
      </c>
      <c r="O24" s="291">
        <v>3</v>
      </c>
      <c r="P24" s="299">
        <f t="shared" si="2"/>
        <v>4</v>
      </c>
      <c r="Q24" s="305">
        <f t="shared" si="3"/>
        <v>25</v>
      </c>
      <c r="R24" s="305">
        <v>1</v>
      </c>
    </row>
    <row r="25" spans="1:18" s="91" customFormat="1" ht="11.25">
      <c r="A25" s="112"/>
      <c r="B25" s="113"/>
      <c r="C25" s="295">
        <v>889</v>
      </c>
      <c r="D25" s="292">
        <v>16585</v>
      </c>
      <c r="E25" s="292">
        <v>461</v>
      </c>
      <c r="F25" s="292">
        <v>7863</v>
      </c>
      <c r="G25" s="301">
        <v>18</v>
      </c>
      <c r="H25" s="295">
        <f t="shared" si="0"/>
        <v>320</v>
      </c>
      <c r="I25" s="292">
        <v>20</v>
      </c>
      <c r="J25" s="292">
        <v>244</v>
      </c>
      <c r="K25" s="292">
        <v>39</v>
      </c>
      <c r="L25" s="292">
        <v>17</v>
      </c>
      <c r="M25" s="292">
        <f t="shared" si="1"/>
        <v>56</v>
      </c>
      <c r="N25" s="292">
        <v>0</v>
      </c>
      <c r="O25" s="292">
        <v>0</v>
      </c>
      <c r="P25" s="298">
        <f t="shared" si="2"/>
        <v>0</v>
      </c>
      <c r="Q25" s="304">
        <f t="shared" si="3"/>
        <v>300</v>
      </c>
      <c r="R25" s="304">
        <v>0</v>
      </c>
    </row>
    <row r="26" spans="1:18" ht="11.25">
      <c r="A26" s="114"/>
      <c r="B26" s="115"/>
      <c r="C26" s="296"/>
      <c r="D26" s="291"/>
      <c r="E26" s="291"/>
      <c r="F26" s="291"/>
      <c r="G26" s="302"/>
      <c r="H26" s="296">
        <f t="shared" si="0"/>
        <v>9</v>
      </c>
      <c r="I26" s="291">
        <v>1</v>
      </c>
      <c r="J26" s="291">
        <v>6</v>
      </c>
      <c r="K26" s="291">
        <v>0</v>
      </c>
      <c r="L26" s="291">
        <v>0</v>
      </c>
      <c r="M26" s="291">
        <f t="shared" si="1"/>
        <v>0</v>
      </c>
      <c r="N26" s="291">
        <v>1</v>
      </c>
      <c r="O26" s="291">
        <v>1</v>
      </c>
      <c r="P26" s="299">
        <f t="shared" si="2"/>
        <v>2</v>
      </c>
      <c r="Q26" s="305">
        <f t="shared" si="3"/>
        <v>8</v>
      </c>
      <c r="R26" s="305">
        <v>1</v>
      </c>
    </row>
    <row r="27" spans="1:18" s="91" customFormat="1" ht="11.25">
      <c r="A27" s="112"/>
      <c r="B27" s="113"/>
      <c r="C27" s="295">
        <v>350</v>
      </c>
      <c r="D27" s="292">
        <v>5682</v>
      </c>
      <c r="E27" s="292">
        <v>185</v>
      </c>
      <c r="F27" s="292">
        <v>2992</v>
      </c>
      <c r="G27" s="301">
        <v>0</v>
      </c>
      <c r="H27" s="295">
        <f t="shared" si="0"/>
        <v>44</v>
      </c>
      <c r="I27" s="292">
        <v>2</v>
      </c>
      <c r="J27" s="292">
        <v>40</v>
      </c>
      <c r="K27" s="292">
        <v>2</v>
      </c>
      <c r="L27" s="292">
        <v>0</v>
      </c>
      <c r="M27" s="292">
        <f t="shared" si="1"/>
        <v>2</v>
      </c>
      <c r="N27" s="292">
        <v>0</v>
      </c>
      <c r="O27" s="292">
        <v>0</v>
      </c>
      <c r="P27" s="298">
        <f t="shared" si="2"/>
        <v>0</v>
      </c>
      <c r="Q27" s="304">
        <f t="shared" si="3"/>
        <v>42</v>
      </c>
      <c r="R27" s="304">
        <v>0</v>
      </c>
    </row>
    <row r="28" spans="1:18" ht="11.25">
      <c r="A28" s="114"/>
      <c r="B28" s="115"/>
      <c r="C28" s="296"/>
      <c r="D28" s="291"/>
      <c r="E28" s="291"/>
      <c r="F28" s="291"/>
      <c r="G28" s="302"/>
      <c r="H28" s="296">
        <f t="shared" si="0"/>
        <v>17</v>
      </c>
      <c r="I28" s="291">
        <v>10</v>
      </c>
      <c r="J28" s="291">
        <v>5</v>
      </c>
      <c r="K28" s="291">
        <v>1</v>
      </c>
      <c r="L28" s="291">
        <v>0</v>
      </c>
      <c r="M28" s="291">
        <f t="shared" si="1"/>
        <v>1</v>
      </c>
      <c r="N28" s="291">
        <v>0</v>
      </c>
      <c r="O28" s="291">
        <v>1</v>
      </c>
      <c r="P28" s="299">
        <f t="shared" si="2"/>
        <v>1</v>
      </c>
      <c r="Q28" s="305">
        <f t="shared" si="3"/>
        <v>7</v>
      </c>
      <c r="R28" s="305">
        <v>0</v>
      </c>
    </row>
    <row r="29" spans="1:18" s="91" customFormat="1" ht="11.25">
      <c r="A29" s="112"/>
      <c r="B29" s="113"/>
      <c r="C29" s="295">
        <v>250</v>
      </c>
      <c r="D29" s="292">
        <v>7240</v>
      </c>
      <c r="E29" s="292">
        <v>141</v>
      </c>
      <c r="F29" s="292">
        <v>3033</v>
      </c>
      <c r="G29" s="301">
        <v>0</v>
      </c>
      <c r="H29" s="295">
        <f t="shared" si="0"/>
        <v>44</v>
      </c>
      <c r="I29" s="292">
        <v>13</v>
      </c>
      <c r="J29" s="292">
        <v>30</v>
      </c>
      <c r="K29" s="292">
        <v>0</v>
      </c>
      <c r="L29" s="292">
        <v>1</v>
      </c>
      <c r="M29" s="292">
        <f t="shared" si="1"/>
        <v>1</v>
      </c>
      <c r="N29" s="292">
        <v>0</v>
      </c>
      <c r="O29" s="292">
        <v>0</v>
      </c>
      <c r="P29" s="298">
        <f t="shared" si="2"/>
        <v>0</v>
      </c>
      <c r="Q29" s="304">
        <f t="shared" si="3"/>
        <v>31</v>
      </c>
      <c r="R29" s="304">
        <v>0</v>
      </c>
    </row>
    <row r="30" spans="1:18" ht="11.25">
      <c r="A30" s="114"/>
      <c r="B30" s="115"/>
      <c r="C30" s="296"/>
      <c r="D30" s="291"/>
      <c r="E30" s="291"/>
      <c r="F30" s="291"/>
      <c r="G30" s="302"/>
      <c r="H30" s="296">
        <f t="shared" si="0"/>
        <v>1</v>
      </c>
      <c r="I30" s="291">
        <v>0</v>
      </c>
      <c r="J30" s="291">
        <v>1</v>
      </c>
      <c r="K30" s="291">
        <v>0</v>
      </c>
      <c r="L30" s="291">
        <v>0</v>
      </c>
      <c r="M30" s="291">
        <f t="shared" si="1"/>
        <v>0</v>
      </c>
      <c r="N30" s="291">
        <v>0</v>
      </c>
      <c r="O30" s="291">
        <v>0</v>
      </c>
      <c r="P30" s="299">
        <f t="shared" si="2"/>
        <v>0</v>
      </c>
      <c r="Q30" s="305">
        <f t="shared" si="3"/>
        <v>1</v>
      </c>
      <c r="R30" s="305">
        <v>0</v>
      </c>
    </row>
    <row r="31" spans="1:18" s="91" customFormat="1" ht="11.25">
      <c r="A31" s="112"/>
      <c r="B31" s="113"/>
      <c r="C31" s="295">
        <v>464</v>
      </c>
      <c r="D31" s="292">
        <v>4585</v>
      </c>
      <c r="E31" s="292">
        <v>211</v>
      </c>
      <c r="F31" s="292">
        <v>2385</v>
      </c>
      <c r="G31" s="301">
        <v>0</v>
      </c>
      <c r="H31" s="295">
        <f t="shared" si="0"/>
        <v>43</v>
      </c>
      <c r="I31" s="292">
        <v>1</v>
      </c>
      <c r="J31" s="292">
        <v>35</v>
      </c>
      <c r="K31" s="292">
        <v>3</v>
      </c>
      <c r="L31" s="292">
        <v>4</v>
      </c>
      <c r="M31" s="292">
        <f t="shared" si="1"/>
        <v>7</v>
      </c>
      <c r="N31" s="292">
        <v>0</v>
      </c>
      <c r="O31" s="292">
        <v>0</v>
      </c>
      <c r="P31" s="298">
        <f t="shared" si="2"/>
        <v>0</v>
      </c>
      <c r="Q31" s="304">
        <f t="shared" si="3"/>
        <v>42</v>
      </c>
      <c r="R31" s="304">
        <v>0</v>
      </c>
    </row>
    <row r="32" spans="1:18" ht="11.25">
      <c r="A32" s="114"/>
      <c r="B32" s="115"/>
      <c r="C32" s="296"/>
      <c r="D32" s="291"/>
      <c r="E32" s="291"/>
      <c r="F32" s="291"/>
      <c r="G32" s="302"/>
      <c r="H32" s="296">
        <f t="shared" si="0"/>
        <v>5</v>
      </c>
      <c r="I32" s="291">
        <v>3</v>
      </c>
      <c r="J32" s="291">
        <v>1</v>
      </c>
      <c r="K32" s="291">
        <v>0</v>
      </c>
      <c r="L32" s="291">
        <v>0</v>
      </c>
      <c r="M32" s="291">
        <f t="shared" si="1"/>
        <v>0</v>
      </c>
      <c r="N32" s="291">
        <v>0</v>
      </c>
      <c r="O32" s="291">
        <v>1</v>
      </c>
      <c r="P32" s="299">
        <f t="shared" si="2"/>
        <v>1</v>
      </c>
      <c r="Q32" s="305">
        <f t="shared" si="3"/>
        <v>2</v>
      </c>
      <c r="R32" s="305">
        <v>1</v>
      </c>
    </row>
    <row r="33" spans="1:18" s="91" customFormat="1" ht="11.25">
      <c r="A33" s="112"/>
      <c r="B33" s="113"/>
      <c r="C33" s="295">
        <v>317</v>
      </c>
      <c r="D33" s="292">
        <v>4141</v>
      </c>
      <c r="E33" s="292">
        <v>168</v>
      </c>
      <c r="F33" s="292">
        <v>2207</v>
      </c>
      <c r="G33" s="301">
        <v>0</v>
      </c>
      <c r="H33" s="295">
        <f t="shared" si="0"/>
        <v>13</v>
      </c>
      <c r="I33" s="292">
        <v>3</v>
      </c>
      <c r="J33" s="292">
        <v>10</v>
      </c>
      <c r="K33" s="292">
        <v>0</v>
      </c>
      <c r="L33" s="292">
        <v>0</v>
      </c>
      <c r="M33" s="292">
        <f t="shared" si="1"/>
        <v>0</v>
      </c>
      <c r="N33" s="292">
        <v>0</v>
      </c>
      <c r="O33" s="292">
        <v>0</v>
      </c>
      <c r="P33" s="298">
        <f t="shared" si="2"/>
        <v>0</v>
      </c>
      <c r="Q33" s="304">
        <f t="shared" si="3"/>
        <v>10</v>
      </c>
      <c r="R33" s="304">
        <v>0</v>
      </c>
    </row>
    <row r="34" spans="1:18" ht="11.25">
      <c r="A34" s="114"/>
      <c r="B34" s="115"/>
      <c r="C34" s="296"/>
      <c r="D34" s="291"/>
      <c r="E34" s="291"/>
      <c r="F34" s="291"/>
      <c r="G34" s="302"/>
      <c r="H34" s="296">
        <f t="shared" si="0"/>
        <v>66</v>
      </c>
      <c r="I34" s="291">
        <v>13</v>
      </c>
      <c r="J34" s="291">
        <v>43</v>
      </c>
      <c r="K34" s="291">
        <v>1</v>
      </c>
      <c r="L34" s="291">
        <v>4</v>
      </c>
      <c r="M34" s="291">
        <f t="shared" si="1"/>
        <v>5</v>
      </c>
      <c r="N34" s="291">
        <v>1</v>
      </c>
      <c r="O34" s="291">
        <v>4</v>
      </c>
      <c r="P34" s="299">
        <f t="shared" si="2"/>
        <v>5</v>
      </c>
      <c r="Q34" s="305">
        <f t="shared" si="3"/>
        <v>53</v>
      </c>
      <c r="R34" s="305">
        <v>5</v>
      </c>
    </row>
    <row r="35" spans="1:18" s="91" customFormat="1" ht="11.25">
      <c r="A35" s="112"/>
      <c r="B35" s="113"/>
      <c r="C35" s="295">
        <v>12901</v>
      </c>
      <c r="D35" s="292">
        <v>83212</v>
      </c>
      <c r="E35" s="292">
        <v>5138</v>
      </c>
      <c r="F35" s="292">
        <v>39680</v>
      </c>
      <c r="G35" s="301">
        <v>41</v>
      </c>
      <c r="H35" s="295">
        <f t="shared" si="0"/>
        <v>401</v>
      </c>
      <c r="I35" s="292">
        <v>40</v>
      </c>
      <c r="J35" s="292">
        <v>341</v>
      </c>
      <c r="K35" s="292">
        <v>14</v>
      </c>
      <c r="L35" s="292">
        <v>5</v>
      </c>
      <c r="M35" s="292">
        <f t="shared" si="1"/>
        <v>19</v>
      </c>
      <c r="N35" s="292">
        <v>0</v>
      </c>
      <c r="O35" s="292">
        <v>1</v>
      </c>
      <c r="P35" s="298">
        <f t="shared" si="2"/>
        <v>1</v>
      </c>
      <c r="Q35" s="304">
        <f t="shared" si="3"/>
        <v>361</v>
      </c>
      <c r="R35" s="304">
        <v>0</v>
      </c>
    </row>
    <row r="36" spans="1:18" ht="11.25">
      <c r="A36" s="114"/>
      <c r="B36" s="115"/>
      <c r="C36" s="296"/>
      <c r="D36" s="291"/>
      <c r="E36" s="291"/>
      <c r="F36" s="291"/>
      <c r="G36" s="302"/>
      <c r="H36" s="296">
        <f t="shared" si="0"/>
        <v>43</v>
      </c>
      <c r="I36" s="291">
        <v>11</v>
      </c>
      <c r="J36" s="291">
        <v>25</v>
      </c>
      <c r="K36" s="291">
        <v>1</v>
      </c>
      <c r="L36" s="291">
        <v>1</v>
      </c>
      <c r="M36" s="291">
        <f t="shared" si="1"/>
        <v>2</v>
      </c>
      <c r="N36" s="291">
        <v>1</v>
      </c>
      <c r="O36" s="291">
        <v>4</v>
      </c>
      <c r="P36" s="299">
        <f t="shared" si="2"/>
        <v>5</v>
      </c>
      <c r="Q36" s="305">
        <f t="shared" si="3"/>
        <v>32</v>
      </c>
      <c r="R36" s="305">
        <v>3</v>
      </c>
    </row>
    <row r="37" spans="1:18" s="91" customFormat="1" ht="11.25">
      <c r="A37" s="112"/>
      <c r="B37" s="113"/>
      <c r="C37" s="295">
        <v>5770</v>
      </c>
      <c r="D37" s="292">
        <v>55837</v>
      </c>
      <c r="E37" s="292">
        <v>2573</v>
      </c>
      <c r="F37" s="292">
        <v>26755</v>
      </c>
      <c r="G37" s="301">
        <v>33</v>
      </c>
      <c r="H37" s="295">
        <f t="shared" si="0"/>
        <v>437</v>
      </c>
      <c r="I37" s="292">
        <v>28</v>
      </c>
      <c r="J37" s="292">
        <v>390</v>
      </c>
      <c r="K37" s="292">
        <v>13</v>
      </c>
      <c r="L37" s="292">
        <v>6</v>
      </c>
      <c r="M37" s="292">
        <f t="shared" si="1"/>
        <v>19</v>
      </c>
      <c r="N37" s="292">
        <v>0</v>
      </c>
      <c r="O37" s="292">
        <v>0</v>
      </c>
      <c r="P37" s="298">
        <f t="shared" si="2"/>
        <v>0</v>
      </c>
      <c r="Q37" s="304">
        <f t="shared" si="3"/>
        <v>409</v>
      </c>
      <c r="R37" s="304">
        <v>2</v>
      </c>
    </row>
    <row r="38" spans="1:18" ht="11.25">
      <c r="A38" s="114"/>
      <c r="B38" s="115"/>
      <c r="C38" s="296"/>
      <c r="D38" s="291"/>
      <c r="E38" s="291"/>
      <c r="F38" s="291"/>
      <c r="G38" s="302"/>
      <c r="H38" s="296">
        <f t="shared" si="0"/>
        <v>6</v>
      </c>
      <c r="I38" s="291">
        <v>0</v>
      </c>
      <c r="J38" s="291">
        <v>4</v>
      </c>
      <c r="K38" s="291">
        <v>1</v>
      </c>
      <c r="L38" s="291">
        <v>0</v>
      </c>
      <c r="M38" s="291">
        <f t="shared" si="1"/>
        <v>1</v>
      </c>
      <c r="N38" s="291">
        <v>0</v>
      </c>
      <c r="O38" s="291">
        <v>1</v>
      </c>
      <c r="P38" s="299">
        <f t="shared" si="2"/>
        <v>1</v>
      </c>
      <c r="Q38" s="305">
        <f t="shared" si="3"/>
        <v>6</v>
      </c>
      <c r="R38" s="305">
        <v>1</v>
      </c>
    </row>
    <row r="39" spans="1:18" s="91" customFormat="1" ht="11.25">
      <c r="A39" s="112"/>
      <c r="B39" s="113"/>
      <c r="C39" s="295">
        <v>1602</v>
      </c>
      <c r="D39" s="292">
        <v>24678</v>
      </c>
      <c r="E39" s="292">
        <v>883</v>
      </c>
      <c r="F39" s="292">
        <v>15281</v>
      </c>
      <c r="G39" s="301">
        <v>2</v>
      </c>
      <c r="H39" s="295">
        <f t="shared" si="0"/>
        <v>66</v>
      </c>
      <c r="I39" s="292">
        <v>6</v>
      </c>
      <c r="J39" s="292">
        <v>58</v>
      </c>
      <c r="K39" s="292">
        <v>1</v>
      </c>
      <c r="L39" s="292">
        <v>1</v>
      </c>
      <c r="M39" s="292">
        <f t="shared" si="1"/>
        <v>2</v>
      </c>
      <c r="N39" s="292">
        <v>0</v>
      </c>
      <c r="O39" s="292">
        <v>0</v>
      </c>
      <c r="P39" s="298">
        <f t="shared" si="2"/>
        <v>0</v>
      </c>
      <c r="Q39" s="304">
        <f t="shared" si="3"/>
        <v>60</v>
      </c>
      <c r="R39" s="304">
        <v>0</v>
      </c>
    </row>
    <row r="40" spans="1:18" ht="11.25">
      <c r="A40" s="114"/>
      <c r="B40" s="115"/>
      <c r="C40" s="296"/>
      <c r="D40" s="291"/>
      <c r="E40" s="291"/>
      <c r="F40" s="291"/>
      <c r="G40" s="302"/>
      <c r="H40" s="296">
        <f t="shared" si="0"/>
        <v>69</v>
      </c>
      <c r="I40" s="291">
        <v>24</v>
      </c>
      <c r="J40" s="291">
        <v>37</v>
      </c>
      <c r="K40" s="291">
        <v>3</v>
      </c>
      <c r="L40" s="291">
        <v>3</v>
      </c>
      <c r="M40" s="291">
        <f t="shared" si="1"/>
        <v>6</v>
      </c>
      <c r="N40" s="291">
        <v>0</v>
      </c>
      <c r="O40" s="291">
        <v>2</v>
      </c>
      <c r="P40" s="299">
        <f t="shared" si="2"/>
        <v>2</v>
      </c>
      <c r="Q40" s="305">
        <f t="shared" si="3"/>
        <v>45</v>
      </c>
      <c r="R40" s="305">
        <v>6</v>
      </c>
    </row>
    <row r="41" spans="1:18" s="91" customFormat="1" ht="11.25">
      <c r="A41" s="112"/>
      <c r="B41" s="113"/>
      <c r="C41" s="295">
        <v>2384</v>
      </c>
      <c r="D41" s="292">
        <v>27545</v>
      </c>
      <c r="E41" s="292">
        <v>1169</v>
      </c>
      <c r="F41" s="292">
        <v>10604</v>
      </c>
      <c r="G41" s="301">
        <v>3</v>
      </c>
      <c r="H41" s="295">
        <f t="shared" si="0"/>
        <v>369</v>
      </c>
      <c r="I41" s="292">
        <v>14</v>
      </c>
      <c r="J41" s="292">
        <v>343</v>
      </c>
      <c r="K41" s="292">
        <v>11</v>
      </c>
      <c r="L41" s="292">
        <v>0</v>
      </c>
      <c r="M41" s="292">
        <f t="shared" si="1"/>
        <v>11</v>
      </c>
      <c r="N41" s="292">
        <v>0</v>
      </c>
      <c r="O41" s="292">
        <v>1</v>
      </c>
      <c r="P41" s="298">
        <f t="shared" si="2"/>
        <v>1</v>
      </c>
      <c r="Q41" s="304">
        <f t="shared" si="3"/>
        <v>355</v>
      </c>
      <c r="R41" s="304">
        <v>0</v>
      </c>
    </row>
    <row r="42" spans="1:18" ht="11.25">
      <c r="A42" s="114"/>
      <c r="B42" s="115"/>
      <c r="C42" s="296"/>
      <c r="D42" s="291"/>
      <c r="E42" s="291"/>
      <c r="F42" s="291"/>
      <c r="G42" s="302"/>
      <c r="H42" s="296">
        <f t="shared" si="0"/>
        <v>137</v>
      </c>
      <c r="I42" s="291">
        <v>53</v>
      </c>
      <c r="J42" s="291">
        <v>64</v>
      </c>
      <c r="K42" s="291">
        <v>10</v>
      </c>
      <c r="L42" s="291">
        <v>8</v>
      </c>
      <c r="M42" s="291">
        <f t="shared" si="1"/>
        <v>18</v>
      </c>
      <c r="N42" s="291">
        <v>1</v>
      </c>
      <c r="O42" s="291">
        <v>1</v>
      </c>
      <c r="P42" s="299">
        <f t="shared" si="2"/>
        <v>2</v>
      </c>
      <c r="Q42" s="305">
        <f t="shared" si="3"/>
        <v>84</v>
      </c>
      <c r="R42" s="305">
        <v>3</v>
      </c>
    </row>
    <row r="43" spans="1:18" s="91" customFormat="1" ht="11.25">
      <c r="A43" s="112"/>
      <c r="B43" s="113"/>
      <c r="C43" s="295">
        <v>2799</v>
      </c>
      <c r="D43" s="292">
        <v>80609</v>
      </c>
      <c r="E43" s="292">
        <v>1523</v>
      </c>
      <c r="F43" s="292">
        <v>38428</v>
      </c>
      <c r="G43" s="301">
        <v>11</v>
      </c>
      <c r="H43" s="295">
        <f t="shared" si="0"/>
        <v>326</v>
      </c>
      <c r="I43" s="292">
        <v>23</v>
      </c>
      <c r="J43" s="292">
        <v>287</v>
      </c>
      <c r="K43" s="292">
        <v>9</v>
      </c>
      <c r="L43" s="292">
        <v>5</v>
      </c>
      <c r="M43" s="292">
        <f t="shared" si="1"/>
        <v>14</v>
      </c>
      <c r="N43" s="292">
        <v>0</v>
      </c>
      <c r="O43" s="292">
        <v>2</v>
      </c>
      <c r="P43" s="298">
        <f t="shared" si="2"/>
        <v>2</v>
      </c>
      <c r="Q43" s="304">
        <f t="shared" si="3"/>
        <v>303</v>
      </c>
      <c r="R43" s="304">
        <v>0</v>
      </c>
    </row>
    <row r="44" spans="1:18" ht="11.25">
      <c r="A44" s="114"/>
      <c r="B44" s="115"/>
      <c r="C44" s="296"/>
      <c r="D44" s="291"/>
      <c r="E44" s="291"/>
      <c r="F44" s="291"/>
      <c r="G44" s="302"/>
      <c r="H44" s="296">
        <f t="shared" si="0"/>
        <v>21</v>
      </c>
      <c r="I44" s="291">
        <v>9</v>
      </c>
      <c r="J44" s="291">
        <v>5</v>
      </c>
      <c r="K44" s="291">
        <v>3</v>
      </c>
      <c r="L44" s="291">
        <v>2</v>
      </c>
      <c r="M44" s="291">
        <f t="shared" si="1"/>
        <v>5</v>
      </c>
      <c r="N44" s="291">
        <v>1</v>
      </c>
      <c r="O44" s="291">
        <v>1</v>
      </c>
      <c r="P44" s="299">
        <f t="shared" si="2"/>
        <v>2</v>
      </c>
      <c r="Q44" s="305">
        <f t="shared" si="3"/>
        <v>12</v>
      </c>
      <c r="R44" s="305">
        <v>2</v>
      </c>
    </row>
    <row r="45" spans="1:18" s="91" customFormat="1" ht="11.25">
      <c r="A45" s="112"/>
      <c r="B45" s="113"/>
      <c r="C45" s="295">
        <v>2612</v>
      </c>
      <c r="D45" s="292">
        <v>18712</v>
      </c>
      <c r="E45" s="292">
        <v>1214</v>
      </c>
      <c r="F45" s="292">
        <v>9818</v>
      </c>
      <c r="G45" s="301">
        <v>0</v>
      </c>
      <c r="H45" s="295">
        <f t="shared" si="0"/>
        <v>101</v>
      </c>
      <c r="I45" s="292">
        <v>27</v>
      </c>
      <c r="J45" s="292">
        <v>68</v>
      </c>
      <c r="K45" s="292">
        <v>3</v>
      </c>
      <c r="L45" s="292">
        <v>3</v>
      </c>
      <c r="M45" s="292">
        <f t="shared" si="1"/>
        <v>6</v>
      </c>
      <c r="N45" s="292">
        <v>0</v>
      </c>
      <c r="O45" s="292">
        <v>0</v>
      </c>
      <c r="P45" s="298">
        <f t="shared" si="2"/>
        <v>0</v>
      </c>
      <c r="Q45" s="304">
        <f t="shared" si="3"/>
        <v>74</v>
      </c>
      <c r="R45" s="304">
        <v>0</v>
      </c>
    </row>
    <row r="46" spans="1:18" ht="11.25">
      <c r="A46" s="114"/>
      <c r="B46" s="115"/>
      <c r="C46" s="296"/>
      <c r="D46" s="291"/>
      <c r="E46" s="291"/>
      <c r="F46" s="291"/>
      <c r="G46" s="302"/>
      <c r="H46" s="296">
        <f t="shared" si="0"/>
        <v>664</v>
      </c>
      <c r="I46" s="291">
        <f>SUM(I6:I45)-I47</f>
        <v>187</v>
      </c>
      <c r="J46" s="291">
        <f>SUM(J6:J45)-J47</f>
        <v>316</v>
      </c>
      <c r="K46" s="291">
        <f>SUM(K6:K45)-K47</f>
        <v>46</v>
      </c>
      <c r="L46" s="291">
        <f>SUM(L6:L45)-L47</f>
        <v>57</v>
      </c>
      <c r="M46" s="291">
        <f t="shared" si="1"/>
        <v>103</v>
      </c>
      <c r="N46" s="291">
        <f>SUM(N6:N45)-N47</f>
        <v>10</v>
      </c>
      <c r="O46" s="291">
        <f>SUM(O6:O45)-O47</f>
        <v>48</v>
      </c>
      <c r="P46" s="299">
        <f t="shared" si="2"/>
        <v>58</v>
      </c>
      <c r="Q46" s="305">
        <f>SUM(Q6,Q8,Q10,Q12,Q14,Q16,Q18,Q20,Q22,Q24,Q26,Q28,Q30,Q32,Q34,Q36,Q38,Q40,Q42,Q44)</f>
        <v>477</v>
      </c>
      <c r="R46" s="305">
        <f>SUM(R6:R45)-R47</f>
        <v>63</v>
      </c>
    </row>
    <row r="47" spans="1:18" s="91" customFormat="1" ht="12" thickBot="1">
      <c r="A47" s="105"/>
      <c r="B47" s="116"/>
      <c r="C47" s="311">
        <f>SUMIF($B6:$B45,"",C6:C45)</f>
        <v>36482</v>
      </c>
      <c r="D47" s="312">
        <f>SUMIF($B6:$B45,"",D6:D45)</f>
        <v>415940</v>
      </c>
      <c r="E47" s="312">
        <f>SUMIF($B6:$B45,"",E6:E45)</f>
        <v>16822</v>
      </c>
      <c r="F47" s="312">
        <f>SUMIF($B6:$B45,"",F6:F45)</f>
        <v>203624</v>
      </c>
      <c r="G47" s="313">
        <f>SUMIF($B6:$B45,"",G6:G45)</f>
        <v>150</v>
      </c>
      <c r="H47" s="311">
        <f t="shared" si="0"/>
        <v>2748</v>
      </c>
      <c r="I47" s="312">
        <f>SUM(I7,I9,I11,I13,I15,I17,I19,I21,I23,I25,I27,I29,I31,I33,I35,I37,I39,I41,I43,I45)</f>
        <v>212</v>
      </c>
      <c r="J47" s="312">
        <f>SUM(J7,J9,J11,J13,J15,J17,J19,J21,J23,J25,J27,J29,J31,J33,J35,J37,J39,J41,J43,J45)</f>
        <v>2278</v>
      </c>
      <c r="K47" s="312">
        <f>SUM(K7,K9,K11,K13,K15,K17,K19,K21,K23,K25,K27,K29,K31,K33,K35,K37,K39,K41,K43,K45)</f>
        <v>159</v>
      </c>
      <c r="L47" s="312">
        <f>SUM(L7,L9,L11,L13,L15,L17,L19,L21,L23,L25,L27,L29,L31,L33,L35,L37,L39,L41,L43,L45)</f>
        <v>93</v>
      </c>
      <c r="M47" s="312">
        <f t="shared" si="1"/>
        <v>252</v>
      </c>
      <c r="N47" s="312">
        <f>SUM(N7,N9,N11,N13,N15,N17,N19,N21,N23,N25,N27,N29,N31,N33,N35,N37,N39,N41,N43,N45)</f>
        <v>0</v>
      </c>
      <c r="O47" s="312">
        <f>SUM(O7,O9,O11,O13,O15,O17,O19,O21,O23,O25,O27,O29,O31,O33,O35,O37,O39,O41,O43,O45)</f>
        <v>6</v>
      </c>
      <c r="P47" s="314">
        <f t="shared" si="2"/>
        <v>6</v>
      </c>
      <c r="Q47" s="315">
        <f>SUM(Q7,Q9,Q11,Q13,Q15,Q17,Q19,Q21,Q23,Q25,Q27,Q29,Q31,Q33,Q35,Q37,Q39,Q41,Q43,Q45)</f>
        <v>2536</v>
      </c>
      <c r="R47" s="315">
        <f>SUM(R7,R9,R11,R13,R15,R17,R19,R21,R23,R25,R27,R29,R31,R33,R35,R37,R39,R41,R43,R45)</f>
        <v>4</v>
      </c>
    </row>
    <row r="48" spans="1:18" ht="11.25">
      <c r="A48" s="110"/>
      <c r="B48" s="111"/>
      <c r="C48" s="293"/>
      <c r="D48" s="294"/>
      <c r="E48" s="294"/>
      <c r="F48" s="294"/>
      <c r="G48" s="300"/>
      <c r="H48" s="293">
        <f t="shared" si="0"/>
        <v>189</v>
      </c>
      <c r="I48" s="294">
        <v>65</v>
      </c>
      <c r="J48" s="294">
        <v>45</v>
      </c>
      <c r="K48" s="294">
        <v>16</v>
      </c>
      <c r="L48" s="294">
        <v>27</v>
      </c>
      <c r="M48" s="294">
        <f t="shared" si="1"/>
        <v>43</v>
      </c>
      <c r="N48" s="294">
        <v>7</v>
      </c>
      <c r="O48" s="294">
        <v>29</v>
      </c>
      <c r="P48" s="297">
        <f t="shared" si="2"/>
        <v>36</v>
      </c>
      <c r="Q48" s="303">
        <f aca="true" t="shared" si="4" ref="Q48:Q63">SUM(J48,M48,P48)</f>
        <v>124</v>
      </c>
      <c r="R48" s="303">
        <v>27</v>
      </c>
    </row>
    <row r="49" spans="1:18" s="91" customFormat="1" ht="11.25">
      <c r="A49" s="112"/>
      <c r="B49" s="113"/>
      <c r="C49" s="295">
        <v>7</v>
      </c>
      <c r="D49" s="292">
        <v>357</v>
      </c>
      <c r="E49" s="292">
        <v>4</v>
      </c>
      <c r="F49" s="292">
        <v>336</v>
      </c>
      <c r="G49" s="301">
        <v>0</v>
      </c>
      <c r="H49" s="295">
        <f t="shared" si="0"/>
        <v>1</v>
      </c>
      <c r="I49" s="292">
        <v>0</v>
      </c>
      <c r="J49" s="292">
        <v>1</v>
      </c>
      <c r="K49" s="292">
        <v>0</v>
      </c>
      <c r="L49" s="292">
        <v>0</v>
      </c>
      <c r="M49" s="292">
        <f t="shared" si="1"/>
        <v>0</v>
      </c>
      <c r="N49" s="292">
        <v>0</v>
      </c>
      <c r="O49" s="292">
        <v>0</v>
      </c>
      <c r="P49" s="298">
        <f t="shared" si="2"/>
        <v>0</v>
      </c>
      <c r="Q49" s="304">
        <f t="shared" si="4"/>
        <v>1</v>
      </c>
      <c r="R49" s="304">
        <v>0</v>
      </c>
    </row>
    <row r="50" spans="1:18" ht="11.25">
      <c r="A50" s="114"/>
      <c r="B50" s="115"/>
      <c r="C50" s="296"/>
      <c r="D50" s="291"/>
      <c r="E50" s="291"/>
      <c r="F50" s="291"/>
      <c r="G50" s="302"/>
      <c r="H50" s="296">
        <f t="shared" si="0"/>
        <v>2</v>
      </c>
      <c r="I50" s="291">
        <v>1</v>
      </c>
      <c r="J50" s="291">
        <v>1</v>
      </c>
      <c r="K50" s="291">
        <v>0</v>
      </c>
      <c r="L50" s="291">
        <v>0</v>
      </c>
      <c r="M50" s="291">
        <f t="shared" si="1"/>
        <v>0</v>
      </c>
      <c r="N50" s="291">
        <v>0</v>
      </c>
      <c r="O50" s="291">
        <v>0</v>
      </c>
      <c r="P50" s="299">
        <f t="shared" si="2"/>
        <v>0</v>
      </c>
      <c r="Q50" s="305">
        <f t="shared" si="4"/>
        <v>1</v>
      </c>
      <c r="R50" s="305">
        <v>0</v>
      </c>
    </row>
    <row r="51" spans="1:18" s="91" customFormat="1" ht="11.25">
      <c r="A51" s="112"/>
      <c r="B51" s="113"/>
      <c r="C51" s="295">
        <v>4</v>
      </c>
      <c r="D51" s="292">
        <v>40</v>
      </c>
      <c r="E51" s="292">
        <v>2</v>
      </c>
      <c r="F51" s="292">
        <v>24</v>
      </c>
      <c r="G51" s="301">
        <v>0</v>
      </c>
      <c r="H51" s="295">
        <f t="shared" si="0"/>
        <v>1</v>
      </c>
      <c r="I51" s="292">
        <v>0</v>
      </c>
      <c r="J51" s="292">
        <v>1</v>
      </c>
      <c r="K51" s="292">
        <v>0</v>
      </c>
      <c r="L51" s="292">
        <v>0</v>
      </c>
      <c r="M51" s="292">
        <f t="shared" si="1"/>
        <v>0</v>
      </c>
      <c r="N51" s="292">
        <v>0</v>
      </c>
      <c r="O51" s="292">
        <v>0</v>
      </c>
      <c r="P51" s="298">
        <f t="shared" si="2"/>
        <v>0</v>
      </c>
      <c r="Q51" s="304">
        <f t="shared" si="4"/>
        <v>1</v>
      </c>
      <c r="R51" s="304">
        <v>0</v>
      </c>
    </row>
    <row r="52" spans="1:18" ht="11.25">
      <c r="A52" s="114"/>
      <c r="B52" s="115"/>
      <c r="C52" s="296"/>
      <c r="D52" s="291"/>
      <c r="E52" s="291"/>
      <c r="F52" s="291"/>
      <c r="G52" s="302"/>
      <c r="H52" s="296">
        <f t="shared" si="0"/>
        <v>39</v>
      </c>
      <c r="I52" s="291">
        <v>4</v>
      </c>
      <c r="J52" s="291">
        <v>19</v>
      </c>
      <c r="K52" s="291">
        <v>9</v>
      </c>
      <c r="L52" s="291">
        <v>7</v>
      </c>
      <c r="M52" s="291">
        <f t="shared" si="1"/>
        <v>16</v>
      </c>
      <c r="N52" s="291">
        <v>0</v>
      </c>
      <c r="O52" s="291">
        <v>0</v>
      </c>
      <c r="P52" s="299">
        <f t="shared" si="2"/>
        <v>0</v>
      </c>
      <c r="Q52" s="305">
        <f t="shared" si="4"/>
        <v>35</v>
      </c>
      <c r="R52" s="305">
        <v>9</v>
      </c>
    </row>
    <row r="53" spans="1:18" s="91" customFormat="1" ht="11.25">
      <c r="A53" s="112"/>
      <c r="B53" s="113"/>
      <c r="C53" s="295">
        <v>920</v>
      </c>
      <c r="D53" s="292">
        <v>4207</v>
      </c>
      <c r="E53" s="292">
        <v>412</v>
      </c>
      <c r="F53" s="292">
        <v>2285</v>
      </c>
      <c r="G53" s="301">
        <v>4</v>
      </c>
      <c r="H53" s="295">
        <f t="shared" si="0"/>
        <v>103</v>
      </c>
      <c r="I53" s="292">
        <v>6</v>
      </c>
      <c r="J53" s="292">
        <v>76</v>
      </c>
      <c r="K53" s="292">
        <v>10</v>
      </c>
      <c r="L53" s="292">
        <v>10</v>
      </c>
      <c r="M53" s="292">
        <f t="shared" si="1"/>
        <v>20</v>
      </c>
      <c r="N53" s="292">
        <v>0</v>
      </c>
      <c r="O53" s="292">
        <v>1</v>
      </c>
      <c r="P53" s="298">
        <f t="shared" si="2"/>
        <v>1</v>
      </c>
      <c r="Q53" s="304">
        <f t="shared" si="4"/>
        <v>97</v>
      </c>
      <c r="R53" s="304">
        <v>0</v>
      </c>
    </row>
    <row r="54" spans="1:18" ht="11.25">
      <c r="A54" s="114"/>
      <c r="B54" s="115"/>
      <c r="C54" s="296"/>
      <c r="D54" s="291"/>
      <c r="E54" s="291"/>
      <c r="F54" s="291"/>
      <c r="G54" s="302"/>
      <c r="H54" s="296">
        <f t="shared" si="0"/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f t="shared" si="1"/>
        <v>0</v>
      </c>
      <c r="N54" s="291">
        <v>0</v>
      </c>
      <c r="O54" s="291">
        <v>0</v>
      </c>
      <c r="P54" s="299">
        <f t="shared" si="2"/>
        <v>0</v>
      </c>
      <c r="Q54" s="305">
        <f t="shared" si="4"/>
        <v>0</v>
      </c>
      <c r="R54" s="305">
        <v>0</v>
      </c>
    </row>
    <row r="55" spans="1:18" s="91" customFormat="1" ht="11.25">
      <c r="A55" s="112"/>
      <c r="B55" s="113"/>
      <c r="C55" s="295">
        <v>152</v>
      </c>
      <c r="D55" s="292">
        <v>577</v>
      </c>
      <c r="E55" s="292">
        <v>74</v>
      </c>
      <c r="F55" s="292">
        <v>349</v>
      </c>
      <c r="G55" s="301">
        <v>3</v>
      </c>
      <c r="H55" s="295">
        <f t="shared" si="0"/>
        <v>7</v>
      </c>
      <c r="I55" s="292">
        <v>0</v>
      </c>
      <c r="J55" s="292">
        <v>7</v>
      </c>
      <c r="K55" s="292">
        <v>0</v>
      </c>
      <c r="L55" s="292">
        <v>0</v>
      </c>
      <c r="M55" s="292">
        <f t="shared" si="1"/>
        <v>0</v>
      </c>
      <c r="N55" s="292">
        <v>0</v>
      </c>
      <c r="O55" s="292">
        <v>0</v>
      </c>
      <c r="P55" s="298">
        <f t="shared" si="2"/>
        <v>0</v>
      </c>
      <c r="Q55" s="304">
        <f t="shared" si="4"/>
        <v>7</v>
      </c>
      <c r="R55" s="304">
        <v>0</v>
      </c>
    </row>
    <row r="56" spans="1:18" ht="11.25">
      <c r="A56" s="114"/>
      <c r="B56" s="115"/>
      <c r="C56" s="296"/>
      <c r="D56" s="291"/>
      <c r="E56" s="291"/>
      <c r="F56" s="291"/>
      <c r="G56" s="302"/>
      <c r="H56" s="296">
        <f t="shared" si="0"/>
        <v>7</v>
      </c>
      <c r="I56" s="291">
        <v>1</v>
      </c>
      <c r="J56" s="291">
        <v>4</v>
      </c>
      <c r="K56" s="291">
        <v>0</v>
      </c>
      <c r="L56" s="291">
        <v>1</v>
      </c>
      <c r="M56" s="291">
        <f t="shared" si="1"/>
        <v>1</v>
      </c>
      <c r="N56" s="291">
        <v>0</v>
      </c>
      <c r="O56" s="291">
        <v>1</v>
      </c>
      <c r="P56" s="299">
        <f t="shared" si="2"/>
        <v>1</v>
      </c>
      <c r="Q56" s="305">
        <f t="shared" si="4"/>
        <v>6</v>
      </c>
      <c r="R56" s="305">
        <v>0</v>
      </c>
    </row>
    <row r="57" spans="1:18" s="91" customFormat="1" ht="11.25">
      <c r="A57" s="112"/>
      <c r="B57" s="113"/>
      <c r="C57" s="295">
        <v>84</v>
      </c>
      <c r="D57" s="292">
        <v>469</v>
      </c>
      <c r="E57" s="292">
        <v>35</v>
      </c>
      <c r="F57" s="292">
        <v>215</v>
      </c>
      <c r="G57" s="301">
        <v>1</v>
      </c>
      <c r="H57" s="295">
        <f t="shared" si="0"/>
        <v>9</v>
      </c>
      <c r="I57" s="292">
        <v>2</v>
      </c>
      <c r="J57" s="292">
        <v>7</v>
      </c>
      <c r="K57" s="292">
        <v>0</v>
      </c>
      <c r="L57" s="292">
        <v>0</v>
      </c>
      <c r="M57" s="292">
        <f t="shared" si="1"/>
        <v>0</v>
      </c>
      <c r="N57" s="292">
        <v>0</v>
      </c>
      <c r="O57" s="292">
        <v>0</v>
      </c>
      <c r="P57" s="298">
        <f t="shared" si="2"/>
        <v>0</v>
      </c>
      <c r="Q57" s="304">
        <f t="shared" si="4"/>
        <v>7</v>
      </c>
      <c r="R57" s="304">
        <v>0</v>
      </c>
    </row>
    <row r="58" spans="1:18" ht="11.25">
      <c r="A58" s="114"/>
      <c r="B58" s="115"/>
      <c r="C58" s="296"/>
      <c r="D58" s="291"/>
      <c r="E58" s="291"/>
      <c r="F58" s="291"/>
      <c r="G58" s="302"/>
      <c r="H58" s="296">
        <f t="shared" si="0"/>
        <v>75</v>
      </c>
      <c r="I58" s="291">
        <v>35</v>
      </c>
      <c r="J58" s="291">
        <v>27</v>
      </c>
      <c r="K58" s="291">
        <v>5</v>
      </c>
      <c r="L58" s="291">
        <v>3</v>
      </c>
      <c r="M58" s="291">
        <f t="shared" si="1"/>
        <v>8</v>
      </c>
      <c r="N58" s="291">
        <v>1</v>
      </c>
      <c r="O58" s="291">
        <v>4</v>
      </c>
      <c r="P58" s="299">
        <f t="shared" si="2"/>
        <v>5</v>
      </c>
      <c r="Q58" s="305">
        <f t="shared" si="4"/>
        <v>40</v>
      </c>
      <c r="R58" s="305">
        <v>17</v>
      </c>
    </row>
    <row r="59" spans="1:18" s="91" customFormat="1" ht="11.25">
      <c r="A59" s="112"/>
      <c r="B59" s="113"/>
      <c r="C59" s="295">
        <v>10</v>
      </c>
      <c r="D59" s="292">
        <v>365</v>
      </c>
      <c r="E59" s="292">
        <v>6</v>
      </c>
      <c r="F59" s="292">
        <v>148</v>
      </c>
      <c r="G59" s="301">
        <v>0</v>
      </c>
      <c r="H59" s="295">
        <f t="shared" si="0"/>
        <v>82</v>
      </c>
      <c r="I59" s="292">
        <v>34</v>
      </c>
      <c r="J59" s="292">
        <v>48</v>
      </c>
      <c r="K59" s="292">
        <v>0</v>
      </c>
      <c r="L59" s="292">
        <v>0</v>
      </c>
      <c r="M59" s="292">
        <f t="shared" si="1"/>
        <v>0</v>
      </c>
      <c r="N59" s="292">
        <v>0</v>
      </c>
      <c r="O59" s="292">
        <v>0</v>
      </c>
      <c r="P59" s="298">
        <f t="shared" si="2"/>
        <v>0</v>
      </c>
      <c r="Q59" s="304">
        <f t="shared" si="4"/>
        <v>48</v>
      </c>
      <c r="R59" s="304">
        <v>0</v>
      </c>
    </row>
    <row r="60" spans="1:18" ht="11.25">
      <c r="A60" s="114"/>
      <c r="B60" s="115"/>
      <c r="C60" s="296"/>
      <c r="D60" s="291"/>
      <c r="E60" s="291"/>
      <c r="F60" s="291"/>
      <c r="G60" s="302"/>
      <c r="H60" s="296">
        <f t="shared" si="0"/>
        <v>1</v>
      </c>
      <c r="I60" s="291">
        <v>0</v>
      </c>
      <c r="J60" s="291">
        <v>1</v>
      </c>
      <c r="K60" s="291">
        <v>0</v>
      </c>
      <c r="L60" s="291">
        <v>0</v>
      </c>
      <c r="M60" s="291">
        <f t="shared" si="1"/>
        <v>0</v>
      </c>
      <c r="N60" s="291">
        <v>0</v>
      </c>
      <c r="O60" s="291">
        <v>0</v>
      </c>
      <c r="P60" s="299">
        <f t="shared" si="2"/>
        <v>0</v>
      </c>
      <c r="Q60" s="305">
        <f t="shared" si="4"/>
        <v>1</v>
      </c>
      <c r="R60" s="305">
        <v>0</v>
      </c>
    </row>
    <row r="61" spans="1:18" s="91" customFormat="1" ht="11.25">
      <c r="A61" s="112"/>
      <c r="B61" s="113"/>
      <c r="C61" s="295">
        <v>4</v>
      </c>
      <c r="D61" s="292">
        <v>41</v>
      </c>
      <c r="E61" s="292">
        <v>0</v>
      </c>
      <c r="F61" s="292">
        <v>0</v>
      </c>
      <c r="G61" s="301">
        <v>0</v>
      </c>
      <c r="H61" s="295">
        <f t="shared" si="0"/>
        <v>0</v>
      </c>
      <c r="I61" s="292">
        <v>0</v>
      </c>
      <c r="J61" s="292">
        <v>0</v>
      </c>
      <c r="K61" s="292">
        <v>0</v>
      </c>
      <c r="L61" s="292">
        <v>0</v>
      </c>
      <c r="M61" s="292">
        <f t="shared" si="1"/>
        <v>0</v>
      </c>
      <c r="N61" s="292">
        <v>0</v>
      </c>
      <c r="O61" s="292">
        <v>0</v>
      </c>
      <c r="P61" s="298">
        <f t="shared" si="2"/>
        <v>0</v>
      </c>
      <c r="Q61" s="304">
        <f t="shared" si="4"/>
        <v>0</v>
      </c>
      <c r="R61" s="304">
        <v>0</v>
      </c>
    </row>
    <row r="62" spans="1:18" ht="11.25">
      <c r="A62" s="114"/>
      <c r="B62" s="115"/>
      <c r="C62" s="296"/>
      <c r="D62" s="291"/>
      <c r="E62" s="291"/>
      <c r="F62" s="291"/>
      <c r="G62" s="302"/>
      <c r="H62" s="296">
        <f t="shared" si="0"/>
        <v>13</v>
      </c>
      <c r="I62" s="291">
        <v>3</v>
      </c>
      <c r="J62" s="291">
        <v>4</v>
      </c>
      <c r="K62" s="291">
        <v>2</v>
      </c>
      <c r="L62" s="291">
        <v>1</v>
      </c>
      <c r="M62" s="291">
        <f t="shared" si="1"/>
        <v>3</v>
      </c>
      <c r="N62" s="291">
        <v>0</v>
      </c>
      <c r="O62" s="291">
        <v>3</v>
      </c>
      <c r="P62" s="299">
        <f t="shared" si="2"/>
        <v>3</v>
      </c>
      <c r="Q62" s="305">
        <f t="shared" si="4"/>
        <v>10</v>
      </c>
      <c r="R62" s="305">
        <v>4</v>
      </c>
    </row>
    <row r="63" spans="1:18" s="91" customFormat="1" ht="11.25">
      <c r="A63" s="112"/>
      <c r="B63" s="113"/>
      <c r="C63" s="295">
        <v>147</v>
      </c>
      <c r="D63" s="292">
        <v>1602</v>
      </c>
      <c r="E63" s="292">
        <v>77</v>
      </c>
      <c r="F63" s="292">
        <v>807</v>
      </c>
      <c r="G63" s="301">
        <v>1</v>
      </c>
      <c r="H63" s="295">
        <f t="shared" si="0"/>
        <v>11</v>
      </c>
      <c r="I63" s="292">
        <v>1</v>
      </c>
      <c r="J63" s="292">
        <v>10</v>
      </c>
      <c r="K63" s="292">
        <v>0</v>
      </c>
      <c r="L63" s="292">
        <v>0</v>
      </c>
      <c r="M63" s="292">
        <f t="shared" si="1"/>
        <v>0</v>
      </c>
      <c r="N63" s="292">
        <v>0</v>
      </c>
      <c r="O63" s="292">
        <v>0</v>
      </c>
      <c r="P63" s="298">
        <f t="shared" si="2"/>
        <v>0</v>
      </c>
      <c r="Q63" s="304">
        <f t="shared" si="4"/>
        <v>10</v>
      </c>
      <c r="R63" s="304">
        <v>0</v>
      </c>
    </row>
    <row r="64" spans="1:18" ht="11.25">
      <c r="A64" s="114"/>
      <c r="B64" s="115"/>
      <c r="C64" s="296"/>
      <c r="D64" s="291"/>
      <c r="E64" s="291"/>
      <c r="F64" s="291"/>
      <c r="G64" s="302"/>
      <c r="H64" s="296">
        <f t="shared" si="0"/>
        <v>326</v>
      </c>
      <c r="I64" s="291">
        <f>SUM(I48:I63)-I65</f>
        <v>109</v>
      </c>
      <c r="J64" s="291">
        <f>SUM(J48:J63)-J65</f>
        <v>101</v>
      </c>
      <c r="K64" s="291">
        <f>SUM(K48:K63)-K65</f>
        <v>32</v>
      </c>
      <c r="L64" s="291">
        <f>SUM(L48:L63)-L65</f>
        <v>39</v>
      </c>
      <c r="M64" s="291">
        <f t="shared" si="1"/>
        <v>71</v>
      </c>
      <c r="N64" s="291">
        <f>SUM(N48:N63)-N65</f>
        <v>8</v>
      </c>
      <c r="O64" s="291">
        <f>SUM(O48:O63)-O65</f>
        <v>37</v>
      </c>
      <c r="P64" s="299">
        <f t="shared" si="2"/>
        <v>45</v>
      </c>
      <c r="Q64" s="305">
        <f>SUM(Q48,Q50,Q52,Q54,Q56,Q58,Q60,Q62)</f>
        <v>217</v>
      </c>
      <c r="R64" s="305">
        <f>SUM(R48:R63)-R65</f>
        <v>57</v>
      </c>
    </row>
    <row r="65" spans="1:18" s="91" customFormat="1" ht="12" thickBot="1">
      <c r="A65" s="105"/>
      <c r="B65" s="116"/>
      <c r="C65" s="306">
        <f>SUMIF($B48:$B63,"",C48:C63)</f>
        <v>1328</v>
      </c>
      <c r="D65" s="307">
        <f>SUMIF($B48:$B63,"",D48:D63)</f>
        <v>7658</v>
      </c>
      <c r="E65" s="307">
        <f>SUMIF($B48:$B63,"",E48:E63)</f>
        <v>610</v>
      </c>
      <c r="F65" s="307">
        <f>SUMIF($B48:$B63,"",F48:F63)</f>
        <v>4164</v>
      </c>
      <c r="G65" s="308">
        <f>SUMIF($B48:$B63,"",G48:G63)</f>
        <v>9</v>
      </c>
      <c r="H65" s="306">
        <f t="shared" si="0"/>
        <v>214</v>
      </c>
      <c r="I65" s="307">
        <f>SUM(I49,I51,I53,I55,I57,I59,I61,I63)</f>
        <v>43</v>
      </c>
      <c r="J65" s="307">
        <f>SUM(J49,J51,J53,J55,J57,J59,J61,J63)</f>
        <v>150</v>
      </c>
      <c r="K65" s="307">
        <f>SUM(K49,K51,K53,K55,K57,K59,K61,K63)</f>
        <v>10</v>
      </c>
      <c r="L65" s="307">
        <f>SUM(L49,L51,L53,L55,L57,L59,L61,L63)</f>
        <v>10</v>
      </c>
      <c r="M65" s="307">
        <f t="shared" si="1"/>
        <v>20</v>
      </c>
      <c r="N65" s="307">
        <f>SUM(N49,N51,N53,N55,N57,N59,N61,N63)</f>
        <v>0</v>
      </c>
      <c r="O65" s="307">
        <f>SUM(O49,O51,O53,O55,O57,O59,O61,O63)</f>
        <v>1</v>
      </c>
      <c r="P65" s="309">
        <f t="shared" si="2"/>
        <v>1</v>
      </c>
      <c r="Q65" s="310">
        <f>SUM(Q49,Q51,Q53,Q55,Q57,Q59,Q61,Q63)</f>
        <v>171</v>
      </c>
      <c r="R65" s="310">
        <f>SUM(R49,R51,R53,R55,R57,R59,R61,R63)</f>
        <v>0</v>
      </c>
    </row>
    <row r="66" spans="1:18" ht="11.25">
      <c r="A66" s="114"/>
      <c r="B66" s="115"/>
      <c r="C66" s="296"/>
      <c r="D66" s="291"/>
      <c r="E66" s="291"/>
      <c r="F66" s="291"/>
      <c r="G66" s="302"/>
      <c r="H66" s="296">
        <f t="shared" si="0"/>
        <v>192</v>
      </c>
      <c r="I66" s="291">
        <v>118</v>
      </c>
      <c r="J66" s="291">
        <v>45</v>
      </c>
      <c r="K66" s="291">
        <v>12</v>
      </c>
      <c r="L66" s="291">
        <v>10</v>
      </c>
      <c r="M66" s="291">
        <f t="shared" si="1"/>
        <v>22</v>
      </c>
      <c r="N66" s="291">
        <v>0</v>
      </c>
      <c r="O66" s="291">
        <v>7</v>
      </c>
      <c r="P66" s="299">
        <f t="shared" si="2"/>
        <v>7</v>
      </c>
      <c r="Q66" s="305">
        <f aca="true" t="shared" si="5" ref="Q66:Q71">SUM(J66,M66,P66)</f>
        <v>74</v>
      </c>
      <c r="R66" s="305">
        <v>27</v>
      </c>
    </row>
    <row r="67" spans="1:18" s="91" customFormat="1" ht="11.25">
      <c r="A67" s="112"/>
      <c r="B67" s="113"/>
      <c r="C67" s="295">
        <v>248</v>
      </c>
      <c r="D67" s="292">
        <v>2815</v>
      </c>
      <c r="E67" s="292">
        <v>124</v>
      </c>
      <c r="F67" s="292">
        <v>2815</v>
      </c>
      <c r="G67" s="301">
        <v>2</v>
      </c>
      <c r="H67" s="295">
        <f t="shared" si="0"/>
        <v>11</v>
      </c>
      <c r="I67" s="292">
        <v>2</v>
      </c>
      <c r="J67" s="292">
        <v>5</v>
      </c>
      <c r="K67" s="292">
        <v>3</v>
      </c>
      <c r="L67" s="292">
        <v>1</v>
      </c>
      <c r="M67" s="292">
        <f t="shared" si="1"/>
        <v>4</v>
      </c>
      <c r="N67" s="292">
        <v>0</v>
      </c>
      <c r="O67" s="292">
        <v>0</v>
      </c>
      <c r="P67" s="298">
        <f t="shared" si="2"/>
        <v>0</v>
      </c>
      <c r="Q67" s="304">
        <f t="shared" si="5"/>
        <v>9</v>
      </c>
      <c r="R67" s="304">
        <v>0</v>
      </c>
    </row>
    <row r="68" spans="1:18" ht="11.25">
      <c r="A68" s="114"/>
      <c r="B68" s="115"/>
      <c r="C68" s="296"/>
      <c r="D68" s="291"/>
      <c r="E68" s="291"/>
      <c r="F68" s="291"/>
      <c r="G68" s="302"/>
      <c r="H68" s="296">
        <f t="shared" si="0"/>
        <v>266</v>
      </c>
      <c r="I68" s="291">
        <v>110</v>
      </c>
      <c r="J68" s="291">
        <v>72</v>
      </c>
      <c r="K68" s="291">
        <v>32</v>
      </c>
      <c r="L68" s="291">
        <v>24</v>
      </c>
      <c r="M68" s="291">
        <f t="shared" si="1"/>
        <v>56</v>
      </c>
      <c r="N68" s="291">
        <v>2</v>
      </c>
      <c r="O68" s="291">
        <v>26</v>
      </c>
      <c r="P68" s="299">
        <f t="shared" si="2"/>
        <v>28</v>
      </c>
      <c r="Q68" s="305">
        <f t="shared" si="5"/>
        <v>156</v>
      </c>
      <c r="R68" s="305">
        <v>52</v>
      </c>
    </row>
    <row r="69" spans="1:18" s="91" customFormat="1" ht="12" thickBot="1">
      <c r="A69" s="105"/>
      <c r="B69" s="116"/>
      <c r="C69" s="311">
        <v>2626</v>
      </c>
      <c r="D69" s="312">
        <v>20530</v>
      </c>
      <c r="E69" s="312">
        <v>1461</v>
      </c>
      <c r="F69" s="312">
        <v>12555</v>
      </c>
      <c r="G69" s="313">
        <v>11</v>
      </c>
      <c r="H69" s="311">
        <f t="shared" si="0"/>
        <v>196</v>
      </c>
      <c r="I69" s="312">
        <v>10</v>
      </c>
      <c r="J69" s="312">
        <v>142</v>
      </c>
      <c r="K69" s="312">
        <v>22</v>
      </c>
      <c r="L69" s="312">
        <v>21</v>
      </c>
      <c r="M69" s="312">
        <f t="shared" si="1"/>
        <v>43</v>
      </c>
      <c r="N69" s="312">
        <v>0</v>
      </c>
      <c r="O69" s="312">
        <v>1</v>
      </c>
      <c r="P69" s="314">
        <f t="shared" si="2"/>
        <v>1</v>
      </c>
      <c r="Q69" s="315">
        <f t="shared" si="5"/>
        <v>186</v>
      </c>
      <c r="R69" s="315">
        <v>3</v>
      </c>
    </row>
    <row r="70" spans="1:18" ht="11.25">
      <c r="A70" s="101"/>
      <c r="B70" s="109"/>
      <c r="C70" s="293"/>
      <c r="D70" s="294"/>
      <c r="E70" s="294"/>
      <c r="F70" s="294"/>
      <c r="G70" s="300"/>
      <c r="H70" s="293">
        <f>I70+J70+M70+P70</f>
        <v>65</v>
      </c>
      <c r="I70" s="294">
        <v>27</v>
      </c>
      <c r="J70" s="294">
        <v>23</v>
      </c>
      <c r="K70" s="294">
        <v>7</v>
      </c>
      <c r="L70" s="294">
        <v>7</v>
      </c>
      <c r="M70" s="294">
        <f>K70+L70</f>
        <v>14</v>
      </c>
      <c r="N70" s="294">
        <v>0</v>
      </c>
      <c r="O70" s="294">
        <v>1</v>
      </c>
      <c r="P70" s="297">
        <f>N70+O70</f>
        <v>1</v>
      </c>
      <c r="Q70" s="303">
        <f t="shared" si="5"/>
        <v>38</v>
      </c>
      <c r="R70" s="303">
        <v>8</v>
      </c>
    </row>
    <row r="71" spans="1:18" s="91" customFormat="1" ht="12" thickBot="1">
      <c r="A71" s="102"/>
      <c r="B71" s="108"/>
      <c r="C71" s="306">
        <v>2277</v>
      </c>
      <c r="D71" s="307">
        <v>24854</v>
      </c>
      <c r="E71" s="307">
        <v>1333</v>
      </c>
      <c r="F71" s="307">
        <v>12765</v>
      </c>
      <c r="G71" s="308">
        <v>14</v>
      </c>
      <c r="H71" s="306">
        <f>I71+J71+M71+P71</f>
        <v>68</v>
      </c>
      <c r="I71" s="307">
        <v>5</v>
      </c>
      <c r="J71" s="307">
        <v>58</v>
      </c>
      <c r="K71" s="307">
        <v>3</v>
      </c>
      <c r="L71" s="307">
        <v>2</v>
      </c>
      <c r="M71" s="307">
        <f>K71+L71</f>
        <v>5</v>
      </c>
      <c r="N71" s="307">
        <v>0</v>
      </c>
      <c r="O71" s="307">
        <v>0</v>
      </c>
      <c r="P71" s="309">
        <f>N71+O71</f>
        <v>0</v>
      </c>
      <c r="Q71" s="310">
        <f t="shared" si="5"/>
        <v>63</v>
      </c>
      <c r="R71" s="310">
        <v>0</v>
      </c>
    </row>
    <row r="72" spans="1:18" ht="11.25">
      <c r="A72" s="97"/>
      <c r="B72" s="109"/>
      <c r="C72" s="296"/>
      <c r="D72" s="291"/>
      <c r="E72" s="291"/>
      <c r="F72" s="291"/>
      <c r="G72" s="302"/>
      <c r="H72" s="296">
        <f>I72+J72+M72+P72</f>
        <v>1513</v>
      </c>
      <c r="I72" s="291">
        <f aca="true" t="shared" si="6" ref="I72:L73">I70+I68+I66+I64+I46</f>
        <v>551</v>
      </c>
      <c r="J72" s="291">
        <f t="shared" si="6"/>
        <v>557</v>
      </c>
      <c r="K72" s="291">
        <f t="shared" si="6"/>
        <v>129</v>
      </c>
      <c r="L72" s="291">
        <f t="shared" si="6"/>
        <v>137</v>
      </c>
      <c r="M72" s="291">
        <f>K72+L72</f>
        <v>266</v>
      </c>
      <c r="N72" s="291">
        <f>N70+N68+N66+N64+N46</f>
        <v>20</v>
      </c>
      <c r="O72" s="291">
        <f>O70+O68+O66+O64+O46</f>
        <v>119</v>
      </c>
      <c r="P72" s="299">
        <f>N72+O72</f>
        <v>139</v>
      </c>
      <c r="Q72" s="305">
        <f>J72+M72+P72</f>
        <v>962</v>
      </c>
      <c r="R72" s="305">
        <f>R70+R68+R66+R64+R46</f>
        <v>207</v>
      </c>
    </row>
    <row r="73" spans="1:18" s="91" customFormat="1" ht="12" thickBot="1">
      <c r="A73" s="103"/>
      <c r="B73" s="104"/>
      <c r="C73" s="306">
        <f>C71+C69+C67+C65+C47</f>
        <v>42961</v>
      </c>
      <c r="D73" s="307">
        <f>D71+D69+D67+D65+D47</f>
        <v>471797</v>
      </c>
      <c r="E73" s="307">
        <f>E71+E69+E67+E65+E47</f>
        <v>20350</v>
      </c>
      <c r="F73" s="307">
        <f>F71+F69+F67+F65+F47</f>
        <v>235923</v>
      </c>
      <c r="G73" s="308">
        <f>G71+G69+G67+G65+G47</f>
        <v>186</v>
      </c>
      <c r="H73" s="306">
        <f>I73+J73+M73+P73</f>
        <v>3237</v>
      </c>
      <c r="I73" s="307">
        <f t="shared" si="6"/>
        <v>272</v>
      </c>
      <c r="J73" s="307">
        <f t="shared" si="6"/>
        <v>2633</v>
      </c>
      <c r="K73" s="307">
        <f t="shared" si="6"/>
        <v>197</v>
      </c>
      <c r="L73" s="307">
        <f t="shared" si="6"/>
        <v>127</v>
      </c>
      <c r="M73" s="307">
        <f>K73+L73</f>
        <v>324</v>
      </c>
      <c r="N73" s="307">
        <f>N71+N69+N67+N65+N47</f>
        <v>0</v>
      </c>
      <c r="O73" s="307">
        <f>O71+O69+O67+O65+O47</f>
        <v>8</v>
      </c>
      <c r="P73" s="309">
        <f>N73+O73</f>
        <v>8</v>
      </c>
      <c r="Q73" s="310">
        <f>J73+M73+P73</f>
        <v>2965</v>
      </c>
      <c r="R73" s="310">
        <f>R71+R69+R67+R65+R47</f>
        <v>7</v>
      </c>
    </row>
    <row r="74" spans="1:18" ht="11.25">
      <c r="A74" s="96" t="s">
        <v>180</v>
      </c>
      <c r="B74" s="96"/>
      <c r="C74" s="96"/>
      <c r="D74" s="96"/>
      <c r="E74" s="96"/>
      <c r="F74" s="96"/>
      <c r="G74" s="96"/>
      <c r="H74" s="96" t="s">
        <v>181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1:18" ht="11.25">
      <c r="A75" s="96" t="s">
        <v>182</v>
      </c>
      <c r="B75" s="96"/>
      <c r="C75" s="96"/>
      <c r="D75" s="96"/>
      <c r="E75" s="96"/>
      <c r="F75" s="96"/>
      <c r="G75" s="96"/>
      <c r="H75" s="96" t="s">
        <v>183</v>
      </c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18" ht="11.25">
      <c r="A76" s="96"/>
      <c r="B76" s="96"/>
      <c r="C76" s="96"/>
      <c r="D76" s="96"/>
      <c r="E76" s="96"/>
      <c r="F76" s="96"/>
      <c r="G76" s="96"/>
      <c r="H76" s="96" t="s">
        <v>184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1:18" ht="11.25">
      <c r="A77" s="96"/>
      <c r="B77" s="96"/>
      <c r="C77" s="96"/>
      <c r="D77" s="96"/>
      <c r="E77" s="96"/>
      <c r="F77" s="96"/>
      <c r="G77" s="96"/>
      <c r="H77" s="96" t="s">
        <v>185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1:18" ht="11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</sheetData>
  <sheetProtection/>
  <mergeCells count="13">
    <mergeCell ref="R3:R5"/>
    <mergeCell ref="Q3:Q5"/>
    <mergeCell ref="G4:G5"/>
    <mergeCell ref="F4:F5"/>
    <mergeCell ref="A1:Q2"/>
    <mergeCell ref="E4:E5"/>
    <mergeCell ref="D4:D5"/>
    <mergeCell ref="C4:C5"/>
    <mergeCell ref="J4:J5"/>
    <mergeCell ref="I4:I5"/>
    <mergeCell ref="H4:H5"/>
    <mergeCell ref="N4:P4"/>
    <mergeCell ref="K4:M4"/>
  </mergeCells>
  <printOptions horizontalCentered="1"/>
  <pageMargins left="0.5905511811023623" right="0.5905511811023623" top="0.7874015748031497" bottom="0.5905511811023623" header="0.7874015748031497" footer="0.5905511811023623"/>
  <pageSetup horizontalDpi="600" verticalDpi="600" orientation="landscape" pageOrder="overThenDown" paperSize="8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SheetLayoutView="100" workbookViewId="0" topLeftCell="A1">
      <pane ySplit="4" topLeftCell="A23" activePane="bottomLeft" state="frozen"/>
      <selection pane="topLeft" activeCell="A1" sqref="A1:Y1"/>
      <selection pane="bottomLeft" activeCell="A1" sqref="A1:Y1"/>
    </sheetView>
  </sheetViews>
  <sheetFormatPr defaultColWidth="9.00390625" defaultRowHeight="12"/>
  <cols>
    <col min="1" max="3" width="13.875" style="203" customWidth="1"/>
    <col min="4" max="5" width="12.50390625" style="203" customWidth="1"/>
    <col min="6" max="8" width="12.50390625" style="202" customWidth="1"/>
    <col min="9" max="9" width="12.50390625" style="204" customWidth="1"/>
    <col min="10" max="14" width="12.50390625" style="202" customWidth="1"/>
    <col min="15" max="16384" width="9.375" style="202" customWidth="1"/>
  </cols>
  <sheetData>
    <row r="1" spans="1:14" ht="12">
      <c r="A1" s="208"/>
      <c r="B1" s="208"/>
      <c r="C1" s="208"/>
      <c r="D1" s="208"/>
      <c r="E1" s="208"/>
      <c r="F1" s="209"/>
      <c r="G1" s="209"/>
      <c r="H1" s="209"/>
      <c r="I1" s="210"/>
      <c r="J1" s="209"/>
      <c r="K1" s="209"/>
      <c r="L1" s="209"/>
      <c r="M1" s="209"/>
      <c r="N1" s="209"/>
    </row>
    <row r="2" spans="1:14" ht="21" customHeight="1">
      <c r="A2" s="416" t="s">
        <v>307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3.75" customHeight="1">
      <c r="A3" s="211"/>
      <c r="B3" s="208"/>
      <c r="C3" s="208"/>
      <c r="D3" s="208"/>
      <c r="E3" s="208"/>
      <c r="F3" s="209"/>
      <c r="G3" s="209"/>
      <c r="H3" s="209"/>
      <c r="I3" s="210"/>
      <c r="J3" s="209"/>
      <c r="K3" s="209"/>
      <c r="L3" s="209"/>
      <c r="M3" s="209"/>
      <c r="N3" s="209"/>
    </row>
    <row r="4" spans="1:14" s="205" customFormat="1" ht="35.25" customHeight="1" thickBot="1">
      <c r="A4" s="212"/>
      <c r="B4" s="213" t="s">
        <v>308</v>
      </c>
      <c r="C4" s="213" t="s">
        <v>309</v>
      </c>
      <c r="D4" s="214" t="s">
        <v>310</v>
      </c>
      <c r="E4" s="214" t="s">
        <v>311</v>
      </c>
      <c r="F4" s="214" t="s">
        <v>312</v>
      </c>
      <c r="G4" s="214" t="s">
        <v>313</v>
      </c>
      <c r="H4" s="214" t="s">
        <v>314</v>
      </c>
      <c r="I4" s="214" t="s">
        <v>315</v>
      </c>
      <c r="J4" s="214" t="s">
        <v>316</v>
      </c>
      <c r="K4" s="214" t="s">
        <v>345</v>
      </c>
      <c r="L4" s="214" t="s">
        <v>346</v>
      </c>
      <c r="M4" s="214" t="s">
        <v>317</v>
      </c>
      <c r="N4" s="214" t="s">
        <v>318</v>
      </c>
    </row>
    <row r="5" spans="1:14" ht="26.25" customHeight="1" thickTop="1">
      <c r="A5" s="215" t="s">
        <v>319</v>
      </c>
      <c r="B5" s="216">
        <v>5.1</v>
      </c>
      <c r="C5" s="216">
        <v>8.2</v>
      </c>
      <c r="D5" s="216">
        <v>1.6</v>
      </c>
      <c r="E5" s="216">
        <v>1</v>
      </c>
      <c r="F5" s="216">
        <v>7.1</v>
      </c>
      <c r="G5" s="216">
        <v>4.2</v>
      </c>
      <c r="H5" s="216">
        <v>8.7</v>
      </c>
      <c r="I5" s="216">
        <v>11.1</v>
      </c>
      <c r="J5" s="216" t="s">
        <v>342</v>
      </c>
      <c r="K5" s="216">
        <v>2.7</v>
      </c>
      <c r="L5" s="216">
        <v>1.8</v>
      </c>
      <c r="M5" s="216">
        <v>6.2</v>
      </c>
      <c r="N5" s="216">
        <v>23.6</v>
      </c>
    </row>
    <row r="6" spans="1:14" ht="26.25" customHeight="1">
      <c r="A6" s="217" t="s">
        <v>320</v>
      </c>
      <c r="B6" s="218">
        <v>5.2</v>
      </c>
      <c r="C6" s="218">
        <v>9.3</v>
      </c>
      <c r="D6" s="218">
        <v>2.6</v>
      </c>
      <c r="E6" s="218">
        <v>0.9</v>
      </c>
      <c r="F6" s="218">
        <v>7.7</v>
      </c>
      <c r="G6" s="218">
        <v>4.9</v>
      </c>
      <c r="H6" s="218">
        <v>10.1</v>
      </c>
      <c r="I6" s="218">
        <v>13.6</v>
      </c>
      <c r="J6" s="218" t="s">
        <v>342</v>
      </c>
      <c r="K6" s="218">
        <v>3.1</v>
      </c>
      <c r="L6" s="218">
        <v>2.1</v>
      </c>
      <c r="M6" s="218">
        <v>6.8</v>
      </c>
      <c r="N6" s="218">
        <v>27.4</v>
      </c>
    </row>
    <row r="7" spans="1:14" ht="26.25" customHeight="1">
      <c r="A7" s="217" t="s">
        <v>321</v>
      </c>
      <c r="B7" s="218">
        <v>5.2</v>
      </c>
      <c r="C7" s="218">
        <v>9.9</v>
      </c>
      <c r="D7" s="218">
        <v>2.1</v>
      </c>
      <c r="E7" s="218">
        <v>0.9</v>
      </c>
      <c r="F7" s="218">
        <v>8.1</v>
      </c>
      <c r="G7" s="218">
        <v>5.1</v>
      </c>
      <c r="H7" s="218">
        <v>11.3</v>
      </c>
      <c r="I7" s="218">
        <v>15.8</v>
      </c>
      <c r="J7" s="218" t="s">
        <v>342</v>
      </c>
      <c r="K7" s="218">
        <v>3.1</v>
      </c>
      <c r="L7" s="218">
        <v>2.3</v>
      </c>
      <c r="M7" s="218">
        <v>7.6</v>
      </c>
      <c r="N7" s="218">
        <v>32.2</v>
      </c>
    </row>
    <row r="8" spans="1:14" ht="26.25" customHeight="1">
      <c r="A8" s="217" t="s">
        <v>322</v>
      </c>
      <c r="B8" s="218">
        <v>5</v>
      </c>
      <c r="C8" s="218">
        <v>10</v>
      </c>
      <c r="D8" s="218">
        <v>2.1</v>
      </c>
      <c r="E8" s="218">
        <v>0.7</v>
      </c>
      <c r="F8" s="218">
        <v>8.4</v>
      </c>
      <c r="G8" s="218">
        <v>5.2</v>
      </c>
      <c r="H8" s="218">
        <v>11.8</v>
      </c>
      <c r="I8" s="218">
        <v>17.2</v>
      </c>
      <c r="J8" s="218" t="s">
        <v>342</v>
      </c>
      <c r="K8" s="218">
        <v>3.3</v>
      </c>
      <c r="L8" s="218">
        <v>2.4</v>
      </c>
      <c r="M8" s="218">
        <v>7.8</v>
      </c>
      <c r="N8" s="218">
        <v>33.6</v>
      </c>
    </row>
    <row r="9" spans="1:14" ht="26.25" customHeight="1">
      <c r="A9" s="217" t="s">
        <v>323</v>
      </c>
      <c r="B9" s="218">
        <v>4.9</v>
      </c>
      <c r="C9" s="218">
        <v>9.9</v>
      </c>
      <c r="D9" s="218">
        <v>2.3</v>
      </c>
      <c r="E9" s="218">
        <v>0.8</v>
      </c>
      <c r="F9" s="218">
        <v>8.5</v>
      </c>
      <c r="G9" s="218">
        <v>5.8</v>
      </c>
      <c r="H9" s="218">
        <v>11.8</v>
      </c>
      <c r="I9" s="218">
        <v>18.3</v>
      </c>
      <c r="J9" s="218" t="s">
        <v>342</v>
      </c>
      <c r="K9" s="218">
        <v>3.2</v>
      </c>
      <c r="L9" s="218">
        <v>2.7</v>
      </c>
      <c r="M9" s="218">
        <v>8</v>
      </c>
      <c r="N9" s="218">
        <v>34.6</v>
      </c>
    </row>
    <row r="10" spans="1:14" ht="26.25" customHeight="1">
      <c r="A10" s="217" t="s">
        <v>324</v>
      </c>
      <c r="B10" s="218">
        <v>4.7</v>
      </c>
      <c r="C10" s="218">
        <v>9.9</v>
      </c>
      <c r="D10" s="218">
        <v>2.4</v>
      </c>
      <c r="E10" s="218">
        <v>0.7</v>
      </c>
      <c r="F10" s="218">
        <v>8.8</v>
      </c>
      <c r="G10" s="218">
        <v>5.8</v>
      </c>
      <c r="H10" s="218">
        <v>12.7</v>
      </c>
      <c r="I10" s="218">
        <v>20</v>
      </c>
      <c r="J10" s="218" t="s">
        <v>342</v>
      </c>
      <c r="K10" s="218">
        <v>3.5</v>
      </c>
      <c r="L10" s="218">
        <v>2.7</v>
      </c>
      <c r="M10" s="218">
        <v>8.1</v>
      </c>
      <c r="N10" s="218">
        <v>36.4</v>
      </c>
    </row>
    <row r="11" spans="1:14" ht="26.25" customHeight="1">
      <c r="A11" s="217" t="s">
        <v>325</v>
      </c>
      <c r="B11" s="218">
        <v>4.5</v>
      </c>
      <c r="C11" s="218">
        <v>9.8</v>
      </c>
      <c r="D11" s="218">
        <v>2.6</v>
      </c>
      <c r="E11" s="218">
        <v>0.9</v>
      </c>
      <c r="F11" s="218">
        <v>9.2</v>
      </c>
      <c r="G11" s="218">
        <v>5.8</v>
      </c>
      <c r="H11" s="218">
        <v>12.6</v>
      </c>
      <c r="I11" s="218">
        <v>20.9</v>
      </c>
      <c r="J11" s="218" t="s">
        <v>342</v>
      </c>
      <c r="K11" s="218">
        <v>3.4</v>
      </c>
      <c r="L11" s="218">
        <v>2.8</v>
      </c>
      <c r="M11" s="218">
        <v>8.3</v>
      </c>
      <c r="N11" s="218">
        <v>38</v>
      </c>
    </row>
    <row r="12" spans="1:14" ht="26.25" customHeight="1">
      <c r="A12" s="217" t="s">
        <v>326</v>
      </c>
      <c r="B12" s="218">
        <v>4.4</v>
      </c>
      <c r="C12" s="218">
        <v>9.7</v>
      </c>
      <c r="D12" s="218">
        <v>2.7</v>
      </c>
      <c r="E12" s="218">
        <v>1.1</v>
      </c>
      <c r="F12" s="218">
        <v>9.3</v>
      </c>
      <c r="G12" s="218">
        <v>6</v>
      </c>
      <c r="H12" s="218">
        <v>13.1</v>
      </c>
      <c r="I12" s="218">
        <v>22</v>
      </c>
      <c r="J12" s="218" t="s">
        <v>342</v>
      </c>
      <c r="K12" s="218">
        <v>3.4</v>
      </c>
      <c r="L12" s="218">
        <v>3</v>
      </c>
      <c r="M12" s="218">
        <v>8.3</v>
      </c>
      <c r="N12" s="218">
        <v>39.5</v>
      </c>
    </row>
    <row r="13" spans="1:14" ht="26.25" customHeight="1">
      <c r="A13" s="217" t="s">
        <v>327</v>
      </c>
      <c r="B13" s="218">
        <v>4.4</v>
      </c>
      <c r="C13" s="218">
        <v>9.4</v>
      </c>
      <c r="D13" s="218">
        <v>2.9</v>
      </c>
      <c r="E13" s="218">
        <v>1.9</v>
      </c>
      <c r="F13" s="218">
        <v>9.7</v>
      </c>
      <c r="G13" s="218">
        <v>6.2</v>
      </c>
      <c r="H13" s="218">
        <v>13.7</v>
      </c>
      <c r="I13" s="218">
        <v>23</v>
      </c>
      <c r="J13" s="218" t="s">
        <v>342</v>
      </c>
      <c r="K13" s="218">
        <v>3.5</v>
      </c>
      <c r="L13" s="218">
        <v>3.3</v>
      </c>
      <c r="M13" s="218">
        <v>8.5</v>
      </c>
      <c r="N13" s="218">
        <v>41.2</v>
      </c>
    </row>
    <row r="14" spans="1:14" ht="26.25" customHeight="1">
      <c r="A14" s="217" t="s">
        <v>328</v>
      </c>
      <c r="B14" s="218">
        <v>4.2</v>
      </c>
      <c r="C14" s="218">
        <v>9.3</v>
      </c>
      <c r="D14" s="218">
        <v>3.1</v>
      </c>
      <c r="E14" s="218">
        <v>1.4</v>
      </c>
      <c r="F14" s="218">
        <v>9.9</v>
      </c>
      <c r="G14" s="218">
        <v>6.2</v>
      </c>
      <c r="H14" s="218">
        <v>13.8</v>
      </c>
      <c r="I14" s="218">
        <v>24.7</v>
      </c>
      <c r="J14" s="218">
        <v>7.9</v>
      </c>
      <c r="K14" s="218">
        <v>3.3</v>
      </c>
      <c r="L14" s="218">
        <v>3.2</v>
      </c>
      <c r="M14" s="218">
        <v>8.7</v>
      </c>
      <c r="N14" s="218">
        <v>42.9</v>
      </c>
    </row>
    <row r="15" spans="1:14" ht="26.25" customHeight="1">
      <c r="A15" s="217" t="s">
        <v>329</v>
      </c>
      <c r="B15" s="218">
        <v>4.1</v>
      </c>
      <c r="C15" s="218">
        <v>9.1</v>
      </c>
      <c r="D15" s="218">
        <v>3.2</v>
      </c>
      <c r="E15" s="218">
        <v>1.5</v>
      </c>
      <c r="F15" s="218">
        <v>10.4</v>
      </c>
      <c r="G15" s="218">
        <v>6.3</v>
      </c>
      <c r="H15" s="218">
        <v>14.4</v>
      </c>
      <c r="I15" s="218">
        <v>26.5</v>
      </c>
      <c r="J15" s="218">
        <v>8.1</v>
      </c>
      <c r="K15" s="218">
        <v>3.3</v>
      </c>
      <c r="L15" s="218">
        <v>3.4</v>
      </c>
      <c r="M15" s="218">
        <v>8.8</v>
      </c>
      <c r="N15" s="218">
        <v>44.5</v>
      </c>
    </row>
    <row r="16" spans="1:14" ht="26.25" customHeight="1">
      <c r="A16" s="217" t="s">
        <v>330</v>
      </c>
      <c r="B16" s="218">
        <v>4.1</v>
      </c>
      <c r="C16" s="218">
        <v>9.1</v>
      </c>
      <c r="D16" s="218">
        <v>3.3</v>
      </c>
      <c r="E16" s="218">
        <v>1.3</v>
      </c>
      <c r="F16" s="218">
        <v>11.1</v>
      </c>
      <c r="G16" s="218">
        <v>6.6</v>
      </c>
      <c r="H16" s="218">
        <v>15.3</v>
      </c>
      <c r="I16" s="218">
        <v>28.2</v>
      </c>
      <c r="J16" s="218">
        <v>8.3</v>
      </c>
      <c r="K16" s="218">
        <v>3.3</v>
      </c>
      <c r="L16" s="218">
        <v>3.4</v>
      </c>
      <c r="M16" s="218">
        <v>8.8</v>
      </c>
      <c r="N16" s="218">
        <v>46.2</v>
      </c>
    </row>
    <row r="17" spans="1:14" ht="26.25" customHeight="1">
      <c r="A17" s="217" t="s">
        <v>331</v>
      </c>
      <c r="B17" s="218">
        <v>3.9</v>
      </c>
      <c r="C17" s="218">
        <v>8.7</v>
      </c>
      <c r="D17" s="218">
        <v>3.3</v>
      </c>
      <c r="E17" s="218">
        <v>1.4</v>
      </c>
      <c r="F17" s="218">
        <v>11.5</v>
      </c>
      <c r="G17" s="218">
        <v>6.6</v>
      </c>
      <c r="H17" s="218">
        <v>15.5</v>
      </c>
      <c r="I17" s="218">
        <v>28.4</v>
      </c>
      <c r="J17" s="218">
        <v>8.3</v>
      </c>
      <c r="K17" s="218">
        <v>3.2</v>
      </c>
      <c r="L17" s="218">
        <v>3.5</v>
      </c>
      <c r="M17" s="218">
        <v>8.8</v>
      </c>
      <c r="N17" s="218">
        <v>46.7</v>
      </c>
    </row>
    <row r="18" spans="1:14" ht="25.5" customHeight="1">
      <c r="A18" s="217" t="s">
        <v>332</v>
      </c>
      <c r="B18" s="218">
        <v>3.8</v>
      </c>
      <c r="C18" s="218">
        <v>8.5</v>
      </c>
      <c r="D18" s="218">
        <v>3.4</v>
      </c>
      <c r="E18" s="218">
        <v>1.6</v>
      </c>
      <c r="F18" s="218">
        <v>11.9</v>
      </c>
      <c r="G18" s="218">
        <v>6.5</v>
      </c>
      <c r="H18" s="218">
        <v>15.4</v>
      </c>
      <c r="I18" s="218">
        <v>29.1</v>
      </c>
      <c r="J18" s="218">
        <v>8.3</v>
      </c>
      <c r="K18" s="218">
        <v>5.1</v>
      </c>
      <c r="L18" s="218">
        <v>3.2</v>
      </c>
      <c r="M18" s="218">
        <v>8.9</v>
      </c>
      <c r="N18" s="218">
        <v>47.3</v>
      </c>
    </row>
    <row r="19" spans="1:14" ht="26.25" customHeight="1">
      <c r="A19" s="217" t="s">
        <v>333</v>
      </c>
      <c r="B19" s="218">
        <v>3.7</v>
      </c>
      <c r="C19" s="218">
        <v>8.4</v>
      </c>
      <c r="D19" s="218">
        <v>3.6</v>
      </c>
      <c r="E19" s="218">
        <v>1.5</v>
      </c>
      <c r="F19" s="218">
        <v>12</v>
      </c>
      <c r="G19" s="218">
        <v>6.6</v>
      </c>
      <c r="H19" s="218">
        <v>15.3</v>
      </c>
      <c r="I19" s="218">
        <v>28.7</v>
      </c>
      <c r="J19" s="218">
        <v>8.3</v>
      </c>
      <c r="K19" s="218">
        <v>3.1</v>
      </c>
      <c r="L19" s="218">
        <v>3.5</v>
      </c>
      <c r="M19" s="218">
        <v>8.9</v>
      </c>
      <c r="N19" s="218">
        <v>47.6</v>
      </c>
    </row>
    <row r="20" spans="1:14" ht="26.25" customHeight="1">
      <c r="A20" s="217" t="s">
        <v>334</v>
      </c>
      <c r="B20" s="218">
        <v>3.7</v>
      </c>
      <c r="C20" s="218">
        <v>8.2</v>
      </c>
      <c r="D20" s="218">
        <v>3.7</v>
      </c>
      <c r="E20" s="218">
        <v>1.5</v>
      </c>
      <c r="F20" s="218">
        <v>12.3</v>
      </c>
      <c r="G20" s="218">
        <v>6.7</v>
      </c>
      <c r="H20" s="218">
        <v>15.6</v>
      </c>
      <c r="I20" s="218">
        <v>29.4</v>
      </c>
      <c r="J20" s="218">
        <v>8.3</v>
      </c>
      <c r="K20" s="218">
        <v>3.1</v>
      </c>
      <c r="L20" s="218">
        <v>3.5</v>
      </c>
      <c r="M20" s="218">
        <v>9.1</v>
      </c>
      <c r="N20" s="218">
        <v>48.4</v>
      </c>
    </row>
    <row r="21" spans="1:14" ht="26.25" customHeight="1">
      <c r="A21" s="217" t="s">
        <v>335</v>
      </c>
      <c r="B21" s="218">
        <v>3.6</v>
      </c>
      <c r="C21" s="218">
        <v>8.2</v>
      </c>
      <c r="D21" s="218">
        <v>3.9</v>
      </c>
      <c r="E21" s="218">
        <v>1.8</v>
      </c>
      <c r="F21" s="218">
        <v>12.5</v>
      </c>
      <c r="G21" s="218">
        <v>6.9</v>
      </c>
      <c r="H21" s="218">
        <v>15.1</v>
      </c>
      <c r="I21" s="218">
        <v>30.1</v>
      </c>
      <c r="J21" s="218">
        <v>8.4</v>
      </c>
      <c r="K21" s="218">
        <v>2.9</v>
      </c>
      <c r="L21" s="218">
        <v>3.7</v>
      </c>
      <c r="M21" s="218">
        <v>9.1</v>
      </c>
      <c r="N21" s="218">
        <v>49.1</v>
      </c>
    </row>
    <row r="22" spans="1:14" ht="26.25" customHeight="1">
      <c r="A22" s="217" t="s">
        <v>336</v>
      </c>
      <c r="B22" s="218">
        <v>3.6</v>
      </c>
      <c r="C22" s="218">
        <v>8.1</v>
      </c>
      <c r="D22" s="218">
        <v>4</v>
      </c>
      <c r="E22" s="218">
        <v>2</v>
      </c>
      <c r="F22" s="218">
        <v>12.7</v>
      </c>
      <c r="G22" s="218">
        <v>7</v>
      </c>
      <c r="H22" s="218">
        <v>15.1</v>
      </c>
      <c r="I22" s="218">
        <v>30.8</v>
      </c>
      <c r="J22" s="218">
        <v>8.4</v>
      </c>
      <c r="K22" s="218">
        <v>2.8</v>
      </c>
      <c r="L22" s="218">
        <v>4</v>
      </c>
      <c r="M22" s="218">
        <v>9.2</v>
      </c>
      <c r="N22" s="218">
        <v>49.9</v>
      </c>
    </row>
    <row r="23" spans="1:14" ht="26.25" customHeight="1">
      <c r="A23" s="217" t="s">
        <v>337</v>
      </c>
      <c r="B23" s="218">
        <v>3.6</v>
      </c>
      <c r="C23" s="218">
        <v>7.9</v>
      </c>
      <c r="D23" s="218">
        <v>4.1</v>
      </c>
      <c r="E23" s="218">
        <v>2</v>
      </c>
      <c r="F23" s="218">
        <v>13.8</v>
      </c>
      <c r="G23" s="218">
        <v>7.4</v>
      </c>
      <c r="H23" s="218">
        <v>15.3</v>
      </c>
      <c r="I23" s="218">
        <v>31.7</v>
      </c>
      <c r="J23" s="218">
        <v>9.5</v>
      </c>
      <c r="K23" s="218">
        <v>2.7</v>
      </c>
      <c r="L23" s="218">
        <v>4.1</v>
      </c>
      <c r="M23" s="218">
        <v>9.3</v>
      </c>
      <c r="N23" s="218">
        <v>51.3</v>
      </c>
    </row>
    <row r="24" spans="1:14" ht="26.25" customHeight="1">
      <c r="A24" s="217" t="s">
        <v>338</v>
      </c>
      <c r="B24" s="218">
        <v>3.6</v>
      </c>
      <c r="C24" s="218">
        <v>7.9</v>
      </c>
      <c r="D24" s="218">
        <v>4.2</v>
      </c>
      <c r="E24" s="218">
        <v>1.8</v>
      </c>
      <c r="F24" s="218">
        <v>14.2</v>
      </c>
      <c r="G24" s="218">
        <v>7.6</v>
      </c>
      <c r="H24" s="218">
        <v>15.5</v>
      </c>
      <c r="I24" s="218">
        <v>32.6</v>
      </c>
      <c r="J24" s="218">
        <v>10</v>
      </c>
      <c r="K24" s="218">
        <v>2.7</v>
      </c>
      <c r="L24" s="218">
        <v>4.2</v>
      </c>
      <c r="M24" s="218">
        <v>9.7</v>
      </c>
      <c r="N24" s="218">
        <v>52.3</v>
      </c>
    </row>
    <row r="25" spans="1:14" s="206" customFormat="1" ht="26.25" customHeight="1">
      <c r="A25" s="217" t="s">
        <v>339</v>
      </c>
      <c r="B25" s="218">
        <v>3.6</v>
      </c>
      <c r="C25" s="218">
        <v>7.6</v>
      </c>
      <c r="D25" s="218">
        <v>4.4</v>
      </c>
      <c r="E25" s="218">
        <v>2</v>
      </c>
      <c r="F25" s="218">
        <v>14.3</v>
      </c>
      <c r="G25" s="218">
        <v>7.6</v>
      </c>
      <c r="H25" s="218">
        <v>15.4</v>
      </c>
      <c r="I25" s="218">
        <v>32.1</v>
      </c>
      <c r="J25" s="218">
        <v>10.3</v>
      </c>
      <c r="K25" s="218">
        <v>2.6</v>
      </c>
      <c r="L25" s="218">
        <v>4.4</v>
      </c>
      <c r="M25" s="218">
        <v>9.7</v>
      </c>
      <c r="N25" s="218">
        <v>52.5</v>
      </c>
    </row>
    <row r="26" spans="1:14" s="206" customFormat="1" ht="26.25" customHeight="1">
      <c r="A26" s="217" t="s">
        <v>341</v>
      </c>
      <c r="B26" s="218">
        <v>3.6</v>
      </c>
      <c r="C26" s="218">
        <v>7.7</v>
      </c>
      <c r="D26" s="218">
        <v>4.3</v>
      </c>
      <c r="E26" s="218">
        <v>1.7</v>
      </c>
      <c r="F26" s="218">
        <v>14.5</v>
      </c>
      <c r="G26" s="218">
        <v>7.6</v>
      </c>
      <c r="H26" s="218">
        <v>15.6</v>
      </c>
      <c r="I26" s="218">
        <v>32.2</v>
      </c>
      <c r="J26" s="218">
        <v>10.4</v>
      </c>
      <c r="K26" s="218">
        <v>2.7</v>
      </c>
      <c r="L26" s="218">
        <v>4.2</v>
      </c>
      <c r="M26" s="218">
        <v>9.7</v>
      </c>
      <c r="N26" s="218">
        <v>52.7</v>
      </c>
    </row>
    <row r="27" spans="1:14" s="206" customFormat="1" ht="26.25" customHeight="1">
      <c r="A27" s="217" t="s">
        <v>366</v>
      </c>
      <c r="B27" s="218">
        <v>3.6</v>
      </c>
      <c r="C27" s="218">
        <v>7.7</v>
      </c>
      <c r="D27" s="218">
        <v>4.3</v>
      </c>
      <c r="E27" s="218">
        <v>2.2</v>
      </c>
      <c r="F27" s="218">
        <v>14.5</v>
      </c>
      <c r="G27" s="218">
        <v>7.4</v>
      </c>
      <c r="H27" s="218">
        <v>15.1</v>
      </c>
      <c r="I27" s="218">
        <v>32.4</v>
      </c>
      <c r="J27" s="218">
        <v>10.2</v>
      </c>
      <c r="K27" s="218">
        <v>2.5</v>
      </c>
      <c r="L27" s="218">
        <v>4.2</v>
      </c>
      <c r="M27" s="218">
        <v>9.6</v>
      </c>
      <c r="N27" s="218">
        <v>52.7</v>
      </c>
    </row>
    <row r="28" spans="1:14" ht="17.25">
      <c r="A28" s="208"/>
      <c r="B28" s="208"/>
      <c r="C28" s="208"/>
      <c r="D28" s="208"/>
      <c r="E28" s="208"/>
      <c r="F28" s="209"/>
      <c r="G28" s="209"/>
      <c r="H28" s="209"/>
      <c r="I28" s="210"/>
      <c r="J28" s="209"/>
      <c r="K28" s="219" t="s">
        <v>340</v>
      </c>
      <c r="L28" s="209"/>
      <c r="M28" s="209"/>
      <c r="N28" s="209"/>
    </row>
    <row r="30" ht="14.25">
      <c r="D30" s="207"/>
    </row>
    <row r="31" ht="14.25">
      <c r="D31" s="207"/>
    </row>
    <row r="32" ht="14.25">
      <c r="D32" s="207"/>
    </row>
    <row r="33" ht="14.25">
      <c r="D33" s="207"/>
    </row>
    <row r="34" ht="14.25">
      <c r="D34" s="207"/>
    </row>
    <row r="35" spans="4:14" s="203" customFormat="1" ht="14.25">
      <c r="D35" s="207"/>
      <c r="F35" s="202"/>
      <c r="G35" s="202"/>
      <c r="H35" s="202"/>
      <c r="I35" s="204"/>
      <c r="J35" s="202"/>
      <c r="K35" s="202"/>
      <c r="L35" s="202"/>
      <c r="M35" s="202"/>
      <c r="N35" s="202"/>
    </row>
    <row r="36" spans="4:14" s="203" customFormat="1" ht="14.25">
      <c r="D36" s="207"/>
      <c r="F36" s="202"/>
      <c r="G36" s="202"/>
      <c r="H36" s="202"/>
      <c r="I36" s="204"/>
      <c r="J36" s="202"/>
      <c r="K36" s="202"/>
      <c r="L36" s="202"/>
      <c r="M36" s="202"/>
      <c r="N36" s="202"/>
    </row>
    <row r="37" spans="4:14" s="203" customFormat="1" ht="14.25">
      <c r="D37" s="207"/>
      <c r="F37" s="202"/>
      <c r="G37" s="202"/>
      <c r="H37" s="202"/>
      <c r="I37" s="204"/>
      <c r="J37" s="202"/>
      <c r="K37" s="202"/>
      <c r="L37" s="202"/>
      <c r="M37" s="202"/>
      <c r="N37" s="202"/>
    </row>
    <row r="38" spans="4:14" s="203" customFormat="1" ht="14.25">
      <c r="D38" s="207"/>
      <c r="F38" s="202"/>
      <c r="G38" s="202"/>
      <c r="H38" s="202"/>
      <c r="I38" s="204"/>
      <c r="J38" s="202"/>
      <c r="K38" s="202"/>
      <c r="L38" s="202"/>
      <c r="M38" s="202"/>
      <c r="N38" s="202"/>
    </row>
    <row r="39" spans="4:14" s="203" customFormat="1" ht="14.25">
      <c r="D39" s="207"/>
      <c r="F39" s="202"/>
      <c r="G39" s="202"/>
      <c r="H39" s="202"/>
      <c r="I39" s="204"/>
      <c r="J39" s="202"/>
      <c r="K39" s="202"/>
      <c r="L39" s="202"/>
      <c r="M39" s="202"/>
      <c r="N39" s="202"/>
    </row>
    <row r="40" spans="4:14" s="203" customFormat="1" ht="14.25">
      <c r="D40" s="207"/>
      <c r="F40" s="202"/>
      <c r="G40" s="202"/>
      <c r="H40" s="202"/>
      <c r="I40" s="204"/>
      <c r="J40" s="202"/>
      <c r="K40" s="202"/>
      <c r="L40" s="202"/>
      <c r="M40" s="202"/>
      <c r="N40" s="202"/>
    </row>
    <row r="41" spans="4:14" s="203" customFormat="1" ht="14.25">
      <c r="D41" s="207"/>
      <c r="F41" s="202"/>
      <c r="G41" s="202"/>
      <c r="H41" s="202"/>
      <c r="I41" s="204"/>
      <c r="J41" s="202"/>
      <c r="K41" s="202"/>
      <c r="L41" s="202"/>
      <c r="M41" s="202"/>
      <c r="N41" s="202"/>
    </row>
  </sheetData>
  <sheetProtection/>
  <mergeCells count="1">
    <mergeCell ref="A2:N2"/>
  </mergeCells>
  <printOptions/>
  <pageMargins left="0.7086614173228347" right="0.5118110236220472" top="0.5905511811023623" bottom="0.5511811023622047" header="0.5118110236220472" footer="0.433070866141732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2"/>
  <sheetViews>
    <sheetView showGridLines="0" view="pageBreakPreview" zoomScale="145" zoomScaleSheetLayoutView="145" workbookViewId="0" topLeftCell="A52">
      <selection activeCell="A1" sqref="A1:Y1"/>
    </sheetView>
  </sheetViews>
  <sheetFormatPr defaultColWidth="9.00390625" defaultRowHeight="12"/>
  <cols>
    <col min="1" max="1" width="8.625" style="140" customWidth="1"/>
    <col min="2" max="2" width="26.00390625" style="142" customWidth="1"/>
    <col min="3" max="4" width="11.00390625" style="136" customWidth="1"/>
    <col min="5" max="5" width="12.875" style="136" customWidth="1"/>
    <col min="6" max="6" width="13.00390625" style="136" customWidth="1"/>
    <col min="7" max="7" width="14.375" style="136" customWidth="1"/>
    <col min="8" max="9" width="12.875" style="136" customWidth="1"/>
    <col min="10" max="10" width="9.625" style="136" customWidth="1"/>
    <col min="11" max="12" width="12.875" style="136" customWidth="1"/>
    <col min="13" max="13" width="9.875" style="136" customWidth="1"/>
    <col min="14" max="15" width="12.875" style="136" customWidth="1"/>
    <col min="16" max="16" width="9.625" style="136" customWidth="1"/>
    <col min="17" max="18" width="12.875" style="136" customWidth="1"/>
    <col min="19" max="19" width="9.625" style="136" customWidth="1"/>
    <col min="20" max="21" width="12.875" style="136" customWidth="1"/>
    <col min="22" max="22" width="9.625" style="136" customWidth="1"/>
    <col min="23" max="24" width="12.875" style="136" customWidth="1"/>
    <col min="25" max="25" width="9.625" style="136" customWidth="1"/>
    <col min="26" max="27" width="12.875" style="136" customWidth="1"/>
    <col min="28" max="28" width="9.625" style="136" customWidth="1"/>
    <col min="29" max="16384" width="9.375" style="136" customWidth="1"/>
  </cols>
  <sheetData>
    <row r="1" spans="1:28" s="134" customFormat="1" ht="19.5" customHeight="1">
      <c r="A1" s="417" t="s">
        <v>371</v>
      </c>
      <c r="B1" s="417"/>
      <c r="C1" s="417"/>
      <c r="D1" s="417"/>
      <c r="E1" s="417"/>
      <c r="F1" s="417"/>
      <c r="G1" s="417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12.75" customHeight="1">
      <c r="A2" s="417"/>
      <c r="B2" s="417"/>
      <c r="C2" s="417"/>
      <c r="D2" s="417"/>
      <c r="E2" s="417"/>
      <c r="F2" s="417"/>
      <c r="G2" s="417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28" s="137" customFormat="1" ht="12.75" customHeight="1">
      <c r="A3" s="418"/>
      <c r="B3" s="418"/>
      <c r="C3" s="418"/>
      <c r="D3" s="418"/>
      <c r="E3" s="418"/>
      <c r="F3" s="418"/>
      <c r="G3" s="418"/>
      <c r="L3" s="138"/>
      <c r="M3" s="138"/>
      <c r="AB3" s="139"/>
    </row>
    <row r="4" spans="1:7" s="140" customFormat="1" ht="15" customHeight="1">
      <c r="A4" s="419" t="s">
        <v>344</v>
      </c>
      <c r="B4" s="420"/>
      <c r="C4" s="419" t="s">
        <v>306</v>
      </c>
      <c r="D4" s="420"/>
      <c r="E4" s="423" t="s">
        <v>343</v>
      </c>
      <c r="F4" s="94" t="s">
        <v>255</v>
      </c>
      <c r="G4" s="95"/>
    </row>
    <row r="5" spans="1:7" s="141" customFormat="1" ht="15" customHeight="1">
      <c r="A5" s="421"/>
      <c r="B5" s="422"/>
      <c r="C5" s="421"/>
      <c r="D5" s="422"/>
      <c r="E5" s="424"/>
      <c r="F5" s="143" t="s">
        <v>256</v>
      </c>
      <c r="G5" s="143" t="s">
        <v>347</v>
      </c>
    </row>
    <row r="6" spans="1:7" s="141" customFormat="1" ht="16.5" customHeight="1">
      <c r="A6" s="144">
        <v>1</v>
      </c>
      <c r="B6" s="145" t="s">
        <v>23</v>
      </c>
      <c r="C6" s="146"/>
      <c r="D6" s="147"/>
      <c r="E6" s="148"/>
      <c r="F6" s="148"/>
      <c r="G6" s="149">
        <f>IF(F6="","",F6/E6*100)</f>
      </c>
    </row>
    <row r="7" spans="1:7" ht="16.5" customHeight="1">
      <c r="A7" s="150">
        <v>1</v>
      </c>
      <c r="B7" s="145" t="s">
        <v>208</v>
      </c>
      <c r="C7" s="151">
        <v>5198</v>
      </c>
      <c r="D7" s="152">
        <v>1543</v>
      </c>
      <c r="E7" s="153">
        <v>623762</v>
      </c>
      <c r="F7" s="154">
        <v>341892</v>
      </c>
      <c r="G7" s="220">
        <f aca="true" t="shared" si="0" ref="G7:G59">IF(F7="","",F7/E7*100)</f>
        <v>54.811290203635366</v>
      </c>
    </row>
    <row r="8" spans="1:7" ht="16.5" customHeight="1">
      <c r="A8" s="150">
        <v>2</v>
      </c>
      <c r="B8" s="145" t="s">
        <v>209</v>
      </c>
      <c r="C8" s="151">
        <v>469</v>
      </c>
      <c r="D8" s="152">
        <v>193</v>
      </c>
      <c r="E8" s="153">
        <v>42695</v>
      </c>
      <c r="F8" s="154">
        <v>23768</v>
      </c>
      <c r="G8" s="220">
        <f t="shared" si="0"/>
        <v>55.669282117343954</v>
      </c>
    </row>
    <row r="9" spans="1:7" ht="16.5" customHeight="1">
      <c r="A9" s="150">
        <v>3</v>
      </c>
      <c r="B9" s="145" t="s">
        <v>210</v>
      </c>
      <c r="C9" s="151">
        <v>537</v>
      </c>
      <c r="D9" s="152">
        <v>59</v>
      </c>
      <c r="E9" s="153">
        <v>45087</v>
      </c>
      <c r="F9" s="154">
        <v>25660</v>
      </c>
      <c r="G9" s="220">
        <f t="shared" si="0"/>
        <v>56.91219198438574</v>
      </c>
    </row>
    <row r="10" spans="1:7" ht="16.5" customHeight="1">
      <c r="A10" s="150">
        <v>4</v>
      </c>
      <c r="B10" s="145" t="s">
        <v>211</v>
      </c>
      <c r="C10" s="151">
        <v>298</v>
      </c>
      <c r="D10" s="152">
        <v>98</v>
      </c>
      <c r="E10" s="153">
        <v>24115</v>
      </c>
      <c r="F10" s="154">
        <v>13935</v>
      </c>
      <c r="G10" s="220">
        <f t="shared" si="0"/>
        <v>57.7856106157993</v>
      </c>
    </row>
    <row r="11" spans="1:7" ht="16.5" customHeight="1">
      <c r="A11" s="150">
        <v>5</v>
      </c>
      <c r="B11" s="145" t="s">
        <v>212</v>
      </c>
      <c r="C11" s="151">
        <v>240</v>
      </c>
      <c r="D11" s="152">
        <v>46</v>
      </c>
      <c r="E11" s="153">
        <v>22712</v>
      </c>
      <c r="F11" s="154">
        <v>11994</v>
      </c>
      <c r="G11" s="220">
        <f t="shared" si="0"/>
        <v>52.80908770693906</v>
      </c>
    </row>
    <row r="12" spans="1:7" ht="16.5" customHeight="1">
      <c r="A12" s="150">
        <v>6</v>
      </c>
      <c r="B12" s="145" t="s">
        <v>213</v>
      </c>
      <c r="C12" s="151">
        <v>865</v>
      </c>
      <c r="D12" s="152">
        <v>465</v>
      </c>
      <c r="E12" s="153">
        <v>86005</v>
      </c>
      <c r="F12" s="154">
        <v>46759</v>
      </c>
      <c r="G12" s="220">
        <f t="shared" si="0"/>
        <v>54.367769315737455</v>
      </c>
    </row>
    <row r="13" spans="1:7" ht="16.5" customHeight="1">
      <c r="A13" s="150">
        <v>7</v>
      </c>
      <c r="B13" s="145" t="s">
        <v>214</v>
      </c>
      <c r="C13" s="151">
        <v>1198</v>
      </c>
      <c r="D13" s="152">
        <v>403</v>
      </c>
      <c r="E13" s="153">
        <v>116810</v>
      </c>
      <c r="F13" s="154">
        <v>59835</v>
      </c>
      <c r="G13" s="220">
        <f t="shared" si="0"/>
        <v>51.22421025597124</v>
      </c>
    </row>
    <row r="14" spans="1:7" ht="16.5" customHeight="1">
      <c r="A14" s="150">
        <v>8</v>
      </c>
      <c r="B14" s="145" t="s">
        <v>215</v>
      </c>
      <c r="C14" s="151">
        <v>3917</v>
      </c>
      <c r="D14" s="152">
        <v>2035</v>
      </c>
      <c r="E14" s="153">
        <v>513150</v>
      </c>
      <c r="F14" s="154">
        <v>264504</v>
      </c>
      <c r="G14" s="220">
        <f t="shared" si="0"/>
        <v>51.54516223326513</v>
      </c>
    </row>
    <row r="15" spans="1:7" ht="16.5" customHeight="1">
      <c r="A15" s="150">
        <v>9</v>
      </c>
      <c r="B15" s="145" t="s">
        <v>216</v>
      </c>
      <c r="C15" s="151">
        <v>845</v>
      </c>
      <c r="D15" s="152">
        <v>416</v>
      </c>
      <c r="E15" s="153">
        <v>84442</v>
      </c>
      <c r="F15" s="154">
        <v>45627</v>
      </c>
      <c r="G15" s="220">
        <f t="shared" si="0"/>
        <v>54.03353781293669</v>
      </c>
    </row>
    <row r="16" spans="1:7" ht="16.5" customHeight="1">
      <c r="A16" s="150">
        <v>10</v>
      </c>
      <c r="B16" s="145" t="s">
        <v>217</v>
      </c>
      <c r="C16" s="151">
        <v>747</v>
      </c>
      <c r="D16" s="152">
        <v>460</v>
      </c>
      <c r="E16" s="153">
        <v>140001</v>
      </c>
      <c r="F16" s="154">
        <v>72649</v>
      </c>
      <c r="G16" s="220">
        <f t="shared" si="0"/>
        <v>51.89177220162713</v>
      </c>
    </row>
    <row r="17" spans="1:7" ht="16.5" customHeight="1">
      <c r="A17" s="150">
        <v>11</v>
      </c>
      <c r="B17" s="145" t="s">
        <v>218</v>
      </c>
      <c r="C17" s="151">
        <v>552</v>
      </c>
      <c r="D17" s="152">
        <v>324</v>
      </c>
      <c r="E17" s="153">
        <v>80877</v>
      </c>
      <c r="F17" s="154">
        <v>42779</v>
      </c>
      <c r="G17" s="220">
        <f t="shared" si="0"/>
        <v>52.8939006145134</v>
      </c>
    </row>
    <row r="18" spans="1:7" ht="16.5" customHeight="1">
      <c r="A18" s="150">
        <v>12</v>
      </c>
      <c r="B18" s="145" t="s">
        <v>219</v>
      </c>
      <c r="C18" s="151">
        <v>3006</v>
      </c>
      <c r="D18" s="152">
        <v>858</v>
      </c>
      <c r="E18" s="153">
        <v>259901</v>
      </c>
      <c r="F18" s="154">
        <v>143015</v>
      </c>
      <c r="G18" s="220">
        <f t="shared" si="0"/>
        <v>55.02672171326775</v>
      </c>
    </row>
    <row r="19" spans="1:7" ht="16.5" customHeight="1">
      <c r="A19" s="150">
        <v>13</v>
      </c>
      <c r="B19" s="145" t="s">
        <v>220</v>
      </c>
      <c r="C19" s="151">
        <v>3430</v>
      </c>
      <c r="D19" s="152">
        <v>1050</v>
      </c>
      <c r="E19" s="153">
        <v>525882</v>
      </c>
      <c r="F19" s="154">
        <v>271565</v>
      </c>
      <c r="G19" s="220">
        <f t="shared" si="0"/>
        <v>51.63991161515321</v>
      </c>
    </row>
    <row r="20" spans="1:7" ht="16.5" customHeight="1">
      <c r="A20" s="150">
        <v>14</v>
      </c>
      <c r="B20" s="145" t="s">
        <v>221</v>
      </c>
      <c r="C20" s="151">
        <v>4367</v>
      </c>
      <c r="D20" s="152">
        <v>1706</v>
      </c>
      <c r="E20" s="153">
        <v>812005</v>
      </c>
      <c r="F20" s="154">
        <v>395476</v>
      </c>
      <c r="G20" s="220">
        <f t="shared" si="0"/>
        <v>48.703640987432344</v>
      </c>
    </row>
    <row r="21" spans="1:7" ht="16.5" customHeight="1">
      <c r="A21" s="150">
        <v>15</v>
      </c>
      <c r="B21" s="145" t="s">
        <v>222</v>
      </c>
      <c r="C21" s="151">
        <v>2815</v>
      </c>
      <c r="D21" s="152">
        <v>1348</v>
      </c>
      <c r="E21" s="153">
        <v>669593</v>
      </c>
      <c r="F21" s="154">
        <v>296808</v>
      </c>
      <c r="G21" s="220">
        <f t="shared" si="0"/>
        <v>44.32662826522977</v>
      </c>
    </row>
    <row r="22" spans="1:7" ht="16.5" customHeight="1">
      <c r="A22" s="150">
        <v>16</v>
      </c>
      <c r="B22" s="145" t="s">
        <v>223</v>
      </c>
      <c r="C22" s="151">
        <v>1012</v>
      </c>
      <c r="D22" s="152">
        <v>410</v>
      </c>
      <c r="E22" s="153">
        <v>130085</v>
      </c>
      <c r="F22" s="154">
        <v>85594</v>
      </c>
      <c r="G22" s="220">
        <f t="shared" si="0"/>
        <v>65.79851635469116</v>
      </c>
    </row>
    <row r="23" spans="1:7" ht="16.5" customHeight="1">
      <c r="A23" s="150">
        <v>17</v>
      </c>
      <c r="B23" s="145" t="s">
        <v>224</v>
      </c>
      <c r="C23" s="151">
        <v>1767</v>
      </c>
      <c r="D23" s="152">
        <v>441</v>
      </c>
      <c r="E23" s="153">
        <v>168861</v>
      </c>
      <c r="F23" s="154">
        <v>88704</v>
      </c>
      <c r="G23" s="220">
        <f t="shared" si="0"/>
        <v>52.53077975376197</v>
      </c>
    </row>
    <row r="24" spans="1:7" ht="16.5" customHeight="1">
      <c r="A24" s="155"/>
      <c r="B24" s="156" t="s">
        <v>225</v>
      </c>
      <c r="C24" s="157">
        <f>SUM(C7:C23)</f>
        <v>31263</v>
      </c>
      <c r="D24" s="158">
        <f>SUM(D7:D23)</f>
        <v>11855</v>
      </c>
      <c r="E24" s="159">
        <f>SUM(E7:E23)</f>
        <v>4345983</v>
      </c>
      <c r="F24" s="159">
        <f>SUM(F7:F23)</f>
        <v>2230564</v>
      </c>
      <c r="G24" s="221">
        <f t="shared" si="0"/>
        <v>51.324729065898325</v>
      </c>
    </row>
    <row r="25" spans="1:7" ht="16.5" customHeight="1">
      <c r="A25" s="144">
        <v>2</v>
      </c>
      <c r="B25" s="145" t="s">
        <v>37</v>
      </c>
      <c r="C25" s="151"/>
      <c r="D25" s="160"/>
      <c r="E25" s="153"/>
      <c r="F25" s="154"/>
      <c r="G25" s="220">
        <f t="shared" si="0"/>
      </c>
    </row>
    <row r="26" spans="1:7" ht="16.5" customHeight="1">
      <c r="A26" s="150">
        <v>1</v>
      </c>
      <c r="B26" s="145" t="s">
        <v>226</v>
      </c>
      <c r="C26" s="151">
        <v>2</v>
      </c>
      <c r="D26" s="152">
        <v>0</v>
      </c>
      <c r="E26" s="153">
        <v>356</v>
      </c>
      <c r="F26" s="154">
        <v>277</v>
      </c>
      <c r="G26" s="220">
        <f t="shared" si="0"/>
        <v>77.80898876404494</v>
      </c>
    </row>
    <row r="27" spans="1:7" ht="16.5" customHeight="1">
      <c r="A27" s="150">
        <v>2</v>
      </c>
      <c r="B27" s="145" t="s">
        <v>227</v>
      </c>
      <c r="C27" s="151">
        <v>16</v>
      </c>
      <c r="D27" s="152">
        <v>4</v>
      </c>
      <c r="E27" s="153">
        <v>978</v>
      </c>
      <c r="F27" s="154">
        <v>734</v>
      </c>
      <c r="G27" s="220">
        <f t="shared" si="0"/>
        <v>75.05112474437627</v>
      </c>
    </row>
    <row r="28" spans="1:7" ht="16.5" customHeight="1">
      <c r="A28" s="150">
        <v>3</v>
      </c>
      <c r="B28" s="145" t="s">
        <v>228</v>
      </c>
      <c r="C28" s="151">
        <v>28</v>
      </c>
      <c r="D28" s="152">
        <v>13</v>
      </c>
      <c r="E28" s="153">
        <v>2087</v>
      </c>
      <c r="F28" s="154">
        <v>1437</v>
      </c>
      <c r="G28" s="220">
        <f t="shared" si="0"/>
        <v>68.85481552467657</v>
      </c>
    </row>
    <row r="29" spans="1:7" ht="16.5" customHeight="1">
      <c r="A29" s="155"/>
      <c r="B29" s="156" t="s">
        <v>225</v>
      </c>
      <c r="C29" s="157">
        <f>SUM(C26:C28)</f>
        <v>46</v>
      </c>
      <c r="D29" s="158">
        <f>SUM(D26:D28)</f>
        <v>17</v>
      </c>
      <c r="E29" s="159">
        <f>SUM(E26:E28)</f>
        <v>3421</v>
      </c>
      <c r="F29" s="159">
        <f>SUM(F26:F28)</f>
        <v>2448</v>
      </c>
      <c r="G29" s="221">
        <f t="shared" si="0"/>
        <v>71.55802396959953</v>
      </c>
    </row>
    <row r="30" spans="1:7" ht="16.5" customHeight="1">
      <c r="A30" s="144">
        <v>3</v>
      </c>
      <c r="B30" s="145" t="s">
        <v>39</v>
      </c>
      <c r="C30" s="151"/>
      <c r="D30" s="160"/>
      <c r="E30" s="153"/>
      <c r="F30" s="154"/>
      <c r="G30" s="220">
        <f t="shared" si="0"/>
      </c>
    </row>
    <row r="31" spans="1:7" ht="16.5" customHeight="1">
      <c r="A31" s="150">
        <v>1</v>
      </c>
      <c r="B31" s="145" t="s">
        <v>229</v>
      </c>
      <c r="C31" s="151">
        <v>783</v>
      </c>
      <c r="D31" s="152">
        <v>102</v>
      </c>
      <c r="E31" s="153">
        <v>59507</v>
      </c>
      <c r="F31" s="154">
        <v>41174</v>
      </c>
      <c r="G31" s="220">
        <f t="shared" si="0"/>
        <v>69.19185978120221</v>
      </c>
    </row>
    <row r="32" spans="1:7" ht="16.5" customHeight="1">
      <c r="A32" s="150">
        <v>2</v>
      </c>
      <c r="B32" s="145" t="s">
        <v>230</v>
      </c>
      <c r="C32" s="151">
        <v>1260</v>
      </c>
      <c r="D32" s="152">
        <v>119</v>
      </c>
      <c r="E32" s="153">
        <v>124430</v>
      </c>
      <c r="F32" s="154">
        <v>76106</v>
      </c>
      <c r="G32" s="220">
        <f t="shared" si="0"/>
        <v>61.16370650164751</v>
      </c>
    </row>
    <row r="33" spans="1:7" ht="16.5" customHeight="1">
      <c r="A33" s="150">
        <v>3</v>
      </c>
      <c r="B33" s="145" t="s">
        <v>231</v>
      </c>
      <c r="C33" s="151">
        <v>1204</v>
      </c>
      <c r="D33" s="152">
        <v>225</v>
      </c>
      <c r="E33" s="153">
        <v>122323</v>
      </c>
      <c r="F33" s="154">
        <v>73721</v>
      </c>
      <c r="G33" s="220">
        <f t="shared" si="0"/>
        <v>60.26748853445386</v>
      </c>
    </row>
    <row r="34" spans="1:7" ht="16.5" customHeight="1">
      <c r="A34" s="155"/>
      <c r="B34" s="156" t="s">
        <v>225</v>
      </c>
      <c r="C34" s="157">
        <v>3247</v>
      </c>
      <c r="D34" s="158">
        <f>SUM(D31:D33)</f>
        <v>446</v>
      </c>
      <c r="E34" s="159">
        <f>SUM(E31:E33)</f>
        <v>306260</v>
      </c>
      <c r="F34" s="159">
        <f>SUM(F31:F33)</f>
        <v>191001</v>
      </c>
      <c r="G34" s="221">
        <f t="shared" si="0"/>
        <v>62.365637040423174</v>
      </c>
    </row>
    <row r="35" spans="1:7" ht="16.5" customHeight="1">
      <c r="A35" s="144">
        <v>4</v>
      </c>
      <c r="B35" s="145" t="s">
        <v>232</v>
      </c>
      <c r="C35" s="151"/>
      <c r="D35" s="160"/>
      <c r="E35" s="153"/>
      <c r="F35" s="154"/>
      <c r="G35" s="220">
        <f t="shared" si="0"/>
      </c>
    </row>
    <row r="36" spans="1:7" ht="16.5" customHeight="1">
      <c r="A36" s="150">
        <v>1</v>
      </c>
      <c r="B36" s="145" t="s">
        <v>233</v>
      </c>
      <c r="C36" s="151">
        <v>1095</v>
      </c>
      <c r="D36" s="152">
        <v>482</v>
      </c>
      <c r="E36" s="153">
        <v>137307</v>
      </c>
      <c r="F36" s="154">
        <v>60267</v>
      </c>
      <c r="G36" s="220">
        <f t="shared" si="0"/>
        <v>43.892154078087785</v>
      </c>
    </row>
    <row r="37" spans="1:7" ht="16.5" customHeight="1">
      <c r="A37" s="150">
        <v>2</v>
      </c>
      <c r="B37" s="145" t="s">
        <v>234</v>
      </c>
      <c r="C37" s="151">
        <v>3096</v>
      </c>
      <c r="D37" s="152">
        <v>2017</v>
      </c>
      <c r="E37" s="153">
        <v>321680</v>
      </c>
      <c r="F37" s="154">
        <v>227787</v>
      </c>
      <c r="G37" s="220">
        <f t="shared" si="0"/>
        <v>70.81167619995026</v>
      </c>
    </row>
    <row r="38" spans="1:7" ht="16.5" customHeight="1">
      <c r="A38" s="150">
        <v>3</v>
      </c>
      <c r="B38" s="145" t="s">
        <v>235</v>
      </c>
      <c r="C38" s="151">
        <v>4754</v>
      </c>
      <c r="D38" s="152">
        <v>2097</v>
      </c>
      <c r="E38" s="153">
        <v>385131</v>
      </c>
      <c r="F38" s="154">
        <v>222638</v>
      </c>
      <c r="G38" s="220">
        <f t="shared" si="0"/>
        <v>57.80838208297956</v>
      </c>
    </row>
    <row r="39" spans="1:7" ht="16.5" customHeight="1">
      <c r="A39" s="150">
        <v>4</v>
      </c>
      <c r="B39" s="145" t="s">
        <v>236</v>
      </c>
      <c r="C39" s="151">
        <v>54</v>
      </c>
      <c r="D39" s="152">
        <v>20</v>
      </c>
      <c r="E39" s="153">
        <v>6719</v>
      </c>
      <c r="F39" s="154">
        <v>3173</v>
      </c>
      <c r="G39" s="220">
        <f t="shared" si="0"/>
        <v>47.22428932876917</v>
      </c>
    </row>
    <row r="40" spans="1:7" ht="16.5" customHeight="1">
      <c r="A40" s="155"/>
      <c r="B40" s="156" t="s">
        <v>225</v>
      </c>
      <c r="C40" s="157">
        <f>SUM(C36:C39)</f>
        <v>8999</v>
      </c>
      <c r="D40" s="161">
        <f>SUM(D36:D39)</f>
        <v>4616</v>
      </c>
      <c r="E40" s="159">
        <f>SUM(E36:E39)</f>
        <v>850837</v>
      </c>
      <c r="F40" s="162">
        <f>SUM(F36:F39)</f>
        <v>513865</v>
      </c>
      <c r="G40" s="221">
        <f t="shared" si="0"/>
        <v>60.39523433983243</v>
      </c>
    </row>
    <row r="41" spans="1:7" ht="16.5" customHeight="1">
      <c r="A41" s="144">
        <v>5</v>
      </c>
      <c r="B41" s="145" t="s">
        <v>237</v>
      </c>
      <c r="C41" s="151"/>
      <c r="D41" s="160"/>
      <c r="E41" s="153"/>
      <c r="F41" s="154"/>
      <c r="G41" s="220">
        <f t="shared" si="0"/>
      </c>
    </row>
    <row r="42" spans="1:7" ht="16.5" customHeight="1">
      <c r="A42" s="150">
        <v>1</v>
      </c>
      <c r="B42" s="145" t="s">
        <v>238</v>
      </c>
      <c r="C42" s="151">
        <v>986</v>
      </c>
      <c r="D42" s="152">
        <v>340</v>
      </c>
      <c r="E42" s="153">
        <v>96918</v>
      </c>
      <c r="F42" s="154">
        <v>52494</v>
      </c>
      <c r="G42" s="220">
        <f t="shared" si="0"/>
        <v>54.16331331641181</v>
      </c>
    </row>
    <row r="43" spans="1:7" ht="16.5" customHeight="1">
      <c r="A43" s="150">
        <v>2</v>
      </c>
      <c r="B43" s="145" t="s">
        <v>239</v>
      </c>
      <c r="C43" s="151">
        <v>314</v>
      </c>
      <c r="D43" s="152">
        <v>105</v>
      </c>
      <c r="E43" s="153">
        <v>32142</v>
      </c>
      <c r="F43" s="154">
        <v>18435</v>
      </c>
      <c r="G43" s="220">
        <f t="shared" si="0"/>
        <v>57.35486279634123</v>
      </c>
    </row>
    <row r="44" spans="1:7" ht="16.5" customHeight="1">
      <c r="A44" s="155"/>
      <c r="B44" s="156" t="s">
        <v>225</v>
      </c>
      <c r="C44" s="163">
        <f>SUM(C42:C43)</f>
        <v>1300</v>
      </c>
      <c r="D44" s="152">
        <f>SUM(D42:D43)</f>
        <v>445</v>
      </c>
      <c r="E44" s="164">
        <f>SUM(E42:E43)</f>
        <v>129060</v>
      </c>
      <c r="F44" s="154">
        <f>SUM(F42:F43)</f>
        <v>70929</v>
      </c>
      <c r="G44" s="221">
        <f t="shared" si="0"/>
        <v>54.9581589958159</v>
      </c>
    </row>
    <row r="45" spans="1:7" ht="16.5" customHeight="1">
      <c r="A45" s="165" t="s">
        <v>240</v>
      </c>
      <c r="B45" s="166"/>
      <c r="C45" s="167">
        <f>C24+C29+C34+C40+C44</f>
        <v>44855</v>
      </c>
      <c r="D45" s="168">
        <f>D24+D29+D34+D40+D44</f>
        <v>17379</v>
      </c>
      <c r="E45" s="162">
        <f>E24+E29+E34+E40+E44</f>
        <v>5635561</v>
      </c>
      <c r="F45" s="169">
        <f>F24+F29+F34+F40+F44</f>
        <v>3008807</v>
      </c>
      <c r="G45" s="221">
        <f t="shared" si="0"/>
        <v>53.38966253758942</v>
      </c>
    </row>
    <row r="46" spans="1:7" ht="16.5" customHeight="1">
      <c r="A46" s="144">
        <v>6</v>
      </c>
      <c r="B46" s="145" t="s">
        <v>241</v>
      </c>
      <c r="C46" s="151">
        <v>175</v>
      </c>
      <c r="D46" s="152">
        <v>18</v>
      </c>
      <c r="E46" s="153">
        <v>11120</v>
      </c>
      <c r="F46" s="154">
        <v>7385</v>
      </c>
      <c r="G46" s="220">
        <f t="shared" si="0"/>
        <v>66.41187050359713</v>
      </c>
    </row>
    <row r="47" spans="1:7" ht="16.5" customHeight="1">
      <c r="A47" s="144">
        <v>7</v>
      </c>
      <c r="B47" s="145" t="s">
        <v>242</v>
      </c>
      <c r="C47" s="151">
        <v>99</v>
      </c>
      <c r="D47" s="152">
        <v>10</v>
      </c>
      <c r="E47" s="153">
        <v>7751</v>
      </c>
      <c r="F47" s="154">
        <v>4570</v>
      </c>
      <c r="G47" s="220">
        <f t="shared" si="0"/>
        <v>58.96013417623532</v>
      </c>
    </row>
    <row r="48" spans="1:7" ht="16.5" customHeight="1">
      <c r="A48" s="144">
        <v>8</v>
      </c>
      <c r="B48" s="145" t="s">
        <v>243</v>
      </c>
      <c r="C48" s="151">
        <v>19546</v>
      </c>
      <c r="D48" s="152">
        <v>3075</v>
      </c>
      <c r="E48" s="153">
        <v>1610956</v>
      </c>
      <c r="F48" s="154">
        <v>849760</v>
      </c>
      <c r="G48" s="220">
        <f t="shared" si="0"/>
        <v>52.748802574371986</v>
      </c>
    </row>
    <row r="49" spans="1:7" ht="16.5" customHeight="1">
      <c r="A49" s="144">
        <v>9</v>
      </c>
      <c r="B49" s="145" t="s">
        <v>244</v>
      </c>
      <c r="C49" s="151">
        <v>3929</v>
      </c>
      <c r="D49" s="152">
        <v>184</v>
      </c>
      <c r="E49" s="153">
        <v>600701</v>
      </c>
      <c r="F49" s="154">
        <v>302718</v>
      </c>
      <c r="G49" s="220">
        <f t="shared" si="0"/>
        <v>50.39412286645103</v>
      </c>
    </row>
    <row r="50" spans="1:7" ht="16.5" customHeight="1">
      <c r="A50" s="144">
        <v>10</v>
      </c>
      <c r="B50" s="145" t="s">
        <v>245</v>
      </c>
      <c r="C50" s="151">
        <v>167</v>
      </c>
      <c r="D50" s="152">
        <v>26</v>
      </c>
      <c r="E50" s="153">
        <v>14364</v>
      </c>
      <c r="F50" s="154">
        <v>7259</v>
      </c>
      <c r="G50" s="220">
        <f t="shared" si="0"/>
        <v>50.53606237816764</v>
      </c>
    </row>
    <row r="51" spans="1:7" ht="16.5" customHeight="1">
      <c r="A51" s="144">
        <v>11</v>
      </c>
      <c r="B51" s="145" t="s">
        <v>246</v>
      </c>
      <c r="C51" s="151">
        <v>1720</v>
      </c>
      <c r="D51" s="152">
        <v>278</v>
      </c>
      <c r="E51" s="153">
        <v>292732</v>
      </c>
      <c r="F51" s="154">
        <v>169804</v>
      </c>
      <c r="G51" s="220">
        <f t="shared" si="0"/>
        <v>58.006640886544695</v>
      </c>
    </row>
    <row r="52" spans="1:7" ht="16.5" customHeight="1">
      <c r="A52" s="144">
        <v>12</v>
      </c>
      <c r="B52" s="145" t="s">
        <v>247</v>
      </c>
      <c r="C52" s="151">
        <v>3758</v>
      </c>
      <c r="D52" s="152">
        <v>559</v>
      </c>
      <c r="E52" s="153">
        <v>633627</v>
      </c>
      <c r="F52" s="154">
        <v>338173</v>
      </c>
      <c r="G52" s="220">
        <f t="shared" si="0"/>
        <v>53.37098955694755</v>
      </c>
    </row>
    <row r="53" spans="1:7" ht="16.5" customHeight="1">
      <c r="A53" s="144">
        <v>13</v>
      </c>
      <c r="B53" s="145" t="s">
        <v>248</v>
      </c>
      <c r="C53" s="151">
        <v>15276</v>
      </c>
      <c r="D53" s="152">
        <v>6749</v>
      </c>
      <c r="E53" s="153">
        <v>1880849</v>
      </c>
      <c r="F53" s="154">
        <v>897577</v>
      </c>
      <c r="G53" s="220">
        <f t="shared" si="0"/>
        <v>47.72190643693353</v>
      </c>
    </row>
    <row r="54" spans="1:7" ht="16.5" customHeight="1">
      <c r="A54" s="144">
        <v>14</v>
      </c>
      <c r="B54" s="145" t="s">
        <v>249</v>
      </c>
      <c r="C54" s="151">
        <v>4286</v>
      </c>
      <c r="D54" s="152">
        <v>675</v>
      </c>
      <c r="E54" s="153">
        <v>268568</v>
      </c>
      <c r="F54" s="154">
        <v>137010</v>
      </c>
      <c r="G54" s="220">
        <f t="shared" si="0"/>
        <v>51.01501295761223</v>
      </c>
    </row>
    <row r="55" spans="1:7" ht="16.5" customHeight="1">
      <c r="A55" s="144">
        <v>15</v>
      </c>
      <c r="B55" s="145" t="s">
        <v>250</v>
      </c>
      <c r="C55" s="151">
        <v>2772</v>
      </c>
      <c r="D55" s="152">
        <v>749</v>
      </c>
      <c r="E55" s="153">
        <v>279562</v>
      </c>
      <c r="F55" s="154">
        <v>188240</v>
      </c>
      <c r="G55" s="220">
        <f t="shared" si="0"/>
        <v>67.33390088781736</v>
      </c>
    </row>
    <row r="56" spans="1:7" ht="16.5" customHeight="1">
      <c r="A56" s="144">
        <v>16</v>
      </c>
      <c r="B56" s="145" t="s">
        <v>251</v>
      </c>
      <c r="C56" s="151">
        <v>107</v>
      </c>
      <c r="D56" s="152">
        <v>20</v>
      </c>
      <c r="E56" s="153">
        <v>20139</v>
      </c>
      <c r="F56" s="154">
        <v>12789</v>
      </c>
      <c r="G56" s="220">
        <f t="shared" si="0"/>
        <v>63.503649635036496</v>
      </c>
    </row>
    <row r="57" spans="1:7" ht="16.5" customHeight="1">
      <c r="A57" s="170">
        <v>17</v>
      </c>
      <c r="B57" s="145" t="s">
        <v>252</v>
      </c>
      <c r="C57" s="151">
        <v>13414</v>
      </c>
      <c r="D57" s="152">
        <v>2285</v>
      </c>
      <c r="E57" s="153">
        <v>1840766</v>
      </c>
      <c r="F57" s="154">
        <v>976288</v>
      </c>
      <c r="G57" s="220">
        <f t="shared" si="0"/>
        <v>53.037050879905436</v>
      </c>
    </row>
    <row r="58" spans="1:7" ht="16.5" customHeight="1">
      <c r="A58" s="165" t="s">
        <v>253</v>
      </c>
      <c r="B58" s="171"/>
      <c r="C58" s="172">
        <f>SUM(C46:C57)</f>
        <v>65249</v>
      </c>
      <c r="D58" s="168">
        <f>SUM(D46:D57)</f>
        <v>14628</v>
      </c>
      <c r="E58" s="169">
        <f>SUM(E46:E57)</f>
        <v>7461135</v>
      </c>
      <c r="F58" s="169">
        <f>SUM(F46:F57)</f>
        <v>3891573</v>
      </c>
      <c r="G58" s="222">
        <f t="shared" si="0"/>
        <v>52.15792235363654</v>
      </c>
    </row>
    <row r="59" spans="1:7" ht="16.5" customHeight="1">
      <c r="A59" s="173" t="s">
        <v>254</v>
      </c>
      <c r="B59" s="174"/>
      <c r="C59" s="157">
        <f>C58+C45</f>
        <v>110104</v>
      </c>
      <c r="D59" s="168">
        <f>D58+D45</f>
        <v>32007</v>
      </c>
      <c r="E59" s="159">
        <f>E58+E45</f>
        <v>13096696</v>
      </c>
      <c r="F59" s="169">
        <f>F58+F45</f>
        <v>6900380</v>
      </c>
      <c r="G59" s="222">
        <f t="shared" si="0"/>
        <v>52.68794511226342</v>
      </c>
    </row>
    <row r="60" spans="1:7" ht="11.25">
      <c r="A60" s="175" t="s">
        <v>340</v>
      </c>
      <c r="B60" s="176"/>
      <c r="C60" s="177"/>
      <c r="D60" s="177"/>
      <c r="E60" s="177"/>
      <c r="F60" s="177"/>
      <c r="G60" s="177"/>
    </row>
    <row r="61" spans="1:7" ht="11.25">
      <c r="A61" s="225" t="s">
        <v>50</v>
      </c>
      <c r="B61" s="175" t="s">
        <v>348</v>
      </c>
      <c r="C61" s="177"/>
      <c r="D61" s="177"/>
      <c r="E61" s="177"/>
      <c r="F61" s="177"/>
      <c r="G61" s="177"/>
    </row>
    <row r="62" spans="1:7" ht="11.25">
      <c r="A62" s="224"/>
      <c r="B62" s="175" t="s">
        <v>349</v>
      </c>
      <c r="C62" s="177"/>
      <c r="D62" s="177"/>
      <c r="E62" s="177"/>
      <c r="F62" s="177"/>
      <c r="G62" s="177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="130" zoomScaleSheetLayoutView="130" workbookViewId="0" topLeftCell="A1">
      <selection activeCell="A1" sqref="A1:Y1"/>
    </sheetView>
  </sheetViews>
  <sheetFormatPr defaultColWidth="9.00390625" defaultRowHeight="12"/>
  <cols>
    <col min="1" max="1" width="8.625" style="140" customWidth="1"/>
    <col min="2" max="2" width="26.00390625" style="142" customWidth="1"/>
    <col min="3" max="3" width="10.125" style="136" bestFit="1" customWidth="1"/>
    <col min="4" max="4" width="11.125" style="136" bestFit="1" customWidth="1"/>
    <col min="5" max="5" width="13.50390625" style="136" bestFit="1" customWidth="1"/>
    <col min="6" max="6" width="13.375" style="136" customWidth="1"/>
    <col min="7" max="7" width="12.125" style="136" customWidth="1"/>
    <col min="8" max="16384" width="9.375" style="136" customWidth="1"/>
  </cols>
  <sheetData>
    <row r="1" spans="1:7" s="134" customFormat="1" ht="19.5" customHeight="1">
      <c r="A1" s="436" t="s">
        <v>372</v>
      </c>
      <c r="B1" s="436"/>
      <c r="C1" s="436"/>
      <c r="D1" s="436"/>
      <c r="E1" s="436"/>
      <c r="F1" s="436"/>
      <c r="G1" s="436"/>
    </row>
    <row r="2" spans="1:7" ht="12.75" customHeight="1">
      <c r="A2" s="436"/>
      <c r="B2" s="436"/>
      <c r="C2" s="436"/>
      <c r="D2" s="436"/>
      <c r="E2" s="436"/>
      <c r="F2" s="436"/>
      <c r="G2" s="436"/>
    </row>
    <row r="3" spans="1:7" s="137" customFormat="1" ht="12.75" customHeight="1" thickBot="1">
      <c r="A3" s="190"/>
      <c r="B3" s="191"/>
      <c r="C3" s="191"/>
      <c r="D3" s="191"/>
      <c r="E3" s="191"/>
      <c r="F3" s="191"/>
      <c r="G3" s="191"/>
    </row>
    <row r="4" spans="1:7" s="140" customFormat="1" ht="15" customHeight="1">
      <c r="A4" s="433" t="s">
        <v>305</v>
      </c>
      <c r="B4" s="434"/>
      <c r="C4" s="427" t="s">
        <v>306</v>
      </c>
      <c r="D4" s="428"/>
      <c r="E4" s="431" t="s">
        <v>343</v>
      </c>
      <c r="F4" s="425" t="s">
        <v>255</v>
      </c>
      <c r="G4" s="426"/>
    </row>
    <row r="5" spans="1:7" s="141" customFormat="1" ht="15" customHeight="1">
      <c r="A5" s="435"/>
      <c r="B5" s="422"/>
      <c r="C5" s="429"/>
      <c r="D5" s="430"/>
      <c r="E5" s="432"/>
      <c r="F5" s="192" t="s">
        <v>256</v>
      </c>
      <c r="G5" s="193" t="s">
        <v>304</v>
      </c>
    </row>
    <row r="6" spans="1:7" s="141" customFormat="1" ht="16.5" customHeight="1">
      <c r="A6" s="194">
        <v>1</v>
      </c>
      <c r="B6" s="195" t="s">
        <v>257</v>
      </c>
      <c r="C6" s="230">
        <v>4496</v>
      </c>
      <c r="D6" s="232">
        <v>1134</v>
      </c>
      <c r="E6" s="197">
        <v>448782</v>
      </c>
      <c r="F6" s="197">
        <v>253258</v>
      </c>
      <c r="G6" s="196">
        <f>F6/E6*100</f>
        <v>56.43229897812301</v>
      </c>
    </row>
    <row r="7" spans="1:7" ht="16.5" customHeight="1">
      <c r="A7" s="194">
        <v>2</v>
      </c>
      <c r="B7" s="195" t="s">
        <v>258</v>
      </c>
      <c r="C7" s="230">
        <v>1198</v>
      </c>
      <c r="D7" s="232">
        <v>443</v>
      </c>
      <c r="E7" s="197">
        <v>121851</v>
      </c>
      <c r="F7" s="197">
        <v>72425</v>
      </c>
      <c r="G7" s="196">
        <f aca="true" t="shared" si="0" ref="G7:G53">F7/E7*100</f>
        <v>59.437345610622806</v>
      </c>
    </row>
    <row r="8" spans="1:7" ht="16.5" customHeight="1">
      <c r="A8" s="194">
        <v>3</v>
      </c>
      <c r="B8" s="195" t="s">
        <v>259</v>
      </c>
      <c r="C8" s="230">
        <v>1169</v>
      </c>
      <c r="D8" s="232">
        <v>410</v>
      </c>
      <c r="E8" s="197">
        <v>112952</v>
      </c>
      <c r="F8" s="197">
        <v>67050</v>
      </c>
      <c r="G8" s="196">
        <f t="shared" si="0"/>
        <v>59.3614986897089</v>
      </c>
    </row>
    <row r="9" spans="1:7" ht="16.5" customHeight="1">
      <c r="A9" s="194">
        <v>4</v>
      </c>
      <c r="B9" s="195" t="s">
        <v>260</v>
      </c>
      <c r="C9" s="230">
        <v>2010</v>
      </c>
      <c r="D9" s="232">
        <v>579</v>
      </c>
      <c r="E9" s="197">
        <v>221572</v>
      </c>
      <c r="F9" s="197">
        <v>122276</v>
      </c>
      <c r="G9" s="196">
        <f t="shared" si="0"/>
        <v>55.18567328001733</v>
      </c>
    </row>
    <row r="10" spans="1:7" ht="16.5" customHeight="1">
      <c r="A10" s="194">
        <v>5</v>
      </c>
      <c r="B10" s="195" t="s">
        <v>261</v>
      </c>
      <c r="C10" s="230">
        <v>953</v>
      </c>
      <c r="D10" s="232">
        <v>339</v>
      </c>
      <c r="E10" s="197">
        <v>91374</v>
      </c>
      <c r="F10" s="197">
        <v>56649</v>
      </c>
      <c r="G10" s="196">
        <f t="shared" si="0"/>
        <v>61.99684811872086</v>
      </c>
    </row>
    <row r="11" spans="1:7" ht="16.5" customHeight="1">
      <c r="A11" s="194">
        <v>6</v>
      </c>
      <c r="B11" s="195" t="s">
        <v>262</v>
      </c>
      <c r="C11" s="230">
        <v>1052</v>
      </c>
      <c r="D11" s="232">
        <v>378</v>
      </c>
      <c r="E11" s="197">
        <v>110175</v>
      </c>
      <c r="F11" s="197">
        <v>65537</v>
      </c>
      <c r="G11" s="196">
        <f t="shared" si="0"/>
        <v>59.48445654640345</v>
      </c>
    </row>
    <row r="12" spans="1:7" ht="16.5" customHeight="1">
      <c r="A12" s="194">
        <v>7</v>
      </c>
      <c r="B12" s="195" t="s">
        <v>263</v>
      </c>
      <c r="C12" s="230">
        <v>1687</v>
      </c>
      <c r="D12" s="232">
        <v>559</v>
      </c>
      <c r="E12" s="197">
        <v>175164</v>
      </c>
      <c r="F12" s="197">
        <v>93035</v>
      </c>
      <c r="G12" s="196">
        <f t="shared" si="0"/>
        <v>53.11308259688063</v>
      </c>
    </row>
    <row r="13" spans="1:7" ht="16.5" customHeight="1">
      <c r="A13" s="194">
        <v>8</v>
      </c>
      <c r="B13" s="195" t="s">
        <v>264</v>
      </c>
      <c r="C13" s="230">
        <v>2253</v>
      </c>
      <c r="D13" s="232">
        <v>628</v>
      </c>
      <c r="E13" s="197">
        <v>262408</v>
      </c>
      <c r="F13" s="197">
        <v>143047</v>
      </c>
      <c r="G13" s="196">
        <f t="shared" si="0"/>
        <v>54.51320081704826</v>
      </c>
    </row>
    <row r="14" spans="1:7" ht="16.5" customHeight="1">
      <c r="A14" s="194">
        <v>9</v>
      </c>
      <c r="B14" s="195" t="s">
        <v>265</v>
      </c>
      <c r="C14" s="230">
        <v>1809</v>
      </c>
      <c r="D14" s="232">
        <v>500</v>
      </c>
      <c r="E14" s="197">
        <v>203305</v>
      </c>
      <c r="F14" s="197">
        <v>110147</v>
      </c>
      <c r="G14" s="196">
        <f t="shared" si="0"/>
        <v>54.17820515973537</v>
      </c>
    </row>
    <row r="15" spans="1:7" ht="16.5" customHeight="1">
      <c r="A15" s="194">
        <v>10</v>
      </c>
      <c r="B15" s="195" t="s">
        <v>266</v>
      </c>
      <c r="C15" s="230">
        <v>1683</v>
      </c>
      <c r="D15" s="232">
        <v>556</v>
      </c>
      <c r="E15" s="197">
        <v>199747</v>
      </c>
      <c r="F15" s="197">
        <v>104141</v>
      </c>
      <c r="G15" s="196">
        <f t="shared" si="0"/>
        <v>52.13645261255488</v>
      </c>
    </row>
    <row r="16" spans="1:7" ht="16.5" customHeight="1">
      <c r="A16" s="194">
        <v>11</v>
      </c>
      <c r="B16" s="195" t="s">
        <v>267</v>
      </c>
      <c r="C16" s="230">
        <v>4268</v>
      </c>
      <c r="D16" s="232">
        <v>1144</v>
      </c>
      <c r="E16" s="197">
        <v>470161</v>
      </c>
      <c r="F16" s="197">
        <v>258242</v>
      </c>
      <c r="G16" s="196">
        <f t="shared" si="0"/>
        <v>54.926291206629216</v>
      </c>
    </row>
    <row r="17" spans="1:7" ht="16.5" customHeight="1">
      <c r="A17" s="194">
        <v>12</v>
      </c>
      <c r="B17" s="195" t="s">
        <v>268</v>
      </c>
      <c r="C17" s="230">
        <v>3649</v>
      </c>
      <c r="D17" s="232">
        <v>1079</v>
      </c>
      <c r="E17" s="197">
        <v>431439</v>
      </c>
      <c r="F17" s="197">
        <v>212661</v>
      </c>
      <c r="G17" s="196">
        <f t="shared" si="0"/>
        <v>49.291093294764735</v>
      </c>
    </row>
    <row r="18" spans="1:7" ht="16.5" customHeight="1">
      <c r="A18" s="194">
        <v>13</v>
      </c>
      <c r="B18" s="195" t="s">
        <v>269</v>
      </c>
      <c r="C18" s="230">
        <v>14337</v>
      </c>
      <c r="D18" s="232">
        <v>2568</v>
      </c>
      <c r="E18" s="197">
        <v>2168747</v>
      </c>
      <c r="F18" s="197">
        <v>1112606</v>
      </c>
      <c r="G18" s="196">
        <f t="shared" si="0"/>
        <v>51.30178854426081</v>
      </c>
    </row>
    <row r="19" spans="1:7" ht="16.5" customHeight="1">
      <c r="A19" s="194">
        <v>14</v>
      </c>
      <c r="B19" s="195" t="s">
        <v>270</v>
      </c>
      <c r="C19" s="230">
        <v>6369</v>
      </c>
      <c r="D19" s="232">
        <v>1797</v>
      </c>
      <c r="E19" s="197">
        <v>824736</v>
      </c>
      <c r="F19" s="197">
        <v>443098</v>
      </c>
      <c r="G19" s="196">
        <f t="shared" si="0"/>
        <v>53.72604081791022</v>
      </c>
    </row>
    <row r="20" spans="1:7" ht="16.5" customHeight="1">
      <c r="A20" s="194">
        <v>15</v>
      </c>
      <c r="B20" s="195" t="s">
        <v>271</v>
      </c>
      <c r="C20" s="230">
        <v>2422</v>
      </c>
      <c r="D20" s="232">
        <v>939</v>
      </c>
      <c r="E20" s="197">
        <v>256890</v>
      </c>
      <c r="F20" s="197">
        <v>148653</v>
      </c>
      <c r="G20" s="196">
        <f t="shared" si="0"/>
        <v>57.86640196192923</v>
      </c>
    </row>
    <row r="21" spans="1:7" ht="16.5" customHeight="1">
      <c r="A21" s="194">
        <v>16</v>
      </c>
      <c r="B21" s="195" t="s">
        <v>272</v>
      </c>
      <c r="C21" s="230">
        <v>1285</v>
      </c>
      <c r="D21" s="232">
        <v>397</v>
      </c>
      <c r="E21" s="197">
        <v>135390</v>
      </c>
      <c r="F21" s="197">
        <v>74742</v>
      </c>
      <c r="G21" s="196">
        <f t="shared" si="0"/>
        <v>55.20496343895414</v>
      </c>
    </row>
    <row r="22" spans="1:7" ht="16.5" customHeight="1">
      <c r="A22" s="194">
        <v>17</v>
      </c>
      <c r="B22" s="195" t="s">
        <v>273</v>
      </c>
      <c r="C22" s="230">
        <v>1200</v>
      </c>
      <c r="D22" s="232">
        <v>365</v>
      </c>
      <c r="E22" s="197">
        <v>126174</v>
      </c>
      <c r="F22" s="197">
        <v>64122</v>
      </c>
      <c r="G22" s="196">
        <f t="shared" si="0"/>
        <v>50.820295782015315</v>
      </c>
    </row>
    <row r="23" spans="1:7" ht="16.5" customHeight="1">
      <c r="A23" s="194">
        <v>18</v>
      </c>
      <c r="B23" s="195" t="s">
        <v>274</v>
      </c>
      <c r="C23" s="230">
        <v>945</v>
      </c>
      <c r="D23" s="232">
        <v>444</v>
      </c>
      <c r="E23" s="197">
        <v>85262</v>
      </c>
      <c r="F23" s="197">
        <v>53415</v>
      </c>
      <c r="G23" s="196">
        <f t="shared" si="0"/>
        <v>62.648072998522196</v>
      </c>
    </row>
    <row r="24" spans="1:7" ht="16.5" customHeight="1">
      <c r="A24" s="194">
        <v>19</v>
      </c>
      <c r="B24" s="195" t="s">
        <v>275</v>
      </c>
      <c r="C24" s="230">
        <v>767</v>
      </c>
      <c r="D24" s="232">
        <v>202</v>
      </c>
      <c r="E24" s="197">
        <v>79696</v>
      </c>
      <c r="F24" s="197">
        <v>43554</v>
      </c>
      <c r="G24" s="196">
        <f t="shared" si="0"/>
        <v>54.65017064846417</v>
      </c>
    </row>
    <row r="25" spans="1:7" ht="16.5" customHeight="1">
      <c r="A25" s="194">
        <v>20</v>
      </c>
      <c r="B25" s="195" t="s">
        <v>276</v>
      </c>
      <c r="C25" s="230">
        <v>2055</v>
      </c>
      <c r="D25" s="232">
        <v>618</v>
      </c>
      <c r="E25" s="197">
        <v>205381</v>
      </c>
      <c r="F25" s="197">
        <v>112078</v>
      </c>
      <c r="G25" s="196">
        <f t="shared" si="0"/>
        <v>54.570773343201175</v>
      </c>
    </row>
    <row r="26" spans="1:7" ht="16.5" customHeight="1">
      <c r="A26" s="194">
        <v>21</v>
      </c>
      <c r="B26" s="195" t="s">
        <v>277</v>
      </c>
      <c r="C26" s="230">
        <v>1909</v>
      </c>
      <c r="D26" s="232">
        <v>573</v>
      </c>
      <c r="E26" s="197">
        <v>194164</v>
      </c>
      <c r="F26" s="197">
        <v>91559</v>
      </c>
      <c r="G26" s="196">
        <f t="shared" si="0"/>
        <v>47.15549741455677</v>
      </c>
    </row>
    <row r="27" spans="1:7" ht="16.5" customHeight="1">
      <c r="A27" s="194">
        <v>22</v>
      </c>
      <c r="B27" s="195" t="s">
        <v>278</v>
      </c>
      <c r="C27" s="230">
        <v>3587</v>
      </c>
      <c r="D27" s="232">
        <v>1076</v>
      </c>
      <c r="E27" s="197">
        <v>430632</v>
      </c>
      <c r="F27" s="197">
        <v>210536</v>
      </c>
      <c r="G27" s="196">
        <f t="shared" si="0"/>
        <v>48.89000352969589</v>
      </c>
    </row>
    <row r="28" spans="1:7" ht="16.5" customHeight="1">
      <c r="A28" s="194">
        <v>23</v>
      </c>
      <c r="B28" s="195" t="s">
        <v>279</v>
      </c>
      <c r="C28" s="230">
        <v>7813</v>
      </c>
      <c r="D28" s="232">
        <v>2187</v>
      </c>
      <c r="E28" s="197">
        <v>1068438</v>
      </c>
      <c r="F28" s="197">
        <v>532894</v>
      </c>
      <c r="G28" s="196">
        <f t="shared" si="0"/>
        <v>49.87598718877464</v>
      </c>
    </row>
    <row r="29" spans="1:7" ht="16.5" customHeight="1">
      <c r="A29" s="194">
        <v>24</v>
      </c>
      <c r="B29" s="195" t="s">
        <v>280</v>
      </c>
      <c r="C29" s="230">
        <v>1383</v>
      </c>
      <c r="D29" s="232">
        <v>531</v>
      </c>
      <c r="E29" s="197">
        <v>178277</v>
      </c>
      <c r="F29" s="197">
        <v>86360</v>
      </c>
      <c r="G29" s="196">
        <f t="shared" si="0"/>
        <v>48.441470296224416</v>
      </c>
    </row>
    <row r="30" spans="1:7" ht="16.5" customHeight="1">
      <c r="A30" s="194">
        <v>25</v>
      </c>
      <c r="B30" s="195" t="s">
        <v>281</v>
      </c>
      <c r="C30" s="230">
        <v>1254</v>
      </c>
      <c r="D30" s="232">
        <v>401</v>
      </c>
      <c r="E30" s="197">
        <v>150684</v>
      </c>
      <c r="F30" s="197">
        <v>74625</v>
      </c>
      <c r="G30" s="196">
        <f t="shared" si="0"/>
        <v>49.524169785776856</v>
      </c>
    </row>
    <row r="31" spans="1:7" ht="16.5" customHeight="1">
      <c r="A31" s="194">
        <v>26</v>
      </c>
      <c r="B31" s="195" t="s">
        <v>282</v>
      </c>
      <c r="C31" s="230">
        <v>2125</v>
      </c>
      <c r="D31" s="232">
        <v>688</v>
      </c>
      <c r="E31" s="197">
        <v>251537</v>
      </c>
      <c r="F31" s="197">
        <v>129589</v>
      </c>
      <c r="G31" s="196">
        <f t="shared" si="0"/>
        <v>51.518862036201426</v>
      </c>
    </row>
    <row r="32" spans="1:7" ht="16.5" customHeight="1">
      <c r="A32" s="194">
        <v>27</v>
      </c>
      <c r="B32" s="195" t="s">
        <v>283</v>
      </c>
      <c r="C32" s="230">
        <v>8572</v>
      </c>
      <c r="D32" s="232">
        <v>2041</v>
      </c>
      <c r="E32" s="197">
        <v>1018997</v>
      </c>
      <c r="F32" s="197">
        <v>523580</v>
      </c>
      <c r="G32" s="196">
        <f t="shared" si="0"/>
        <v>51.3818980821337</v>
      </c>
    </row>
    <row r="33" spans="1:7" ht="16.5" customHeight="1">
      <c r="A33" s="194">
        <v>28</v>
      </c>
      <c r="B33" s="195" t="s">
        <v>284</v>
      </c>
      <c r="C33" s="230">
        <v>4754</v>
      </c>
      <c r="D33" s="232">
        <v>1542</v>
      </c>
      <c r="E33" s="197">
        <v>539917</v>
      </c>
      <c r="F33" s="197">
        <v>281646</v>
      </c>
      <c r="G33" s="196">
        <f t="shared" si="0"/>
        <v>52.164684571887896</v>
      </c>
    </row>
    <row r="34" spans="1:7" ht="16.5" customHeight="1">
      <c r="A34" s="194">
        <v>29</v>
      </c>
      <c r="B34" s="195" t="s">
        <v>285</v>
      </c>
      <c r="C34" s="230">
        <v>831</v>
      </c>
      <c r="D34" s="232">
        <v>235</v>
      </c>
      <c r="E34" s="197">
        <v>89445</v>
      </c>
      <c r="F34" s="197">
        <v>47722</v>
      </c>
      <c r="G34" s="196">
        <f t="shared" si="0"/>
        <v>53.35345743194142</v>
      </c>
    </row>
    <row r="35" spans="1:7" ht="16.5" customHeight="1">
      <c r="A35" s="194">
        <v>30</v>
      </c>
      <c r="B35" s="195" t="s">
        <v>286</v>
      </c>
      <c r="C35" s="230">
        <v>631</v>
      </c>
      <c r="D35" s="232">
        <v>189</v>
      </c>
      <c r="E35" s="197">
        <v>65228</v>
      </c>
      <c r="F35" s="197">
        <v>35045</v>
      </c>
      <c r="G35" s="196">
        <f t="shared" si="0"/>
        <v>53.726927086527255</v>
      </c>
    </row>
    <row r="36" spans="1:7" ht="16.5" customHeight="1">
      <c r="A36" s="194">
        <v>31</v>
      </c>
      <c r="B36" s="195" t="s">
        <v>287</v>
      </c>
      <c r="C36" s="230">
        <v>573</v>
      </c>
      <c r="D36" s="232">
        <v>223</v>
      </c>
      <c r="E36" s="197">
        <v>57214</v>
      </c>
      <c r="F36" s="197">
        <v>25707</v>
      </c>
      <c r="G36" s="196">
        <f t="shared" si="0"/>
        <v>44.93131051840459</v>
      </c>
    </row>
    <row r="37" spans="1:7" ht="16.5" customHeight="1">
      <c r="A37" s="194">
        <v>32</v>
      </c>
      <c r="B37" s="195" t="s">
        <v>288</v>
      </c>
      <c r="C37" s="230">
        <v>581</v>
      </c>
      <c r="D37" s="232">
        <v>223</v>
      </c>
      <c r="E37" s="197">
        <v>59082</v>
      </c>
      <c r="F37" s="197">
        <v>33273</v>
      </c>
      <c r="G37" s="196">
        <f t="shared" si="0"/>
        <v>56.316644663349244</v>
      </c>
    </row>
    <row r="38" spans="1:7" ht="16.5" customHeight="1">
      <c r="A38" s="194">
        <v>33</v>
      </c>
      <c r="B38" s="195" t="s">
        <v>289</v>
      </c>
      <c r="C38" s="230">
        <v>1828</v>
      </c>
      <c r="D38" s="232">
        <v>772</v>
      </c>
      <c r="E38" s="197">
        <v>185726</v>
      </c>
      <c r="F38" s="197">
        <v>100777</v>
      </c>
      <c r="G38" s="196">
        <f t="shared" si="0"/>
        <v>54.26111583730873</v>
      </c>
    </row>
    <row r="39" spans="1:7" ht="16.5" customHeight="1">
      <c r="A39" s="194">
        <v>34</v>
      </c>
      <c r="B39" s="195" t="s">
        <v>290</v>
      </c>
      <c r="C39" s="230">
        <v>2614</v>
      </c>
      <c r="D39" s="232">
        <v>959</v>
      </c>
      <c r="E39" s="197">
        <v>283632</v>
      </c>
      <c r="F39" s="197">
        <v>152751</v>
      </c>
      <c r="G39" s="196">
        <f t="shared" si="0"/>
        <v>53.855347774581155</v>
      </c>
    </row>
    <row r="40" spans="1:7" ht="16.5" customHeight="1">
      <c r="A40" s="194">
        <v>35</v>
      </c>
      <c r="B40" s="195" t="s">
        <v>291</v>
      </c>
      <c r="C40" s="230">
        <v>1229</v>
      </c>
      <c r="D40" s="232">
        <v>486</v>
      </c>
      <c r="E40" s="197">
        <v>144666</v>
      </c>
      <c r="F40" s="197">
        <v>74776</v>
      </c>
      <c r="G40" s="196">
        <f t="shared" si="0"/>
        <v>51.68871745952747</v>
      </c>
    </row>
    <row r="41" spans="1:7" ht="16.5" customHeight="1">
      <c r="A41" s="194">
        <v>36</v>
      </c>
      <c r="B41" s="195" t="s">
        <v>292</v>
      </c>
      <c r="C41" s="230">
        <v>543</v>
      </c>
      <c r="D41" s="232">
        <v>146</v>
      </c>
      <c r="E41" s="197">
        <v>62473</v>
      </c>
      <c r="F41" s="197">
        <v>34645</v>
      </c>
      <c r="G41" s="196">
        <f t="shared" si="0"/>
        <v>55.45595697341251</v>
      </c>
    </row>
    <row r="42" spans="1:7" ht="16.5" customHeight="1">
      <c r="A42" s="194">
        <v>37</v>
      </c>
      <c r="B42" s="195" t="s">
        <v>293</v>
      </c>
      <c r="C42" s="230">
        <v>918</v>
      </c>
      <c r="D42" s="232">
        <v>259</v>
      </c>
      <c r="E42" s="197">
        <v>97251</v>
      </c>
      <c r="F42" s="197">
        <v>50740</v>
      </c>
      <c r="G42" s="196">
        <f t="shared" si="0"/>
        <v>52.174270701586615</v>
      </c>
    </row>
    <row r="43" spans="1:7" ht="16.5" customHeight="1">
      <c r="A43" s="194">
        <v>38</v>
      </c>
      <c r="B43" s="195" t="s">
        <v>294</v>
      </c>
      <c r="C43" s="230">
        <v>1227</v>
      </c>
      <c r="D43" s="232">
        <v>336</v>
      </c>
      <c r="E43" s="197">
        <v>120648</v>
      </c>
      <c r="F43" s="197">
        <v>59856</v>
      </c>
      <c r="G43" s="196">
        <f t="shared" si="0"/>
        <v>49.612094688681125</v>
      </c>
    </row>
    <row r="44" spans="1:7" ht="16.5" customHeight="1">
      <c r="A44" s="194">
        <v>39</v>
      </c>
      <c r="B44" s="195" t="s">
        <v>295</v>
      </c>
      <c r="C44" s="230">
        <v>530</v>
      </c>
      <c r="D44" s="232">
        <v>179</v>
      </c>
      <c r="E44" s="197">
        <v>54167</v>
      </c>
      <c r="F44" s="197">
        <v>32346</v>
      </c>
      <c r="G44" s="196">
        <f t="shared" si="0"/>
        <v>59.71532482877029</v>
      </c>
    </row>
    <row r="45" spans="1:7" ht="16.5" customHeight="1">
      <c r="A45" s="194">
        <v>40</v>
      </c>
      <c r="B45" s="195" t="s">
        <v>296</v>
      </c>
      <c r="C45" s="230">
        <v>4319</v>
      </c>
      <c r="D45" s="232">
        <v>1501</v>
      </c>
      <c r="E45" s="197">
        <v>502677</v>
      </c>
      <c r="F45" s="197">
        <v>265247</v>
      </c>
      <c r="G45" s="196">
        <f t="shared" si="0"/>
        <v>52.766886091864166</v>
      </c>
    </row>
    <row r="46" spans="1:7" ht="16.5" customHeight="1">
      <c r="A46" s="194">
        <v>41</v>
      </c>
      <c r="B46" s="195" t="s">
        <v>297</v>
      </c>
      <c r="C46" s="230">
        <v>815</v>
      </c>
      <c r="D46" s="232">
        <v>255</v>
      </c>
      <c r="E46" s="197">
        <v>89372</v>
      </c>
      <c r="F46" s="197">
        <v>48710</v>
      </c>
      <c r="G46" s="196">
        <f t="shared" si="0"/>
        <v>54.50252875621</v>
      </c>
    </row>
    <row r="47" spans="1:7" ht="16.5" customHeight="1">
      <c r="A47" s="194">
        <v>42</v>
      </c>
      <c r="B47" s="195" t="s">
        <v>298</v>
      </c>
      <c r="C47" s="230">
        <v>1133</v>
      </c>
      <c r="D47" s="232">
        <v>435</v>
      </c>
      <c r="E47" s="197">
        <v>124999</v>
      </c>
      <c r="F47" s="197">
        <v>73603</v>
      </c>
      <c r="G47" s="196">
        <f t="shared" si="0"/>
        <v>58.8828710629685</v>
      </c>
    </row>
    <row r="48" spans="1:7" ht="16.5" customHeight="1">
      <c r="A48" s="194">
        <v>43</v>
      </c>
      <c r="B48" s="195" t="s">
        <v>299</v>
      </c>
      <c r="C48" s="230">
        <v>1236</v>
      </c>
      <c r="D48" s="232">
        <v>465</v>
      </c>
      <c r="E48" s="197">
        <v>142865</v>
      </c>
      <c r="F48" s="197">
        <v>78223</v>
      </c>
      <c r="G48" s="196">
        <f t="shared" si="0"/>
        <v>54.75308858012809</v>
      </c>
    </row>
    <row r="49" spans="1:7" ht="16.5" customHeight="1">
      <c r="A49" s="194">
        <v>44</v>
      </c>
      <c r="B49" s="195" t="s">
        <v>300</v>
      </c>
      <c r="C49" s="230">
        <v>980</v>
      </c>
      <c r="D49" s="232">
        <v>350</v>
      </c>
      <c r="E49" s="197">
        <v>115352</v>
      </c>
      <c r="F49" s="197">
        <v>60017</v>
      </c>
      <c r="G49" s="196">
        <f t="shared" si="0"/>
        <v>52.02944032179763</v>
      </c>
    </row>
    <row r="50" spans="1:7" ht="16.5" customHeight="1">
      <c r="A50" s="194">
        <v>45</v>
      </c>
      <c r="B50" s="195" t="s">
        <v>301</v>
      </c>
      <c r="C50" s="230">
        <v>881</v>
      </c>
      <c r="D50" s="232">
        <v>246</v>
      </c>
      <c r="E50" s="197">
        <v>91657</v>
      </c>
      <c r="F50" s="197">
        <v>45515</v>
      </c>
      <c r="G50" s="196">
        <f t="shared" si="0"/>
        <v>49.657963930741786</v>
      </c>
    </row>
    <row r="51" spans="1:7" ht="16.5" customHeight="1">
      <c r="A51" s="194">
        <v>46</v>
      </c>
      <c r="B51" s="195" t="s">
        <v>302</v>
      </c>
      <c r="C51" s="230">
        <v>1267</v>
      </c>
      <c r="D51" s="232">
        <v>345</v>
      </c>
      <c r="E51" s="197">
        <v>144167</v>
      </c>
      <c r="F51" s="197">
        <v>74579</v>
      </c>
      <c r="G51" s="196">
        <f t="shared" si="0"/>
        <v>51.73097865669675</v>
      </c>
    </row>
    <row r="52" spans="1:7" ht="16.5" customHeight="1">
      <c r="A52" s="194">
        <v>47</v>
      </c>
      <c r="B52" s="195" t="s">
        <v>303</v>
      </c>
      <c r="C52" s="230">
        <v>964</v>
      </c>
      <c r="D52" s="232">
        <v>285</v>
      </c>
      <c r="E52" s="197">
        <v>102223</v>
      </c>
      <c r="F52" s="197">
        <v>65323</v>
      </c>
      <c r="G52" s="196">
        <f t="shared" si="0"/>
        <v>63.90244856832611</v>
      </c>
    </row>
    <row r="53" spans="1:7" ht="16.5" customHeight="1" thickBot="1">
      <c r="A53" s="198" t="s">
        <v>254</v>
      </c>
      <c r="B53" s="199"/>
      <c r="C53" s="231">
        <f>SUM(C6:C52)</f>
        <v>110104</v>
      </c>
      <c r="D53" s="233">
        <f>SUM(D6:D52)</f>
        <v>32007</v>
      </c>
      <c r="E53" s="200">
        <f>SUM(E6:E52)</f>
        <v>13096696</v>
      </c>
      <c r="F53" s="200">
        <f>SUM(F6:F52)</f>
        <v>6900380</v>
      </c>
      <c r="G53" s="201">
        <f t="shared" si="0"/>
        <v>52.68794511226342</v>
      </c>
    </row>
    <row r="54" spans="1:7" ht="16.5" customHeight="1">
      <c r="A54" s="226"/>
      <c r="B54" s="226"/>
      <c r="C54" s="227"/>
      <c r="D54" s="228"/>
      <c r="E54" s="227"/>
      <c r="F54" s="227"/>
      <c r="G54" s="229"/>
    </row>
    <row r="55" spans="1:7" ht="11.25">
      <c r="A55" s="175" t="s">
        <v>340</v>
      </c>
      <c r="B55" s="176"/>
      <c r="C55" s="177"/>
      <c r="D55" s="177"/>
      <c r="E55" s="177"/>
      <c r="F55" s="177"/>
      <c r="G55" s="177"/>
    </row>
    <row r="56" spans="1:2" ht="11.25">
      <c r="A56" s="225" t="s">
        <v>50</v>
      </c>
      <c r="B56" s="175" t="s">
        <v>348</v>
      </c>
    </row>
    <row r="57" spans="1:2" ht="11.25">
      <c r="A57" s="224"/>
      <c r="B57" s="175" t="s">
        <v>349</v>
      </c>
    </row>
  </sheetData>
  <sheetProtection/>
  <mergeCells count="5">
    <mergeCell ref="F4:G4"/>
    <mergeCell ref="C4:D5"/>
    <mergeCell ref="E4:E5"/>
    <mergeCell ref="A4:B5"/>
    <mergeCell ref="A1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2013-06-26T08:22:42Z</dcterms:modified>
  <cp:category/>
  <cp:version/>
  <cp:contentType/>
  <cp:contentStatus/>
</cp:coreProperties>
</file>