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080" activeTab="0"/>
  </bookViews>
  <sheets>
    <sheet name="入力シート" sheetId="1" r:id="rId1"/>
    <sheet name="【地方銀行業界(総合職)】主要水準値_比較" sheetId="2" r:id="rId2"/>
    <sheet name="【管理職比率×平均勤続年数】ｸﾞﾗﾌ" sheetId="3" r:id="rId3"/>
  </sheets>
  <definedNames>
    <definedName name="_xlnm.Print_Area" localSheetId="1">'【地方銀行業界(総合職)】主要水準値_比較'!$A$1:$R$49</definedName>
    <definedName name="_xlnm.Print_Area" localSheetId="0">'入力シート'!$A$1:$S$498</definedName>
  </definedNames>
  <calcPr fullCalcOnLoad="1"/>
</workbook>
</file>

<file path=xl/sharedStrings.xml><?xml version="1.0" encoding="utf-8"?>
<sst xmlns="http://schemas.openxmlformats.org/spreadsheetml/2006/main" count="842" uniqueCount="285">
  <si>
    <t>男性</t>
  </si>
  <si>
    <t>女性</t>
  </si>
  <si>
    <t>女性比率</t>
  </si>
  <si>
    <t>③合計</t>
  </si>
  <si>
    <t>部門</t>
  </si>
  <si>
    <t>①評価の段階数</t>
  </si>
  <si>
    <t>段階</t>
  </si>
  <si>
    <t>②評価スコアの平均値</t>
  </si>
  <si>
    <t>①25歳</t>
  </si>
  <si>
    <t>②30歳</t>
  </si>
  <si>
    <t>③40歳</t>
  </si>
  <si>
    <t>④50歳</t>
  </si>
  <si>
    <t>年齢</t>
  </si>
  <si>
    <t>賃金格差指数</t>
  </si>
  <si>
    <t>妊娠・出産を機に退職した女性の割合</t>
  </si>
  <si>
    <t>再雇用した女性の人数</t>
  </si>
  <si>
    <t>平均賃金</t>
  </si>
  <si>
    <t>男女間賃金格差指数</t>
  </si>
  <si>
    <t>指標算出</t>
  </si>
  <si>
    <t>※黄色の網かけをしているセルに数値を記入してください。右に示している指標は自動計算されます。</t>
  </si>
  <si>
    <t>【指標】</t>
  </si>
  <si>
    <t>平均勤続年数</t>
  </si>
  <si>
    <t>出産時離職</t>
  </si>
  <si>
    <t>異動</t>
  </si>
  <si>
    <t>人事異動女性比率</t>
  </si>
  <si>
    <t>男性平均</t>
  </si>
  <si>
    <t>女性平均</t>
  </si>
  <si>
    <t>業界平均</t>
  </si>
  <si>
    <t>自社</t>
  </si>
  <si>
    <t>採用
（女性比率）</t>
  </si>
  <si>
    <t>女性社員比率</t>
  </si>
  <si>
    <r>
      <t>※注</t>
    </r>
    <r>
      <rPr>
        <sz val="11"/>
        <rFont val="Arial"/>
        <family val="2"/>
      </rPr>
      <t>1</t>
    </r>
    <r>
      <rPr>
        <sz val="11"/>
        <rFont val="ＭＳ Ｐゴシック"/>
        <family val="3"/>
      </rPr>
      <t>：「女性比率」とあるものは、「男女計に占める女性の割合」</t>
    </r>
  </si>
  <si>
    <t>男女差</t>
  </si>
  <si>
    <t>課長クラス</t>
  </si>
  <si>
    <t>活躍に関連する指標</t>
  </si>
  <si>
    <t>定着に関連する指標</t>
  </si>
  <si>
    <t>部長以上</t>
  </si>
  <si>
    <t>中途採用
（女性比率）</t>
  </si>
  <si>
    <r>
      <t>10</t>
    </r>
    <r>
      <rPr>
        <sz val="11"/>
        <rFont val="ＭＳ Ｐゴシック"/>
        <family val="3"/>
      </rPr>
      <t xml:space="preserve">年目
定着率
</t>
    </r>
    <r>
      <rPr>
        <sz val="8"/>
        <rFont val="ＭＳ Ｐゴシック"/>
        <family val="3"/>
      </rPr>
      <t>（採用人数に対する残っている割合）</t>
    </r>
  </si>
  <si>
    <r>
      <t>3</t>
    </r>
    <r>
      <rPr>
        <sz val="11"/>
        <rFont val="ＭＳ Ｐゴシック"/>
        <family val="3"/>
      </rPr>
      <t xml:space="preserve">年目
定着率
</t>
    </r>
    <r>
      <rPr>
        <sz val="8"/>
        <rFont val="ＭＳ Ｐゴシック"/>
        <family val="3"/>
      </rPr>
      <t>（採用人数に対する残っている割合）</t>
    </r>
  </si>
  <si>
    <t>転居を伴う人事異動女性比率</t>
  </si>
  <si>
    <r>
      <t>※注</t>
    </r>
    <r>
      <rPr>
        <sz val="11"/>
        <rFont val="Arial"/>
        <family val="2"/>
      </rPr>
      <t>2</t>
    </r>
    <r>
      <rPr>
        <sz val="11"/>
        <rFont val="ＭＳ Ｐゴシック"/>
        <family val="3"/>
      </rPr>
      <t>：データは</t>
    </r>
    <r>
      <rPr>
        <sz val="11"/>
        <rFont val="Arial"/>
        <family val="2"/>
      </rPr>
      <t>2012</t>
    </r>
    <r>
      <rPr>
        <sz val="11"/>
        <rFont val="ＭＳ Ｐゴシック"/>
        <family val="3"/>
      </rPr>
      <t>年現在。地方銀行業の</t>
    </r>
    <r>
      <rPr>
        <sz val="11"/>
        <rFont val="Arial"/>
        <family val="2"/>
      </rPr>
      <t>36</t>
    </r>
    <r>
      <rPr>
        <sz val="11"/>
        <rFont val="ＭＳ Ｐゴシック"/>
        <family val="3"/>
      </rPr>
      <t>社のデータをもとに算出</t>
    </r>
  </si>
  <si>
    <r>
      <t>※注</t>
    </r>
    <r>
      <rPr>
        <sz val="11"/>
        <rFont val="Arial"/>
        <family val="2"/>
      </rPr>
      <t>3</t>
    </r>
    <r>
      <rPr>
        <sz val="11"/>
        <rFont val="ＭＳ Ｐゴシック"/>
        <family val="3"/>
      </rPr>
      <t>：各指標でとくに断りがないものは全回答の平均値（コース別人事管理の有無を問わない）</t>
    </r>
  </si>
  <si>
    <r>
      <t>新任配置</t>
    </r>
  </si>
  <si>
    <t>男性</t>
  </si>
  <si>
    <t>女性</t>
  </si>
  <si>
    <t>個人・小口営業（店舗）</t>
  </si>
  <si>
    <t>後方事務・融資事務・ハイカウンターテラー</t>
  </si>
  <si>
    <t>課長代理・支店長代理相当女性比率</t>
  </si>
  <si>
    <t>育児短時間勤務利用率（女性）</t>
  </si>
  <si>
    <t>10年目配置</t>
  </si>
  <si>
    <t>総合職</t>
  </si>
  <si>
    <t>管理職に
占める
女性割合</t>
  </si>
  <si>
    <t>法人営業・融資管理
（店舗）</t>
  </si>
  <si>
    <t>法人営業・
融資管理
（店舗）</t>
  </si>
  <si>
    <t>企画・管理・
融資管理・
審査部門
（本部）</t>
  </si>
  <si>
    <t>10年以上
在籍者率</t>
  </si>
  <si>
    <r>
      <t>50</t>
    </r>
    <r>
      <rPr>
        <sz val="11"/>
        <rFont val="ＭＳ Ｐゴシック"/>
        <family val="3"/>
      </rPr>
      <t>歳
賃金指数</t>
    </r>
  </si>
  <si>
    <r>
      <t>40</t>
    </r>
    <r>
      <rPr>
        <sz val="11"/>
        <rFont val="ＭＳ Ｐゴシック"/>
        <family val="3"/>
      </rPr>
      <t>歳
賃金指数</t>
    </r>
  </si>
  <si>
    <r>
      <t>30</t>
    </r>
    <r>
      <rPr>
        <sz val="11"/>
        <rFont val="ＭＳ Ｐゴシック"/>
        <family val="3"/>
      </rPr>
      <t>歳
賃金指数</t>
    </r>
  </si>
  <si>
    <r>
      <t>25</t>
    </r>
    <r>
      <rPr>
        <sz val="11"/>
        <rFont val="ＭＳ Ｐゴシック"/>
        <family val="3"/>
      </rPr>
      <t>歳
賃金指数</t>
    </r>
  </si>
  <si>
    <t>２． 総合職・準総合職・一般職の３コースによる人事管理を行っている。</t>
  </si>
  <si>
    <t>３． 総合職・準総合職の２コースによる人事管理を行っている。</t>
  </si>
  <si>
    <t>４． 総合職・一般職の２コースによる人事管理を行っている。</t>
  </si>
  <si>
    <t>ア）勤務地が限定されている</t>
  </si>
  <si>
    <t>イ）昇進できる範囲が限定されている</t>
  </si>
  <si>
    <t>ウ）業務範囲が限定されている</t>
  </si>
  <si>
    <t>職歴</t>
  </si>
  <si>
    <t>①企画・管理・融資管理・審査部門</t>
  </si>
  <si>
    <t>②事務集中部門</t>
  </si>
  <si>
    <t>③その他</t>
  </si>
  <si>
    <t>④管理監督者（支店長等、店舗全体の統括・管理を行う者）</t>
  </si>
  <si>
    <t>⑤法人営業・融資管理</t>
  </si>
  <si>
    <t>⑥個人・小口営業（個人向けローン窓口、保険、投信等の窓口販売など）</t>
  </si>
  <si>
    <t>⑦後方事務・融資事務・ハイカウンターテラー</t>
  </si>
  <si>
    <t>⑧その他</t>
  </si>
  <si>
    <t>①総合職から準総合職、一般職等へのコース転換実績</t>
  </si>
  <si>
    <t>②準総合職、一般職等から総合職へのコース転換実績</t>
  </si>
  <si>
    <t>転換実績</t>
  </si>
  <si>
    <t>男女計</t>
  </si>
  <si>
    <t>②転居を伴う人事異動の対象となった社員のうち、女性が占める割合</t>
  </si>
  <si>
    <t>勤続年数</t>
  </si>
  <si>
    <t>選抜型研修を受講した社員の内、女性が占める割合</t>
  </si>
  <si>
    <t>5段階に割り戻した評価スコアの平均値</t>
  </si>
  <si>
    <t>②課長代理・支店長代理等に昇進、昇格した人数</t>
  </si>
  <si>
    <t>③課長・課長相当の支店長等に昇進、昇格した人数</t>
  </si>
  <si>
    <t>Ⅷ．定着に関する指標</t>
  </si>
  <si>
    <t>ｂ.上記のうち、在職者数</t>
  </si>
  <si>
    <t>取得割合</t>
  </si>
  <si>
    <t>②育児休業取得者数（①のうち、2012年9月末時点までに育児休業を取得した人数）</t>
  </si>
  <si>
    <r>
      <t>①子どもが誕生した社員数（2011年度実績）</t>
    </r>
    <r>
      <rPr>
        <sz val="8"/>
        <rFont val="ＭＳ Ｐゴシック"/>
        <family val="3"/>
      </rPr>
      <t>注1</t>
    </r>
  </si>
  <si>
    <t>退職した元女性社員のうち、2011年度に再雇用した女性の人数</t>
  </si>
  <si>
    <t>月平均残業時間数（2011年度実績）</t>
  </si>
  <si>
    <t>月平均残業時間数</t>
  </si>
  <si>
    <t>産休・育休後の短時間勤務制度の利用割合</t>
  </si>
  <si>
    <t>①平均勤続年数（2012年9月末日時点）</t>
  </si>
  <si>
    <t>①-2　平均勤続年数の5年前との違いについて（該当する番号１つに○）</t>
  </si>
  <si>
    <t>②勤続年数別構成（2012年9月末日時点）</t>
  </si>
  <si>
    <t>③役職者数（2012年9月末日時点）</t>
  </si>
  <si>
    <t>役職</t>
  </si>
  <si>
    <t>課長以上クラス（ｃ+ｄ）</t>
  </si>
  <si>
    <t>17.7年</t>
  </si>
  <si>
    <t>6.0年</t>
  </si>
  <si>
    <t>ａ．主任・係長相当</t>
  </si>
  <si>
    <t>ｂ．課長代理・支店長代理等</t>
  </si>
  <si>
    <t>ｃ．課長・課長相当の支店長等</t>
  </si>
  <si>
    <t>ｄ．部長以上（役員含む）</t>
  </si>
  <si>
    <t>６．公表するほどの取組は行っていない</t>
  </si>
  <si>
    <t>５．取組は行っているが公表はしていない</t>
  </si>
  <si>
    <t>④部長相当以上（役員を含む）に昇進、昇格した人数</t>
  </si>
  <si>
    <t>入力に当たってのコース別人事管理の取り扱いについて</t>
  </si>
  <si>
    <t>１－１　　本年度新規学卒者に占める女性の割合</t>
  </si>
  <si>
    <t>①貴行でコース別人事管理を行っている場合、各コースに関する数値の入力は②の定義に従って実施してください。</t>
  </si>
  <si>
    <t>1）総合職</t>
  </si>
  <si>
    <t>3）全体</t>
  </si>
  <si>
    <t>注１：「選抜型研修」とは、社内で研修受講者を選抜し、社員に受講させた研修をいいます。階層別研修や管理監督者研修のような、対象層の社員全員が受講対象となる研修は除きます。
注２：支社・支店等で独自に実施している研修で実績の把握が本社・本部では困難なものは含みません。</t>
  </si>
  <si>
    <t>資格等級</t>
  </si>
  <si>
    <t>男女計</t>
  </si>
  <si>
    <t>②上記のうち、妊娠・出産を契機に退職した女性の人数</t>
  </si>
  <si>
    <t>①妊娠・出産した女性の人数</t>
  </si>
  <si>
    <t>2）準総合職、一般職等</t>
  </si>
  <si>
    <t>2）準総合職、一般職等</t>
  </si>
  <si>
    <t>２－１－②　　初任配属の部門別の配属</t>
  </si>
  <si>
    <t>２－２　　勤続10年目の部門別の配属に関する指標</t>
  </si>
  <si>
    <t>４－１　　社内での選抜型研修の受講状況</t>
  </si>
  <si>
    <t>指標１０－１　男女を問わない活躍促進のための人事管理の状況</t>
  </si>
  <si>
    <t>７－１　男女間賃金額の差異に関する指標</t>
  </si>
  <si>
    <r>
      <t>10</t>
    </r>
    <r>
      <rPr>
        <sz val="11"/>
        <rFont val="ＭＳ 明朝"/>
        <family val="1"/>
      </rPr>
      <t>年以上在籍者</t>
    </r>
  </si>
  <si>
    <t>11.8年</t>
  </si>
  <si>
    <t>【地方銀行業界「総合職」の業界平均値】</t>
  </si>
  <si>
    <t>コース転換実績
総合職から準総合職・一般職等への転換実績
男女計：4.2人/千人
男性：2.8人/千人
女性：19.8人/千人</t>
  </si>
  <si>
    <t>課長代理・
支店長代理クラス</t>
  </si>
  <si>
    <t>男性</t>
  </si>
  <si>
    <r>
      <rPr>
        <sz val="10"/>
        <rFont val="ＭＳ Ｐゴシック"/>
        <family val="3"/>
      </rPr>
      <t>選抜型研修受講者に占める
女性割合</t>
    </r>
    <r>
      <rPr>
        <sz val="9"/>
        <rFont val="ＭＳ Ｐゴシック"/>
        <family val="3"/>
      </rPr>
      <t xml:space="preserve">
</t>
    </r>
    <r>
      <rPr>
        <sz val="8"/>
        <rFont val="ＭＳ Ｐゴシック"/>
        <family val="3"/>
      </rPr>
      <t>（全コース合計</t>
    </r>
    <r>
      <rPr>
        <sz val="9"/>
        <rFont val="ＭＳ Ｐゴシック"/>
        <family val="3"/>
      </rPr>
      <t>）</t>
    </r>
  </si>
  <si>
    <r>
      <t xml:space="preserve">評価
</t>
    </r>
    <r>
      <rPr>
        <sz val="8"/>
        <rFont val="ＭＳ Ｐゴシック"/>
        <family val="3"/>
      </rPr>
      <t>（</t>
    </r>
    <r>
      <rPr>
        <sz val="8"/>
        <rFont val="Arial"/>
        <family val="2"/>
      </rPr>
      <t>5</t>
    </r>
    <r>
      <rPr>
        <sz val="8"/>
        <rFont val="ＭＳ Ｐゴシック"/>
        <family val="3"/>
      </rPr>
      <t>段階評価）
（全コース合計）</t>
    </r>
  </si>
  <si>
    <t>男性</t>
  </si>
  <si>
    <t>定着施策の実施状況</t>
  </si>
  <si>
    <t>育児休業取得率（女性）</t>
  </si>
  <si>
    <t>女性</t>
  </si>
  <si>
    <r>
      <t xml:space="preserve">平均勤続
年数
</t>
    </r>
    <r>
      <rPr>
        <sz val="8"/>
        <rFont val="ＭＳ Ｐゴシック"/>
        <family val="3"/>
      </rPr>
      <t>（コース別管理を行っている銀行のみ）</t>
    </r>
  </si>
  <si>
    <t>注：指標10-1②を入力すると指標が算出されます。</t>
  </si>
  <si>
    <t>※すべて「正社員」についてお答えください。</t>
  </si>
  <si>
    <t>Ⅰ．採用に関する指標</t>
  </si>
  <si>
    <t>注：「１．コース別人事管理は行っていない」場合、指標1-2以降の各設問では「総合職」欄のみに回答ください。</t>
  </si>
  <si>
    <r>
      <t>１． コース別人事管理は行っていない。</t>
    </r>
    <r>
      <rPr>
        <sz val="8"/>
        <rFont val="ＭＳ Ｐゴシック"/>
        <family val="3"/>
      </rPr>
      <t>注１</t>
    </r>
  </si>
  <si>
    <t>②貴行における、１）準総合職コースおよび２）一般職コースについて、それぞれ雇用条件ア）～ウ）についてあてはまるものがひとつ以上ある場合は当該制限のあるコースについての数値は「準総合職・一般職」の入力欄に記入してください。</t>
  </si>
  <si>
    <t>注：ここで言う「限定」とは、労働契約や就業規則、人事制度等において明文化されているものをさす。</t>
  </si>
  <si>
    <t>指標１－１　コース別の採用実績</t>
  </si>
  <si>
    <t>2012年度に新規採用された新規学卒者の職種別男女別の人数についてお答えください。新規採用者がいない場合は、「０」とご記入ください。（2012年度実績）</t>
  </si>
  <si>
    <t>注1：業務範囲や勤務地等の雇用条件に制約がない正社員の区分とします。
注2：業務範囲や勤務地等の雇用条件に制約がある正社員の区分とします。（「エリア総合職」、「エリア限定職」、「準総合職」、「一般職」等。）</t>
  </si>
  <si>
    <t>業界平均値</t>
  </si>
  <si>
    <r>
      <t>①総合職</t>
    </r>
    <r>
      <rPr>
        <sz val="8"/>
        <rFont val="ＭＳ Ｐゴシック"/>
        <family val="3"/>
      </rPr>
      <t>注１</t>
    </r>
  </si>
  <si>
    <t>→</t>
  </si>
  <si>
    <r>
      <t>②準総合職、一般職等</t>
    </r>
    <r>
      <rPr>
        <sz val="8"/>
        <rFont val="ＭＳ Ｐゴシック"/>
        <family val="3"/>
      </rPr>
      <t>注２</t>
    </r>
    <r>
      <rPr>
        <sz val="11"/>
        <rFont val="ＭＳ Ｐゴシック"/>
        <family val="3"/>
      </rPr>
      <t>の合計</t>
    </r>
  </si>
  <si>
    <t>指標１－２　中途採用の実績</t>
  </si>
  <si>
    <t>１－２　　中途採用における女性の占める割合</t>
  </si>
  <si>
    <t>昨年度1年間に、正社員として中途採用された方の職種別男女別の人数についてお答えください。ただし、貴行の有期契約労働者から、正社員に転換・登用された人は除いてください。（2011年度実績）</t>
  </si>
  <si>
    <t>注1：業務範囲や勤務地等の雇用条件に制約がない正社員の区分とします。
注2：業務範囲や勤務地等の雇用条件に制約がある正社員の区分とします。（「エリア総合職」、「エリア限定職」、「準総合職」、「一般職」等。）</t>
  </si>
  <si>
    <t>Ⅱ．配置に関する指標</t>
  </si>
  <si>
    <t>指標２－１　部門別の配置状況</t>
  </si>
  <si>
    <t>２－１－①　　部門別配属</t>
  </si>
  <si>
    <t>①各部門に配属されている社員の男女別の人数についてお答えください。　（2012年9月末日時点）</t>
  </si>
  <si>
    <t>注1：本社事業所だけでなく支社、支店、出張所等を含めた全体についてご記入ください。（以降も同様）
注2：複数業務を担当している従業員についてはウェイトが最も重い業務のみに従事しているものと見なしてお答えください。</t>
  </si>
  <si>
    <t>本部</t>
  </si>
  <si>
    <t>店舗</t>
  </si>
  <si>
    <t>⑨合計（①～⑧の合計）</t>
  </si>
  <si>
    <t>↓</t>
  </si>
  <si>
    <t>業界平均値</t>
  </si>
  <si>
    <t>②初任配属（2012年度に新卒で入社）の社員の部門別の配属人数について、男女別に　お答えください。　（2012年9月末日時点）</t>
  </si>
  <si>
    <t>指標２－２　部門別勤続１０年目の配置実績</t>
  </si>
  <si>
    <t>入社10年目の社員（2003年度に新卒で入社）の部門別の配属人数について、男女別にお答えください（2012年9月末日時点）</t>
  </si>
  <si>
    <t>指標２－３　コース間転換の実績</t>
  </si>
  <si>
    <t>２－３　コース間転換の実績に関する指標</t>
  </si>
  <si>
    <t>昨年度１年間における、「総合職」と「一般職」との間など、コース間の転換実績について、男女別にお答えください（2011年度実績）</t>
  </si>
  <si>
    <t>注：該当するコース区分がない場合も含め転換実績がない場合は「0」（ゼロ）をご記入ください。</t>
  </si>
  <si>
    <t>Ⅲ．異動に関する指標</t>
  </si>
  <si>
    <t>指標３－１　人事異動の実績</t>
  </si>
  <si>
    <t>３－１　人事異動の対象となった社員における女性の占める割合</t>
  </si>
  <si>
    <r>
      <t>昨年度１年間に、人事異動</t>
    </r>
    <r>
      <rPr>
        <sz val="8"/>
        <rFont val="ＭＳ Ｐゴシック"/>
        <family val="3"/>
      </rPr>
      <t>注1</t>
    </r>
    <r>
      <rPr>
        <sz val="11"/>
        <rFont val="ＭＳ Ｐゴシック"/>
        <family val="3"/>
      </rPr>
      <t>した社員と、そのうち女性社員の人数について、お答えください。（直近期1年度分の実績）</t>
    </r>
  </si>
  <si>
    <t>注１：自社で「異動として管理されている範囲」でご記入ください（出向者も含めてご記入ください）。また、それぞれの人数は、「延べ数」でご回答ください。</t>
  </si>
  <si>
    <t>①人事異動の対象となった社員の人数</t>
  </si>
  <si>
    <t>②転居を伴う人事異動の対象となった社員の人数</t>
  </si>
  <si>
    <t>3）全体</t>
  </si>
  <si>
    <t>①人事異動の対象となった社員のうち、女性が占める割合</t>
  </si>
  <si>
    <t>Ⅳ．育成、能力開発、キャリア形成に関する指標</t>
  </si>
  <si>
    <t>指標４－１　社内研修の受講状況</t>
  </si>
  <si>
    <r>
      <t>昨年度1年間に実施された社内での管理職登用のための選抜型研修</t>
    </r>
    <r>
      <rPr>
        <sz val="8"/>
        <rFont val="ＭＳ Ｐゴシック"/>
        <family val="3"/>
      </rPr>
      <t>注1</t>
    </r>
    <r>
      <rPr>
        <sz val="11"/>
        <rFont val="ＭＳ Ｐゴシック"/>
        <family val="3"/>
      </rPr>
      <t>受講者数と受講者中の女性の人数をお答えください。（直近期1年度分の実績）</t>
    </r>
  </si>
  <si>
    <t>①選抜型研修を受講した社員の人数</t>
  </si>
  <si>
    <t>→</t>
  </si>
  <si>
    <t>②選抜型研修を受講した社員の内の女性人数</t>
  </si>
  <si>
    <t>Ⅴ．人事考課に関する指標</t>
  </si>
  <si>
    <t>指標５－１　人事考課の結果分布の状況</t>
  </si>
  <si>
    <t>５－１　評価結果分布の状況に関する指標</t>
  </si>
  <si>
    <t>正社員について、①人事考課の評価の段階数と、②男女別の評価スコアの平均値をお答えください（2011年度評価分）。
なお、能力評価（昇級や昇格などにリンク）と業績評価（賞与などにリンク）で人事考課が異なる場合は、能力評価に関してご回答ください。</t>
  </si>
  <si>
    <t>注１：評価結果について、例えば５段階評価の場合には、５から１までのスコアを与え、男女別にスコアの平均値を算出してください。
正社員全体平均を想定していますが、全体が難しい場合は、把握できる範囲の平均でかまいません。
注２：管理職も含みます。</t>
  </si>
  <si>
    <t>Ⅵ．昇進、昇格に関する指標</t>
  </si>
  <si>
    <t>指標６－１　昇進、昇格の状況</t>
  </si>
  <si>
    <t>６－１　昇進、昇格した人数に占める女性の割合</t>
  </si>
  <si>
    <t>昨年度、昇進、昇格した男女別の人数を階層別にお答えください。（2011年度実績）</t>
  </si>
  <si>
    <t>注：「主任・係長」とは、一般職と課長職の間の役職・資格等級者とします。</t>
  </si>
  <si>
    <r>
      <t>①主任・係長相当</t>
    </r>
    <r>
      <rPr>
        <sz val="8"/>
        <rFont val="ＭＳ Ｐゴシック"/>
        <family val="3"/>
      </rPr>
      <t>注</t>
    </r>
    <r>
      <rPr>
        <sz val="11"/>
        <rFont val="ＭＳ Ｐゴシック"/>
        <family val="3"/>
      </rPr>
      <t>に昇進、昇格した人数</t>
    </r>
  </si>
  <si>
    <t>②課長代理・支店長代理等に昇進、昇格した人数</t>
  </si>
  <si>
    <t>③課長・課長相当の支店長等に昇進、昇格した人数</t>
  </si>
  <si>
    <r>
      <t>-</t>
    </r>
    <r>
      <rPr>
        <sz val="11"/>
        <rFont val="ＭＳ Ｐゴシック"/>
        <family val="3"/>
      </rPr>
      <t>%</t>
    </r>
  </si>
  <si>
    <t>Ⅶ．賃金に関する指標</t>
  </si>
  <si>
    <t>指標７－１　男女別賃金額</t>
  </si>
  <si>
    <t>①男女別の平均賃金について、お答えください。（2012年9月末日時点）</t>
  </si>
  <si>
    <t>注１：役職者を含めて、お答えください。
注２：基本給の定義は、指標７－１の注釈を参照ください。</t>
  </si>
  <si>
    <t>↓</t>
  </si>
  <si>
    <t>②25歳・30歳・40歳・50歳に該当する社員の賃金額を、男女別にお答えください。（2012年9月末日時点）</t>
  </si>
  <si>
    <t>指標８－１　新規学卒採用後３年目及び10年目の定着率</t>
  </si>
  <si>
    <t>８－１　　新規学卒採用後３年目及び10年目の社員の定着率に関する指標</t>
  </si>
  <si>
    <t>新規学卒採用後3年目及び10年目の社員について、新規学卒採用時の人数と、2012年9月末日時点の在籍者数を、男女別にお答えください。</t>
  </si>
  <si>
    <t>①2010年度の新規学卒採用者数、うち2012年9月末日時点の在籍者数（3年目の在籍者数）</t>
  </si>
  <si>
    <t>　　</t>
  </si>
  <si>
    <t>ａ.採用者数</t>
  </si>
  <si>
    <t>新卒採用後３年目の定着率</t>
  </si>
  <si>
    <t>②2003年度の新規学卒採用者数、うち2012年9月末日時点の在籍者数（10年目の在籍者数）</t>
  </si>
  <si>
    <t>新卒採用後10年目の定着率</t>
  </si>
  <si>
    <t>指標８－２　妊娠・出産を契機とした女性社員の退職状況</t>
  </si>
  <si>
    <t>８－２　　妊娠・出産を契機とした女性社員の退職状況に関する指標</t>
  </si>
  <si>
    <t>妊娠・出産を契機とした女性社員の退職状況について、昨年度１年間の実績についてお答えください。</t>
  </si>
  <si>
    <r>
      <t>2011年度に妊娠・出産した女性</t>
    </r>
    <r>
      <rPr>
        <sz val="8"/>
        <rFont val="ＭＳ Ｐゴシック"/>
        <family val="3"/>
      </rPr>
      <t>注1</t>
    </r>
    <r>
      <rPr>
        <sz val="11"/>
        <rFont val="ＭＳ Ｐゴシック"/>
        <family val="3"/>
      </rPr>
      <t>（退職者を含む。）の人数と、それを契機に退職した女性</t>
    </r>
    <r>
      <rPr>
        <sz val="8"/>
        <rFont val="ＭＳ Ｐゴシック"/>
        <family val="3"/>
      </rPr>
      <t>注2</t>
    </r>
    <r>
      <rPr>
        <sz val="11"/>
        <rFont val="ＭＳ Ｐゴシック"/>
        <family val="3"/>
      </rPr>
      <t>の人数（2011年度実績）</t>
    </r>
  </si>
  <si>
    <t>注１：妊娠・出産の状況を自社で把握している範囲の人数を記入ください。</t>
  </si>
  <si>
    <t>2）準総合職、一般職</t>
  </si>
  <si>
    <t>3）全体</t>
  </si>
  <si>
    <t>Ⅸ．ワーク・ライフ・バランス／両立支援に関する指標</t>
  </si>
  <si>
    <t>指標９－１　育児休業の取得状況</t>
  </si>
  <si>
    <t>９－１　　育児休業の取得状況に関する指標</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</si>
  <si>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</si>
  <si>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</si>
  <si>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</si>
  <si>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９－２　　子育て等を契機に退職した元女性社員の再雇用の状況</t>
  </si>
  <si>
    <t>貴行を退職した元女性社員のうち、昨年度、再雇用制度を利用して再雇用された女性の人数をお答えください。（2011年度実績）</t>
  </si>
  <si>
    <t>指標９－３　育児のための短時間勤務制度の利用状況</t>
  </si>
  <si>
    <t>９－３　　育児のための短時間勤務実施状況</t>
  </si>
  <si>
    <t>①昨年度、産休・育休から職場復帰した人数と、②そのうち、短時間勤務制度を利用した人数について、男女別にお答えください。</t>
  </si>
  <si>
    <t>注：復帰後、2012年9月末時点までの退職者を含めてご記入ください。</t>
  </si>
  <si>
    <t>①産休・育休から職場復帰した人数（2011年度実績）</t>
  </si>
  <si>
    <t>②上記①の産休・育休から職場復帰した人数のうち、短時間勤務制度利用人数（復帰後2012年9月末時点までに制度を利用した・利用している人）</t>
  </si>
  <si>
    <t>指標９－４　残業の状況</t>
  </si>
  <si>
    <t>９－４　　労働時間に関する指標</t>
  </si>
  <si>
    <t>残業の状況について、お答えください。（正社員であっても短時間勤務者は除く）</t>
  </si>
  <si>
    <t>注１：2011年度1年間の残業時間を12で割った、1ヶ月当たりの平均残業時間数をお答えください。
注２：所定外労働時間を管理している従業員について回答ください。裁量労働制適用者や労働時間管理の適用除外に該当する従業員は対象に含みません。</t>
  </si>
  <si>
    <t>男性</t>
  </si>
  <si>
    <t>女性</t>
  </si>
  <si>
    <t>Ⅹ．総合的指標</t>
  </si>
  <si>
    <t>１０－１　　男女を問わない社員の活躍促進のための人事管理を反映するその他の一般的な指標（例示）</t>
  </si>
  <si>
    <t>男女を問わない社員の活躍促進のための人事管理の状況に関して、①～③それぞれについて、お答えください。</t>
  </si>
  <si>
    <t>１．縮まっている</t>
  </si>
  <si>
    <t>２．5年前と変わらない</t>
  </si>
  <si>
    <t>３．広がっている</t>
  </si>
  <si>
    <t>合計</t>
  </si>
  <si>
    <t>課長以上クラス（ｃ+ｄ）</t>
  </si>
  <si>
    <t>ⅩⅠ．ポジティブ・アクションの取り組みについて</t>
  </si>
  <si>
    <t>指標１１－１　ポジティブ・アクションの取り組み状況</t>
  </si>
  <si>
    <t>１１－１　　貴社のポジティブ・アクションの取組状況</t>
  </si>
  <si>
    <t>貴社のポジティブ・アクションの取組状況について、それぞれ該当するものを１つ選び、番号に○をつけてください。
（①～⑤それぞれ、○は１つずつ、⑥はあてはまるものすべてに○）</t>
  </si>
  <si>
    <t>①女性活躍・活用方針など、会社としての取組姿勢を明確にしているか。</t>
  </si>
  <si>
    <t>１．明確にしている　　２．明確にしていない　　３．以前はしていたが現在は明確にしていない</t>
  </si>
  <si>
    <t>②新卒採用において女性採用比率の目標を設定しているか。</t>
  </si>
  <si>
    <t>１．設定している　　２．設定していない　　３．以前は設定していたが現在は設定していない</t>
  </si>
  <si>
    <t>③管理職登用</t>
  </si>
  <si>
    <t>　③－１　女性の積極的な管理職への登用方針等を設けているか。</t>
  </si>
  <si>
    <t>１．設けている 　２．設けていない 　３．以前は設けていたが現在は設けていない</t>
  </si>
  <si>
    <t>　③－２　女性の管理職への登用比率の目標を設定しているか。</t>
  </si>
  <si>
    <t>④女性の職域拡大に向けた取り組みを行っているか。</t>
  </si>
  <si>
    <t>１．行っている　　　２．行っていない　　３．以前は行っていたが現在は行っていない</t>
  </si>
  <si>
    <t>⑤性別に関わりなく公平な人事考課を実施するための、管理職への人事評価者研修を行っているか。</t>
  </si>
  <si>
    <t>１．行っている　　　２．行っていない　　　３．以前は行っていたが現在は行っていない</t>
  </si>
  <si>
    <t>⑥自社におけるポジティブ・アクションの取組（ポジティブ・アクションには、女性の勤続年数を伸長という観点から、
ワーク・ライフ・バランス施策、両立支援施策等を含みます）について、その方針や内容を公表しているか（チェックはいくつでも）。</t>
  </si>
  <si>
    <t>１．自社のホームページで公表　</t>
  </si>
  <si>
    <t>２．行政（厚生労働省のポジティブ・アクション情報ポータルサイトなど）を活用して公表　</t>
  </si>
  <si>
    <t>３．CSR報告書で公表（自社ホームページにおけるCSR報告書の開示を含む）</t>
  </si>
  <si>
    <t>４．その他</t>
  </si>
  <si>
    <t>注１：自社の再雇用制度のもとで直接雇用された人（パート・アルバイト等を含む）が対象です。
注２：再雇用制度は、妊娠、出産、育児、介護など何らかの理由で退職した従業員、主として正社員を、一定期間後に再び自社あるいは当該企業の関連会社で雇い入れる仕組みのことを
　　　指します。なお、本調査では、定年退職者等を再雇用する制度は対象に含みません。なお、再雇用制度がない場合は、記入不要です。</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</si>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</sst>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 "/>
    <numFmt numFmtId="197" formatCode="#.#&quot;時間&quot;"/>
    <numFmt numFmtId="198" formatCode="#.#&quot;年&quot;"/>
    <numFmt numFmtId="199" formatCode="0_);[Red]\(0\)"/>
    <numFmt numFmtId="200" formatCode="0.0&quot;時間&quot;"/>
    <numFmt numFmtId="201" formatCode="0.0&quot;/千人&quot;"/>
    <numFmt numFmtId="202" formatCode="0.0&quot;人&quot;"/>
    <numFmt numFmtId="203" formatCode="0.00_);[Red]\(0.00\)"/>
  </numFmts>
  <fonts count="51">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9"/>
      <name val="ＭＳ Ｐゴシック"/>
      <family val="3"/>
    </font>
    <font>
      <sz val="14"/>
      <name val="ＭＳ Ｐゴシック"/>
      <family val="3"/>
    </font>
    <font>
      <sz val="24"/>
      <name val="ＭＳ Ｐゴシック"/>
      <family val="3"/>
    </font>
    <font>
      <sz val="11"/>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11"/>
      <name val="Arial Unicode MS"/>
      <family val="3"/>
    </font>
    <font>
      <b/>
      <sz val="14"/>
      <color indexed="12"/>
      <name val="ＭＳ Ｐゴシック"/>
      <family val="3"/>
    </font>
    <font>
      <sz val="11"/>
      <name val="ＭＳ 明朝"/>
      <family val="1"/>
    </font>
    <font>
      <sz val="14"/>
      <color indexed="9"/>
      <name val="Arial"/>
      <family val="2"/>
    </font>
    <font>
      <sz val="11"/>
      <color indexed="9"/>
      <name val="Arial"/>
      <family val="2"/>
    </font>
    <font>
      <b/>
      <sz val="10"/>
      <color indexed="20"/>
      <name val="ＭＳ Ｐゴシック"/>
      <family val="3"/>
    </font>
    <font>
      <b/>
      <sz val="10"/>
      <color indexed="12"/>
      <name val="ＭＳ Ｐゴシック"/>
      <family val="3"/>
    </font>
    <font>
      <sz val="10"/>
      <color indexed="8"/>
      <name val="ＭＳ Ｐゴシック"/>
      <family val="3"/>
    </font>
    <font>
      <sz val="9"/>
      <color indexed="8"/>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thin"/>
      <right>
        <color indexed="63"/>
      </right>
      <top>
        <color indexed="63"/>
      </top>
      <bottom style="dotted"/>
    </border>
    <border>
      <left style="thin"/>
      <right style="thin"/>
      <top>
        <color indexed="63"/>
      </top>
      <bottom style="thin"/>
    </border>
    <border>
      <left style="thin"/>
      <right style="thin"/>
      <top>
        <color indexed="63"/>
      </top>
      <bottom style="dotted"/>
    </border>
    <border>
      <left>
        <color indexed="63"/>
      </left>
      <right style="hair"/>
      <top>
        <color indexed="63"/>
      </top>
      <bottom>
        <color indexed="63"/>
      </bottom>
    </border>
    <border>
      <left style="thin"/>
      <right style="thin"/>
      <top style="thin"/>
      <bottom style="dotted"/>
    </border>
    <border>
      <left style="thin"/>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style="hair"/>
      <bottom>
        <color indexed="63"/>
      </bottom>
    </border>
    <border>
      <left style="double"/>
      <right style="double"/>
      <top style="thin"/>
      <bottom style="hair"/>
    </border>
    <border>
      <left>
        <color indexed="63"/>
      </left>
      <right>
        <color indexed="63"/>
      </right>
      <top style="double"/>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color indexed="63"/>
      </left>
      <right style="hair"/>
      <top style="hair"/>
      <bottom style="hair"/>
    </border>
    <border>
      <left style="thin"/>
      <right>
        <color indexed="63"/>
      </right>
      <top style="dotted"/>
      <bottom style="dotted"/>
    </border>
    <border>
      <left style="double"/>
      <right style="double"/>
      <top>
        <color indexed="63"/>
      </top>
      <bottom style="hair"/>
    </border>
    <border>
      <left style="hair"/>
      <right style="hair"/>
      <top>
        <color indexed="63"/>
      </top>
      <bottom>
        <color indexed="63"/>
      </bottom>
    </border>
    <border>
      <left style="hair"/>
      <right style="hair"/>
      <top>
        <color indexed="63"/>
      </top>
      <bottom style="hair"/>
    </border>
    <border>
      <left style="thin"/>
      <right style="double"/>
      <top style="thin"/>
      <bottom>
        <color indexed="63"/>
      </bottom>
    </border>
    <border>
      <left style="thin"/>
      <right style="double"/>
      <top>
        <color indexed="63"/>
      </top>
      <bottom style="thin"/>
    </border>
    <border>
      <left style="double"/>
      <right style="double"/>
      <top style="hair"/>
      <bottom style="thin"/>
    </border>
    <border>
      <left>
        <color indexed="63"/>
      </left>
      <right style="thin"/>
      <top style="thin"/>
      <bottom style="dotted"/>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thin"/>
      <right style="double"/>
      <top>
        <color indexed="63"/>
      </top>
      <bottom style="dotted"/>
    </border>
    <border>
      <left style="thin"/>
      <right style="double"/>
      <top>
        <color indexed="63"/>
      </top>
      <bottom>
        <color indexed="63"/>
      </bottom>
    </border>
    <border>
      <left style="thin"/>
      <right style="thin"/>
      <top style="dotted"/>
      <bottom>
        <color indexed="63"/>
      </bottom>
    </border>
    <border>
      <left style="thin"/>
      <right style="double"/>
      <top style="dotted"/>
      <bottom>
        <color indexed="63"/>
      </bottom>
    </border>
    <border>
      <left style="double"/>
      <right style="double"/>
      <top style="double"/>
      <bottom>
        <color indexed="63"/>
      </bottom>
    </border>
    <border>
      <left style="double"/>
      <right style="double"/>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4" borderId="2" applyNumberFormat="0" applyFont="0" applyAlignment="0" applyProtection="0"/>
    <xf numFmtId="0" fontId="10" fillId="0" borderId="3" applyNumberFormat="0" applyFill="0" applyAlignment="0" applyProtection="0"/>
    <xf numFmtId="0" fontId="30" fillId="16" borderId="0" applyNumberFormat="0" applyBorder="0" applyAlignment="0" applyProtection="0"/>
    <xf numFmtId="0" fontId="3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0" borderId="0" applyNumberFormat="0" applyFill="0" applyBorder="0" applyAlignment="0" applyProtection="0"/>
    <xf numFmtId="0" fontId="40" fillId="6" borderId="0" applyNumberFormat="0" applyBorder="0" applyAlignment="0" applyProtection="0"/>
  </cellStyleXfs>
  <cellXfs count="379">
    <xf numFmtId="0" fontId="0" fillId="0" borderId="0" xfId="0" applyAlignment="1">
      <alignment vertical="center"/>
    </xf>
    <xf numFmtId="0" fontId="2" fillId="0" borderId="0" xfId="0" applyFont="1" applyAlignment="1">
      <alignment vertical="center"/>
    </xf>
    <xf numFmtId="0" fontId="3"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5" fillId="18" borderId="0" xfId="0" applyFont="1" applyFill="1" applyAlignment="1">
      <alignment vertical="center"/>
    </xf>
    <xf numFmtId="0" fontId="0" fillId="18" borderId="0" xfId="0" applyFill="1" applyAlignment="1">
      <alignment vertical="center"/>
    </xf>
    <xf numFmtId="0" fontId="0" fillId="0" borderId="13" xfId="0" applyBorder="1" applyAlignment="1">
      <alignment horizontal="center" vertical="center"/>
    </xf>
    <xf numFmtId="0" fontId="7" fillId="0" borderId="0" xfId="0" applyFont="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0" fillId="17" borderId="14" xfId="0" applyFill="1" applyBorder="1" applyAlignment="1">
      <alignment vertical="center"/>
    </xf>
    <xf numFmtId="0" fontId="0" fillId="17" borderId="15" xfId="0" applyFill="1" applyBorder="1" applyAlignment="1">
      <alignment vertical="center"/>
    </xf>
    <xf numFmtId="0" fontId="0" fillId="17" borderId="14" xfId="0" applyFill="1" applyBorder="1" applyAlignment="1">
      <alignment horizontal="centerContinuous" vertical="center"/>
    </xf>
    <xf numFmtId="0" fontId="0" fillId="17" borderId="15" xfId="0" applyFill="1" applyBorder="1" applyAlignment="1">
      <alignment horizontal="centerContinuous" vertical="center"/>
    </xf>
    <xf numFmtId="0" fontId="6" fillId="18" borderId="0" xfId="0" applyFont="1" applyFill="1" applyAlignment="1">
      <alignment vertical="center"/>
    </xf>
    <xf numFmtId="180" fontId="0" fillId="0" borderId="16" xfId="42" applyNumberFormat="1" applyFont="1" applyBorder="1" applyAlignment="1">
      <alignment vertical="center"/>
    </xf>
    <xf numFmtId="0" fontId="4"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17" borderId="14" xfId="0" applyFill="1" applyBorder="1" applyAlignment="1">
      <alignment horizontal="left" vertical="center"/>
    </xf>
    <xf numFmtId="0" fontId="0" fillId="0" borderId="0" xfId="0" applyBorder="1" applyAlignment="1">
      <alignment horizontal="lef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3" fillId="17" borderId="17" xfId="0" applyFont="1" applyFill="1" applyBorder="1" applyAlignment="1">
      <alignment horizontal="center" vertical="center" wrapText="1"/>
    </xf>
    <xf numFmtId="0" fontId="13" fillId="17" borderId="18" xfId="0" applyFont="1" applyFill="1" applyBorder="1" applyAlignment="1">
      <alignment horizontal="center" vertical="center" wrapText="1"/>
    </xf>
    <xf numFmtId="182" fontId="0" fillId="0" borderId="13" xfId="49" applyNumberFormat="1" applyFont="1" applyBorder="1" applyAlignment="1">
      <alignment vertical="center"/>
    </xf>
    <xf numFmtId="0" fontId="16" fillId="17" borderId="0" xfId="0" applyFont="1" applyFill="1" applyAlignment="1">
      <alignment vertical="center" wrapText="1"/>
    </xf>
    <xf numFmtId="0" fontId="16" fillId="17" borderId="0" xfId="0" applyFont="1" applyFill="1" applyAlignment="1">
      <alignment horizontal="center" vertical="center" wrapText="1"/>
    </xf>
    <xf numFmtId="0" fontId="16" fillId="17" borderId="19" xfId="0" applyFont="1" applyFill="1" applyBorder="1" applyAlignment="1">
      <alignment vertical="center" wrapText="1"/>
    </xf>
    <xf numFmtId="0" fontId="16" fillId="17" borderId="20" xfId="0" applyFont="1" applyFill="1" applyBorder="1" applyAlignment="1">
      <alignment vertical="center" wrapText="1"/>
    </xf>
    <xf numFmtId="0" fontId="16" fillId="17" borderId="20" xfId="0" applyFont="1" applyFill="1" applyBorder="1" applyAlignment="1">
      <alignment horizontal="center" vertical="center" wrapText="1"/>
    </xf>
    <xf numFmtId="0" fontId="16" fillId="17" borderId="21" xfId="0" applyFont="1" applyFill="1" applyBorder="1" applyAlignment="1">
      <alignment vertical="center" wrapText="1"/>
    </xf>
    <xf numFmtId="0" fontId="16" fillId="17" borderId="22" xfId="0" applyFont="1" applyFill="1" applyBorder="1" applyAlignment="1">
      <alignment vertical="center" wrapText="1"/>
    </xf>
    <xf numFmtId="0" fontId="17" fillId="17" borderId="0" xfId="0" applyFont="1" applyFill="1" applyAlignment="1">
      <alignment vertical="center" wrapText="1"/>
    </xf>
    <xf numFmtId="0" fontId="0" fillId="17" borderId="23" xfId="0" applyFont="1" applyFill="1" applyBorder="1" applyAlignment="1">
      <alignment horizontal="center" vertical="center" shrinkToFit="1"/>
    </xf>
    <xf numFmtId="0" fontId="18" fillId="17" borderId="0" xfId="0" applyFont="1" applyFill="1" applyAlignment="1">
      <alignment horizontal="center" vertical="center" wrapText="1"/>
    </xf>
    <xf numFmtId="0" fontId="0" fillId="17" borderId="24" xfId="0" applyFont="1" applyFill="1" applyBorder="1" applyAlignment="1">
      <alignment horizontal="center" vertical="center" shrinkToFit="1"/>
    </xf>
    <xf numFmtId="0" fontId="0" fillId="17" borderId="25" xfId="0" applyFont="1" applyFill="1" applyBorder="1" applyAlignment="1">
      <alignment horizontal="center" vertical="center" wrapText="1"/>
    </xf>
    <xf numFmtId="0" fontId="0" fillId="17" borderId="26" xfId="0" applyFont="1" applyFill="1" applyBorder="1" applyAlignment="1">
      <alignment horizontal="center" vertical="center" shrinkToFit="1"/>
    </xf>
    <xf numFmtId="0" fontId="17" fillId="17" borderId="0" xfId="0" applyFont="1" applyFill="1" applyAlignment="1">
      <alignment horizontal="center" vertical="center" wrapText="1"/>
    </xf>
    <xf numFmtId="0" fontId="16" fillId="17" borderId="27" xfId="0" applyFont="1" applyFill="1" applyBorder="1" applyAlignment="1">
      <alignment vertical="center" wrapText="1"/>
    </xf>
    <xf numFmtId="0" fontId="16" fillId="17" borderId="28" xfId="0" applyFont="1" applyFill="1" applyBorder="1" applyAlignment="1">
      <alignment vertical="center" wrapText="1"/>
    </xf>
    <xf numFmtId="0" fontId="17" fillId="17" borderId="28" xfId="0" applyFont="1" applyFill="1" applyBorder="1" applyAlignment="1">
      <alignment vertical="center" wrapText="1"/>
    </xf>
    <xf numFmtId="0" fontId="16" fillId="17" borderId="29" xfId="0" applyFont="1" applyFill="1" applyBorder="1" applyAlignment="1">
      <alignment horizontal="center" vertical="center" wrapText="1"/>
    </xf>
    <xf numFmtId="0" fontId="16" fillId="17" borderId="30" xfId="0" applyFont="1" applyFill="1" applyBorder="1" applyAlignment="1">
      <alignment vertical="center" wrapText="1"/>
    </xf>
    <xf numFmtId="0" fontId="16" fillId="17" borderId="28" xfId="0" applyFont="1" applyFill="1" applyBorder="1" applyAlignment="1">
      <alignment horizontal="center" vertical="center" wrapText="1"/>
    </xf>
    <xf numFmtId="0" fontId="0" fillId="17" borderId="0" xfId="0" applyFont="1" applyFill="1" applyAlignment="1">
      <alignment vertical="center"/>
    </xf>
    <xf numFmtId="0" fontId="13" fillId="17" borderId="31" xfId="0" applyFont="1" applyFill="1" applyBorder="1" applyAlignment="1">
      <alignment horizontal="center" vertical="center" wrapText="1"/>
    </xf>
    <xf numFmtId="180" fontId="16" fillId="17" borderId="0" xfId="42" applyNumberFormat="1" applyFont="1" applyFill="1" applyAlignment="1">
      <alignment horizontal="center" vertical="center" wrapText="1"/>
    </xf>
    <xf numFmtId="180" fontId="16" fillId="17" borderId="17" xfId="42" applyNumberFormat="1" applyFont="1" applyFill="1" applyBorder="1" applyAlignment="1">
      <alignment horizontal="center" vertical="center" shrinkToFit="1"/>
    </xf>
    <xf numFmtId="180" fontId="16" fillId="17" borderId="18" xfId="42" applyNumberFormat="1" applyFont="1" applyFill="1" applyBorder="1" applyAlignment="1">
      <alignment horizontal="center" vertical="center" shrinkToFit="1"/>
    </xf>
    <xf numFmtId="0" fontId="18" fillId="17" borderId="26" xfId="0" applyFont="1" applyFill="1" applyBorder="1" applyAlignment="1">
      <alignment horizontal="center" vertical="center" shrinkToFit="1"/>
    </xf>
    <xf numFmtId="182" fontId="16" fillId="17" borderId="17" xfId="0" applyNumberFormat="1" applyFont="1" applyFill="1" applyBorder="1" applyAlignment="1">
      <alignment horizontal="center" vertical="center" shrinkToFit="1"/>
    </xf>
    <xf numFmtId="182" fontId="16" fillId="17" borderId="18" xfId="49" applyNumberFormat="1" applyFont="1" applyFill="1" applyBorder="1" applyAlignment="1">
      <alignment horizontal="center" vertical="center" shrinkToFit="1"/>
    </xf>
    <xf numFmtId="0" fontId="13" fillId="17" borderId="32" xfId="0" applyFont="1" applyFill="1" applyBorder="1" applyAlignment="1">
      <alignment horizontal="center" vertical="center" wrapText="1"/>
    </xf>
    <xf numFmtId="0" fontId="13" fillId="17" borderId="0" xfId="0" applyFont="1" applyFill="1" applyBorder="1" applyAlignment="1">
      <alignment horizontal="center" vertical="center" wrapText="1"/>
    </xf>
    <xf numFmtId="180" fontId="16" fillId="17" borderId="0" xfId="42" applyNumberFormat="1" applyFont="1" applyFill="1" applyBorder="1" applyAlignment="1">
      <alignment horizontal="center" vertical="center" shrinkToFit="1"/>
    </xf>
    <xf numFmtId="0" fontId="16" fillId="17" borderId="0" xfId="0" applyFont="1" applyFill="1" applyBorder="1" applyAlignment="1">
      <alignment horizontal="center" vertical="center" wrapText="1"/>
    </xf>
    <xf numFmtId="0" fontId="16" fillId="17" borderId="0" xfId="0" applyFont="1" applyFill="1" applyBorder="1" applyAlignment="1">
      <alignment horizontal="center" vertical="center" shrinkToFit="1"/>
    </xf>
    <xf numFmtId="182" fontId="18" fillId="17" borderId="0" xfId="49" applyNumberFormat="1" applyFont="1" applyFill="1" applyBorder="1" applyAlignment="1">
      <alignment horizontal="center" vertical="center" shrinkToFit="1"/>
    </xf>
    <xf numFmtId="0" fontId="13" fillId="17" borderId="33" xfId="0" applyFont="1" applyFill="1" applyBorder="1" applyAlignment="1">
      <alignment horizontal="center" vertical="center" wrapText="1"/>
    </xf>
    <xf numFmtId="0" fontId="0" fillId="17" borderId="0" xfId="0" applyFont="1" applyFill="1" applyAlignment="1">
      <alignment horizontal="center" vertical="center" wrapText="1"/>
    </xf>
    <xf numFmtId="0" fontId="16" fillId="17" borderId="34" xfId="0" applyFont="1" applyFill="1" applyBorder="1" applyAlignment="1">
      <alignment horizontal="center" vertical="center" wrapText="1"/>
    </xf>
    <xf numFmtId="181" fontId="16" fillId="17" borderId="0" xfId="0" applyNumberFormat="1" applyFont="1" applyFill="1" applyBorder="1" applyAlignment="1">
      <alignment horizontal="center" vertical="center" shrinkToFit="1"/>
    </xf>
    <xf numFmtId="0" fontId="13" fillId="17" borderId="35" xfId="0" applyFont="1" applyFill="1" applyBorder="1" applyAlignment="1">
      <alignment horizontal="center" vertical="center" wrapText="1"/>
    </xf>
    <xf numFmtId="0" fontId="13" fillId="17" borderId="36" xfId="0" applyFont="1" applyFill="1" applyBorder="1" applyAlignment="1">
      <alignment horizontal="center" vertical="center" wrapText="1"/>
    </xf>
    <xf numFmtId="0" fontId="13" fillId="17" borderId="37" xfId="0" applyFont="1" applyFill="1" applyBorder="1" applyAlignment="1">
      <alignment horizontal="center" vertical="center" wrapText="1"/>
    </xf>
    <xf numFmtId="180" fontId="16" fillId="17" borderId="37" xfId="42" applyNumberFormat="1" applyFont="1" applyFill="1" applyBorder="1" applyAlignment="1">
      <alignment horizontal="center" vertical="center" shrinkToFit="1"/>
    </xf>
    <xf numFmtId="0" fontId="0" fillId="17" borderId="0" xfId="0" applyFont="1" applyFill="1" applyBorder="1" applyAlignment="1">
      <alignment vertical="center"/>
    </xf>
    <xf numFmtId="0" fontId="16" fillId="17" borderId="38" xfId="0" applyFont="1" applyFill="1" applyBorder="1" applyAlignment="1">
      <alignment vertical="center" wrapText="1"/>
    </xf>
    <xf numFmtId="183" fontId="42" fillId="17" borderId="17" xfId="0" applyNumberFormat="1" applyFont="1" applyFill="1" applyBorder="1" applyAlignment="1">
      <alignment horizontal="center" vertical="center" shrinkToFit="1"/>
    </xf>
    <xf numFmtId="183" fontId="42" fillId="17" borderId="31" xfId="0" applyNumberFormat="1" applyFont="1" applyFill="1" applyBorder="1" applyAlignment="1">
      <alignment horizontal="center" vertical="center" shrinkToFit="1"/>
    </xf>
    <xf numFmtId="183" fontId="42" fillId="17" borderId="18" xfId="0" applyNumberFormat="1" applyFont="1" applyFill="1" applyBorder="1" applyAlignment="1">
      <alignment horizontal="center" vertical="center" shrinkToFit="1"/>
    </xf>
    <xf numFmtId="0" fontId="0" fillId="0" borderId="15" xfId="0" applyBorder="1" applyAlignment="1">
      <alignment vertical="center"/>
    </xf>
    <xf numFmtId="0" fontId="0" fillId="17" borderId="39" xfId="0" applyFill="1" applyBorder="1" applyAlignment="1">
      <alignment vertical="center"/>
    </xf>
    <xf numFmtId="0" fontId="0" fillId="17" borderId="40" xfId="0" applyFill="1" applyBorder="1" applyAlignment="1">
      <alignment vertical="center"/>
    </xf>
    <xf numFmtId="0" fontId="0" fillId="17" borderId="41" xfId="0" applyFill="1" applyBorder="1" applyAlignment="1">
      <alignment vertical="center"/>
    </xf>
    <xf numFmtId="0" fontId="0" fillId="17" borderId="42" xfId="0"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180" fontId="0" fillId="0" borderId="32" xfId="42" applyNumberFormat="1" applyFont="1" applyBorder="1" applyAlignment="1">
      <alignment vertical="center"/>
    </xf>
    <xf numFmtId="0" fontId="0" fillId="0" borderId="42" xfId="0" applyBorder="1" applyAlignment="1">
      <alignment vertical="center"/>
    </xf>
    <xf numFmtId="180" fontId="0" fillId="0" borderId="43" xfId="42" applyNumberFormat="1" applyFont="1" applyBorder="1" applyAlignment="1">
      <alignment vertical="center"/>
    </xf>
    <xf numFmtId="0" fontId="0" fillId="0" borderId="0" xfId="0"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0" xfId="0" applyAlignment="1">
      <alignment vertical="center" wrapText="1"/>
    </xf>
    <xf numFmtId="0" fontId="13" fillId="0" borderId="0" xfId="0" applyFont="1" applyFill="1" applyBorder="1" applyAlignment="1">
      <alignment vertical="center"/>
    </xf>
    <xf numFmtId="0" fontId="0" fillId="0" borderId="15" xfId="0" applyBorder="1" applyAlignment="1">
      <alignment vertical="center" wrapText="1"/>
    </xf>
    <xf numFmtId="0" fontId="0" fillId="0" borderId="15" xfId="0" applyFill="1" applyBorder="1" applyAlignment="1">
      <alignment vertical="center"/>
    </xf>
    <xf numFmtId="0" fontId="13" fillId="0" borderId="0" xfId="0" applyFont="1" applyBorder="1" applyAlignment="1">
      <alignment vertical="center"/>
    </xf>
    <xf numFmtId="180" fontId="0" fillId="0" borderId="14" xfId="42" applyNumberFormat="1" applyFont="1"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9" fontId="0" fillId="0" borderId="13" xfId="49" applyNumberFormat="1" applyFont="1" applyBorder="1" applyAlignment="1">
      <alignment vertical="center"/>
    </xf>
    <xf numFmtId="0" fontId="0" fillId="0" borderId="0" xfId="0" applyFont="1" applyBorder="1" applyAlignment="1">
      <alignment vertical="center" shrinkToFit="1"/>
    </xf>
    <xf numFmtId="0" fontId="0" fillId="0" borderId="14" xfId="0" applyBorder="1" applyAlignment="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wrapText="1"/>
    </xf>
    <xf numFmtId="0" fontId="0" fillId="0" borderId="13" xfId="0"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wrapText="1"/>
    </xf>
    <xf numFmtId="195" fontId="0" fillId="0" borderId="13" xfId="49" applyNumberFormat="1" applyFont="1" applyBorder="1" applyAlignment="1">
      <alignment vertical="center"/>
    </xf>
    <xf numFmtId="0" fontId="2" fillId="0" borderId="0" xfId="0" applyFont="1" applyBorder="1" applyAlignment="1">
      <alignment vertical="center"/>
    </xf>
    <xf numFmtId="0" fontId="0" fillId="0" borderId="1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14" xfId="0" applyFill="1" applyBorder="1" applyAlignment="1">
      <alignment vertical="center"/>
    </xf>
    <xf numFmtId="180" fontId="0" fillId="0" borderId="13" xfId="49" applyNumberFormat="1" applyFont="1" applyBorder="1" applyAlignment="1">
      <alignment vertical="center"/>
    </xf>
    <xf numFmtId="0" fontId="0" fillId="0" borderId="14" xfId="0" applyFont="1" applyBorder="1" applyAlignment="1">
      <alignment vertical="center"/>
    </xf>
    <xf numFmtId="181" fontId="0" fillId="0" borderId="13" xfId="42" applyNumberFormat="1" applyFont="1" applyBorder="1" applyAlignment="1">
      <alignment horizontal="right" vertical="center"/>
    </xf>
    <xf numFmtId="0" fontId="0" fillId="17" borderId="14" xfId="0" applyFont="1" applyFill="1" applyBorder="1" applyAlignment="1">
      <alignment vertical="center"/>
    </xf>
    <xf numFmtId="0" fontId="0" fillId="17" borderId="15" xfId="0" applyFont="1" applyFill="1" applyBorder="1" applyAlignment="1">
      <alignment vertical="center"/>
    </xf>
    <xf numFmtId="0" fontId="0" fillId="17" borderId="14" xfId="0" applyFont="1" applyFill="1" applyBorder="1" applyAlignment="1">
      <alignment vertical="center"/>
    </xf>
    <xf numFmtId="0" fontId="0" fillId="17" borderId="46" xfId="0" applyFont="1" applyFill="1" applyBorder="1" applyAlignment="1">
      <alignment vertical="center"/>
    </xf>
    <xf numFmtId="0" fontId="0" fillId="17" borderId="44" xfId="0" applyFont="1" applyFill="1" applyBorder="1" applyAlignment="1">
      <alignment vertical="center"/>
    </xf>
    <xf numFmtId="0" fontId="0" fillId="17" borderId="45" xfId="0" applyFont="1" applyFill="1" applyBorder="1" applyAlignment="1">
      <alignment vertical="center"/>
    </xf>
    <xf numFmtId="183" fontId="16" fillId="17" borderId="47" xfId="0" applyNumberFormat="1" applyFont="1" applyFill="1" applyBorder="1" applyAlignment="1">
      <alignment horizontal="center" vertical="center" shrinkToFit="1"/>
    </xf>
    <xf numFmtId="180" fontId="16" fillId="17" borderId="47" xfId="0" applyNumberFormat="1" applyFont="1" applyFill="1" applyBorder="1" applyAlignment="1">
      <alignment horizontal="center" vertical="center" shrinkToFit="1"/>
    </xf>
    <xf numFmtId="183" fontId="16" fillId="17" borderId="48" xfId="0" applyNumberFormat="1" applyFont="1" applyFill="1" applyBorder="1" applyAlignment="1">
      <alignment horizontal="center" vertical="center" shrinkToFit="1"/>
    </xf>
    <xf numFmtId="183" fontId="16" fillId="17" borderId="49" xfId="0" applyNumberFormat="1" applyFont="1" applyFill="1" applyBorder="1" applyAlignment="1">
      <alignment horizontal="center" vertical="center" shrinkToFit="1"/>
    </xf>
    <xf numFmtId="180" fontId="16" fillId="17" borderId="48" xfId="0" applyNumberFormat="1" applyFont="1" applyFill="1" applyBorder="1" applyAlignment="1">
      <alignment horizontal="center" vertical="center" shrinkToFit="1"/>
    </xf>
    <xf numFmtId="180" fontId="16" fillId="17" borderId="49" xfId="0" applyNumberFormat="1" applyFont="1" applyFill="1" applyBorder="1" applyAlignment="1">
      <alignment horizontal="center" vertical="center" shrinkToFit="1"/>
    </xf>
    <xf numFmtId="180" fontId="16" fillId="17" borderId="50" xfId="0" applyNumberFormat="1" applyFont="1" applyFill="1" applyBorder="1" applyAlignment="1">
      <alignment horizontal="center" vertical="center" shrinkToFit="1"/>
    </xf>
    <xf numFmtId="195" fontId="16" fillId="17" borderId="51" xfId="0" applyNumberFormat="1" applyFont="1" applyFill="1" applyBorder="1" applyAlignment="1">
      <alignment horizontal="center" vertical="center" shrinkToFit="1"/>
    </xf>
    <xf numFmtId="195" fontId="16" fillId="17" borderId="49" xfId="0" applyNumberFormat="1" applyFont="1" applyFill="1" applyBorder="1" applyAlignment="1">
      <alignment horizontal="center" vertical="center" shrinkToFit="1"/>
    </xf>
    <xf numFmtId="200" fontId="0" fillId="0" borderId="13" xfId="49" applyNumberFormat="1" applyFont="1" applyFill="1" applyBorder="1" applyAlignment="1">
      <alignment vertical="center"/>
    </xf>
    <xf numFmtId="183" fontId="0" fillId="0" borderId="13" xfId="49" applyNumberFormat="1" applyFont="1" applyFill="1" applyBorder="1" applyAlignment="1">
      <alignment vertical="center"/>
    </xf>
    <xf numFmtId="199" fontId="0" fillId="0" borderId="32" xfId="42" applyNumberFormat="1"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17" borderId="46" xfId="0" applyFill="1" applyBorder="1" applyAlignment="1">
      <alignment vertical="center"/>
    </xf>
    <xf numFmtId="0" fontId="0" fillId="0" borderId="52" xfId="0" applyFill="1" applyBorder="1" applyAlignment="1">
      <alignment vertical="center"/>
    </xf>
    <xf numFmtId="0" fontId="0" fillId="0" borderId="15" xfId="0" applyFill="1" applyBorder="1" applyAlignment="1">
      <alignment horizontal="center" vertical="center"/>
    </xf>
    <xf numFmtId="0" fontId="0" fillId="17" borderId="46" xfId="0" applyFill="1" applyBorder="1" applyAlignment="1">
      <alignment horizontal="center" vertical="center"/>
    </xf>
    <xf numFmtId="0" fontId="0" fillId="17" borderId="53" xfId="0" applyFill="1" applyBorder="1" applyAlignment="1">
      <alignment vertical="center"/>
    </xf>
    <xf numFmtId="0" fontId="0" fillId="17" borderId="37" xfId="0" applyFill="1" applyBorder="1" applyAlignment="1">
      <alignment vertical="center"/>
    </xf>
    <xf numFmtId="0" fontId="0" fillId="17" borderId="46" xfId="0" applyFill="1" applyBorder="1" applyAlignment="1">
      <alignment vertical="center"/>
    </xf>
    <xf numFmtId="0" fontId="0" fillId="17" borderId="46" xfId="0" applyFill="1" applyBorder="1" applyAlignment="1">
      <alignment horizontal="left" vertical="center"/>
    </xf>
    <xf numFmtId="0" fontId="0" fillId="17" borderId="46" xfId="0" applyFill="1" applyBorder="1" applyAlignment="1">
      <alignment horizontal="centerContinuous" vertical="center"/>
    </xf>
    <xf numFmtId="0" fontId="0" fillId="0" borderId="37" xfId="0" applyBorder="1" applyAlignment="1">
      <alignment vertical="center"/>
    </xf>
    <xf numFmtId="0" fontId="0" fillId="0" borderId="46" xfId="0" applyBorder="1" applyAlignment="1">
      <alignment vertical="center"/>
    </xf>
    <xf numFmtId="0" fontId="0" fillId="0" borderId="46" xfId="0" applyFill="1" applyBorder="1" applyAlignment="1">
      <alignment horizontal="left" vertical="center"/>
    </xf>
    <xf numFmtId="0" fontId="0" fillId="0" borderId="46" xfId="0" applyFont="1" applyBorder="1" applyAlignment="1">
      <alignment vertical="center"/>
    </xf>
    <xf numFmtId="0" fontId="0" fillId="0" borderId="46" xfId="0" applyFill="1" applyBorder="1" applyAlignment="1">
      <alignment horizontal="centerContinuous" vertical="center"/>
    </xf>
    <xf numFmtId="0" fontId="0" fillId="0" borderId="46" xfId="0" applyFill="1" applyBorder="1" applyAlignment="1">
      <alignment vertical="center"/>
    </xf>
    <xf numFmtId="0" fontId="0" fillId="0" borderId="46" xfId="0" applyFont="1" applyBorder="1" applyAlignment="1">
      <alignment vertical="center"/>
    </xf>
    <xf numFmtId="0" fontId="0" fillId="17" borderId="46" xfId="0" applyFont="1" applyFill="1" applyBorder="1" applyAlignment="1">
      <alignment vertical="center"/>
    </xf>
    <xf numFmtId="0" fontId="0" fillId="17" borderId="52" xfId="0" applyFont="1" applyFill="1" applyBorder="1" applyAlignment="1">
      <alignment vertical="center"/>
    </xf>
    <xf numFmtId="0" fontId="0" fillId="0" borderId="43" xfId="0" applyFill="1" applyBorder="1" applyAlignment="1">
      <alignment vertical="center"/>
    </xf>
    <xf numFmtId="180" fontId="0" fillId="0" borderId="32" xfId="42" applyNumberFormat="1" applyFont="1"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0" borderId="32" xfId="0" applyFill="1" applyBorder="1" applyAlignment="1">
      <alignment vertical="center"/>
    </xf>
    <xf numFmtId="0" fontId="0" fillId="0" borderId="56" xfId="0" applyFill="1" applyBorder="1" applyAlignment="1">
      <alignment vertical="center"/>
    </xf>
    <xf numFmtId="0" fontId="2" fillId="0" borderId="0" xfId="0" applyFont="1" applyFill="1" applyAlignment="1">
      <alignment vertical="center"/>
    </xf>
    <xf numFmtId="0" fontId="2" fillId="0" borderId="37" xfId="0" applyFont="1" applyFill="1" applyBorder="1" applyAlignment="1">
      <alignment vertical="center"/>
    </xf>
    <xf numFmtId="0" fontId="11" fillId="0" borderId="0" xfId="0" applyFont="1" applyAlignment="1">
      <alignment vertical="center"/>
    </xf>
    <xf numFmtId="0" fontId="43" fillId="0" borderId="0" xfId="0" applyFont="1" applyAlignment="1">
      <alignment horizontal="center" vertical="center"/>
    </xf>
    <xf numFmtId="0" fontId="0" fillId="0" borderId="37" xfId="0" applyFill="1" applyBorder="1" applyAlignment="1">
      <alignment vertical="center"/>
    </xf>
    <xf numFmtId="180" fontId="0" fillId="0" borderId="13" xfId="0" applyNumberFormat="1" applyFill="1" applyBorder="1" applyAlignment="1">
      <alignment vertical="center"/>
    </xf>
    <xf numFmtId="180" fontId="0" fillId="0" borderId="43" xfId="0" applyNumberFormat="1" applyFill="1" applyBorder="1" applyAlignment="1">
      <alignment vertical="center"/>
    </xf>
    <xf numFmtId="201" fontId="0" fillId="0" borderId="13" xfId="49" applyNumberFormat="1" applyFont="1" applyFill="1" applyBorder="1" applyAlignment="1">
      <alignment vertical="center"/>
    </xf>
    <xf numFmtId="201" fontId="0" fillId="0" borderId="13" xfId="42" applyNumberFormat="1" applyFont="1" applyBorder="1" applyAlignment="1">
      <alignment vertical="center"/>
    </xf>
    <xf numFmtId="0" fontId="2" fillId="0" borderId="0" xfId="0" applyFont="1" applyFill="1" applyBorder="1" applyAlignment="1">
      <alignment vertical="center"/>
    </xf>
    <xf numFmtId="0" fontId="9" fillId="0" borderId="13" xfId="0" applyFont="1" applyBorder="1" applyAlignment="1">
      <alignment horizontal="center" vertical="center" wrapText="1"/>
    </xf>
    <xf numFmtId="0" fontId="0" fillId="0" borderId="57" xfId="0" applyBorder="1" applyAlignment="1">
      <alignment vertical="center"/>
    </xf>
    <xf numFmtId="180" fontId="0" fillId="0" borderId="13" xfId="49" applyNumberFormat="1" applyFont="1" applyFill="1" applyBorder="1" applyAlignment="1">
      <alignment vertical="center"/>
    </xf>
    <xf numFmtId="0" fontId="5" fillId="0" borderId="0" xfId="0" applyFont="1" applyFill="1" applyAlignment="1">
      <alignment vertical="center"/>
    </xf>
    <xf numFmtId="0" fontId="0" fillId="0" borderId="40" xfId="42" applyNumberFormat="1" applyFont="1" applyBorder="1" applyAlignment="1">
      <alignment vertical="center"/>
    </xf>
    <xf numFmtId="0" fontId="0" fillId="0" borderId="32" xfId="42" applyNumberFormat="1" applyFont="1" applyBorder="1" applyAlignment="1">
      <alignment vertical="center"/>
    </xf>
    <xf numFmtId="181" fontId="0" fillId="0" borderId="13" xfId="0" applyNumberFormat="1" applyFill="1" applyBorder="1" applyAlignment="1">
      <alignment vertical="center"/>
    </xf>
    <xf numFmtId="180" fontId="0" fillId="0" borderId="13" xfId="42" applyNumberFormat="1" applyFont="1" applyFill="1" applyBorder="1" applyAlignment="1">
      <alignment vertical="center"/>
    </xf>
    <xf numFmtId="180" fontId="0" fillId="0" borderId="43" xfId="42" applyNumberFormat="1" applyFont="1" applyFill="1" applyBorder="1" applyAlignment="1">
      <alignment vertical="center"/>
    </xf>
    <xf numFmtId="180" fontId="0" fillId="0" borderId="32" xfId="42" applyNumberFormat="1" applyFont="1" applyFill="1" applyBorder="1" applyAlignment="1">
      <alignment vertical="center"/>
    </xf>
    <xf numFmtId="0" fontId="0" fillId="0" borderId="32" xfId="42" applyNumberFormat="1" applyFont="1" applyFill="1" applyBorder="1" applyAlignment="1">
      <alignment vertical="center"/>
    </xf>
    <xf numFmtId="9" fontId="0" fillId="0" borderId="13" xfId="49" applyNumberFormat="1" applyFont="1" applyFill="1" applyBorder="1" applyAlignment="1">
      <alignment vertical="center"/>
    </xf>
    <xf numFmtId="180" fontId="0" fillId="0" borderId="0" xfId="42" applyNumberFormat="1" applyFont="1" applyBorder="1" applyAlignment="1">
      <alignment vertical="center"/>
    </xf>
    <xf numFmtId="196" fontId="0" fillId="0" borderId="0" xfId="0" applyNumberFormat="1" applyAlignment="1">
      <alignment vertical="center"/>
    </xf>
    <xf numFmtId="196"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1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95" fontId="0" fillId="0" borderId="0" xfId="49" applyNumberFormat="1" applyFont="1" applyBorder="1" applyAlignment="1">
      <alignment vertical="center"/>
    </xf>
    <xf numFmtId="0" fontId="0" fillId="0" borderId="13" xfId="0" applyFont="1" applyBorder="1" applyAlignment="1">
      <alignment horizontal="center" vertical="center" wrapText="1"/>
    </xf>
    <xf numFmtId="0" fontId="0" fillId="17" borderId="44" xfId="0" applyFill="1" applyBorder="1" applyAlignment="1">
      <alignment vertical="center"/>
    </xf>
    <xf numFmtId="180" fontId="0" fillId="0" borderId="13" xfId="49" applyNumberFormat="1" applyFont="1" applyFill="1" applyBorder="1" applyAlignment="1">
      <alignment vertical="center"/>
    </xf>
    <xf numFmtId="49" fontId="0" fillId="0" borderId="13" xfId="42" applyNumberFormat="1" applyFont="1" applyFill="1" applyBorder="1" applyAlignment="1">
      <alignment horizontal="right" vertical="center"/>
    </xf>
    <xf numFmtId="202" fontId="0" fillId="0" borderId="13" xfId="49" applyNumberFormat="1" applyFont="1" applyFill="1" applyBorder="1" applyAlignment="1">
      <alignment vertical="center"/>
    </xf>
    <xf numFmtId="202" fontId="0" fillId="0" borderId="13" xfId="49" applyNumberFormat="1" applyFont="1" applyBorder="1" applyAlignment="1">
      <alignment vertical="center"/>
    </xf>
    <xf numFmtId="0" fontId="0" fillId="17" borderId="23" xfId="0" applyFont="1" applyFill="1" applyBorder="1" applyAlignment="1">
      <alignment horizontal="center" vertical="center" wrapText="1"/>
    </xf>
    <xf numFmtId="182" fontId="45" fillId="17" borderId="26" xfId="49" applyNumberFormat="1" applyFont="1" applyFill="1" applyBorder="1" applyAlignment="1">
      <alignment horizontal="center" vertical="center" shrinkToFit="1"/>
    </xf>
    <xf numFmtId="0" fontId="0" fillId="17" borderId="58" xfId="0" applyFont="1" applyFill="1" applyBorder="1" applyAlignment="1">
      <alignment horizontal="center" vertical="center" wrapText="1"/>
    </xf>
    <xf numFmtId="180" fontId="46" fillId="17" borderId="37" xfId="42" applyNumberFormat="1" applyFont="1" applyFill="1" applyBorder="1" applyAlignment="1">
      <alignment horizontal="center" vertical="center" shrinkToFit="1"/>
    </xf>
    <xf numFmtId="180" fontId="46" fillId="17" borderId="0" xfId="42" applyNumberFormat="1" applyFont="1" applyFill="1" applyBorder="1" applyAlignment="1">
      <alignment horizontal="center" vertical="center" shrinkToFit="1"/>
    </xf>
    <xf numFmtId="0" fontId="0" fillId="17" borderId="52" xfId="0" applyFill="1" applyBorder="1" applyAlignment="1">
      <alignment vertical="center"/>
    </xf>
    <xf numFmtId="0" fontId="0" fillId="7" borderId="13" xfId="0" applyFill="1" applyBorder="1" applyAlignment="1" applyProtection="1">
      <alignment vertical="center"/>
      <protection locked="0"/>
    </xf>
    <xf numFmtId="0" fontId="0" fillId="7" borderId="43"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42" xfId="0" applyFill="1" applyBorder="1" applyAlignment="1" applyProtection="1">
      <alignment vertical="center"/>
      <protection locked="0"/>
    </xf>
    <xf numFmtId="180" fontId="0" fillId="0" borderId="56" xfId="42" applyNumberFormat="1" applyFont="1" applyFill="1" applyBorder="1" applyAlignment="1">
      <alignment vertical="center"/>
    </xf>
    <xf numFmtId="0" fontId="0" fillId="7" borderId="14" xfId="0" applyFill="1" applyBorder="1" applyAlignment="1" applyProtection="1">
      <alignment vertical="center"/>
      <protection locked="0"/>
    </xf>
    <xf numFmtId="38" fontId="0" fillId="7" borderId="13" xfId="49" applyFont="1" applyFill="1" applyBorder="1" applyAlignment="1" applyProtection="1">
      <alignment vertical="center"/>
      <protection locked="0"/>
    </xf>
    <xf numFmtId="0" fontId="0" fillId="7" borderId="13" xfId="0"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ill="1" applyAlignment="1" applyProtection="1">
      <alignment vertical="center"/>
      <protection/>
    </xf>
    <xf numFmtId="180" fontId="16" fillId="0" borderId="17" xfId="42" applyNumberFormat="1" applyFont="1" applyFill="1" applyBorder="1" applyAlignment="1">
      <alignment horizontal="center" vertical="center" shrinkToFit="1"/>
    </xf>
    <xf numFmtId="180" fontId="16" fillId="0" borderId="31" xfId="42" applyNumberFormat="1" applyFont="1" applyFill="1" applyBorder="1" applyAlignment="1">
      <alignment horizontal="center" vertical="center" shrinkToFit="1"/>
    </xf>
    <xf numFmtId="180" fontId="16" fillId="0" borderId="59" xfId="42" applyNumberFormat="1" applyFont="1" applyFill="1" applyBorder="1" applyAlignment="1">
      <alignment horizontal="center" vertical="center" shrinkToFit="1"/>
    </xf>
    <xf numFmtId="180" fontId="16" fillId="0" borderId="39" xfId="42" applyNumberFormat="1" applyFont="1" applyFill="1" applyBorder="1" applyAlignment="1">
      <alignment horizontal="center" vertical="center" shrinkToFit="1"/>
    </xf>
    <xf numFmtId="180" fontId="0" fillId="0" borderId="0" xfId="0" applyNumberFormat="1" applyAlignment="1">
      <alignment vertical="center"/>
    </xf>
    <xf numFmtId="0" fontId="0" fillId="0" borderId="0" xfId="0" applyBorder="1" applyAlignment="1">
      <alignment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38" fontId="24" fillId="0" borderId="0" xfId="0" applyNumberFormat="1" applyFont="1" applyFill="1" applyAlignment="1">
      <alignment vertical="center"/>
    </xf>
    <xf numFmtId="181" fontId="24" fillId="0" borderId="0" xfId="0" applyNumberFormat="1" applyFont="1" applyAlignment="1">
      <alignment vertical="center"/>
    </xf>
    <xf numFmtId="180" fontId="16" fillId="17" borderId="60" xfId="0" applyNumberFormat="1" applyFont="1" applyFill="1" applyBorder="1" applyAlignment="1">
      <alignment horizontal="center" vertical="center" shrinkToFit="1"/>
    </xf>
    <xf numFmtId="0" fontId="0" fillId="0" borderId="14" xfId="0" applyFill="1" applyBorder="1" applyAlignment="1">
      <alignment horizontal="center" vertical="center"/>
    </xf>
    <xf numFmtId="0" fontId="0" fillId="0" borderId="46" xfId="0" applyFill="1" applyBorder="1" applyAlignment="1">
      <alignment horizontal="center" vertical="center"/>
    </xf>
    <xf numFmtId="0" fontId="0" fillId="0" borderId="15" xfId="0"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ill="1" applyBorder="1" applyAlignment="1">
      <alignment vertical="center"/>
    </xf>
    <xf numFmtId="0" fontId="0" fillId="17" borderId="14" xfId="0" applyFill="1" applyBorder="1" applyAlignment="1">
      <alignment horizontal="center" vertical="center"/>
    </xf>
    <xf numFmtId="0" fontId="0" fillId="17" borderId="46" xfId="0" applyFill="1" applyBorder="1" applyAlignment="1">
      <alignment horizontal="center" vertical="center"/>
    </xf>
    <xf numFmtId="0" fontId="0" fillId="17" borderId="15" xfId="0" applyFill="1" applyBorder="1" applyAlignment="1">
      <alignment horizontal="center" vertical="center"/>
    </xf>
    <xf numFmtId="0" fontId="0" fillId="17" borderId="14" xfId="0" applyFill="1" applyBorder="1" applyAlignment="1">
      <alignment horizontal="center" vertical="center" wrapText="1"/>
    </xf>
    <xf numFmtId="0" fontId="0" fillId="17" borderId="46" xfId="0" applyFill="1" applyBorder="1" applyAlignment="1">
      <alignment horizontal="center" vertical="center" wrapText="1"/>
    </xf>
    <xf numFmtId="0" fontId="0" fillId="17" borderId="15" xfId="0" applyFill="1" applyBorder="1" applyAlignment="1">
      <alignment horizontal="center" vertical="center" wrapText="1"/>
    </xf>
    <xf numFmtId="0" fontId="0" fillId="0" borderId="15" xfId="0" applyFont="1" applyBorder="1" applyAlignment="1">
      <alignment horizontal="center" vertical="center"/>
    </xf>
    <xf numFmtId="0" fontId="0" fillId="0" borderId="0" xfId="0" applyAlignment="1">
      <alignment vertical="center" wrapText="1"/>
    </xf>
    <xf numFmtId="0" fontId="0" fillId="0" borderId="14" xfId="0" applyFill="1" applyBorder="1" applyAlignment="1">
      <alignment vertical="center" wrapText="1"/>
    </xf>
    <xf numFmtId="0" fontId="0" fillId="0" borderId="46" xfId="0" applyFill="1" applyBorder="1" applyAlignment="1">
      <alignment vertical="center" wrapText="1"/>
    </xf>
    <xf numFmtId="0" fontId="0" fillId="0" borderId="15" xfId="0" applyFill="1" applyBorder="1" applyAlignment="1">
      <alignment vertical="center" wrapText="1"/>
    </xf>
    <xf numFmtId="0" fontId="0" fillId="0" borderId="0" xfId="0" applyFill="1" applyAlignment="1" applyProtection="1">
      <alignment vertical="center" wrapText="1"/>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Font="1" applyBorder="1" applyAlignment="1">
      <alignment horizontal="center" vertical="center"/>
    </xf>
    <xf numFmtId="0" fontId="0" fillId="0" borderId="0" xfId="0" applyFont="1" applyFill="1" applyAlignment="1">
      <alignment vertical="center" wrapText="1"/>
    </xf>
    <xf numFmtId="0" fontId="0" fillId="0" borderId="14"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vertical="center"/>
    </xf>
    <xf numFmtId="0" fontId="0" fillId="0" borderId="41" xfId="0" applyFill="1" applyBorder="1" applyAlignment="1">
      <alignment vertical="center" wrapText="1"/>
    </xf>
    <xf numFmtId="0" fontId="0" fillId="0" borderId="53" xfId="0" applyFill="1" applyBorder="1" applyAlignment="1">
      <alignment vertical="center" wrapText="1"/>
    </xf>
    <xf numFmtId="0" fontId="0" fillId="0" borderId="42" xfId="0" applyFill="1" applyBorder="1" applyAlignment="1">
      <alignment vertical="center" wrapText="1"/>
    </xf>
    <xf numFmtId="0" fontId="0" fillId="0" borderId="14" xfId="0" applyFont="1" applyFill="1" applyBorder="1" applyAlignment="1">
      <alignment vertical="center" wrapText="1"/>
    </xf>
    <xf numFmtId="0" fontId="0" fillId="0" borderId="46" xfId="0" applyFont="1" applyFill="1" applyBorder="1" applyAlignment="1">
      <alignment vertical="center" wrapText="1"/>
    </xf>
    <xf numFmtId="0" fontId="0" fillId="0" borderId="15" xfId="0" applyFont="1" applyFill="1" applyBorder="1" applyAlignment="1">
      <alignment vertical="center" wrapText="1"/>
    </xf>
    <xf numFmtId="0" fontId="0" fillId="17" borderId="14" xfId="0" applyFont="1" applyFill="1" applyBorder="1" applyAlignment="1">
      <alignment horizontal="left" vertical="center" wrapText="1"/>
    </xf>
    <xf numFmtId="0" fontId="0" fillId="17" borderId="4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5" xfId="0" applyBorder="1" applyAlignment="1">
      <alignment horizontal="left" vertical="center" wrapText="1"/>
    </xf>
    <xf numFmtId="0" fontId="13" fillId="0" borderId="0" xfId="0" applyFont="1" applyAlignment="1">
      <alignment vertical="center" wrapText="1"/>
    </xf>
    <xf numFmtId="0" fontId="0" fillId="17" borderId="14" xfId="0" applyFill="1" applyBorder="1" applyAlignment="1">
      <alignment vertical="center" wrapText="1"/>
    </xf>
    <xf numFmtId="0" fontId="0" fillId="17" borderId="46" xfId="0" applyFill="1" applyBorder="1" applyAlignment="1">
      <alignment vertical="center" wrapText="1"/>
    </xf>
    <xf numFmtId="0" fontId="0" fillId="17" borderId="15" xfId="0" applyFill="1" applyBorder="1" applyAlignment="1">
      <alignment vertical="center" wrapText="1"/>
    </xf>
    <xf numFmtId="0" fontId="0" fillId="0" borderId="46" xfId="0"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ill="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vertical="center" wrapText="1"/>
    </xf>
    <xf numFmtId="0" fontId="10" fillId="0" borderId="37" xfId="0" applyFont="1" applyBorder="1" applyAlignment="1">
      <alignment vertical="center" shrinkToFit="1"/>
    </xf>
    <xf numFmtId="0" fontId="10" fillId="0" borderId="40" xfId="0" applyFont="1" applyBorder="1" applyAlignment="1">
      <alignment vertical="center" shrinkToFit="1"/>
    </xf>
    <xf numFmtId="0" fontId="0" fillId="17" borderId="14" xfId="0" applyFill="1" applyBorder="1" applyAlignment="1">
      <alignment horizontal="left" vertical="center" wrapText="1"/>
    </xf>
    <xf numFmtId="0" fontId="0" fillId="17" borderId="46" xfId="0" applyFill="1" applyBorder="1" applyAlignment="1">
      <alignment horizontal="left" vertical="center" wrapText="1"/>
    </xf>
    <xf numFmtId="0" fontId="0" fillId="17" borderId="15" xfId="0" applyFill="1" applyBorder="1" applyAlignment="1">
      <alignment horizontal="left" vertical="center" wrapText="1"/>
    </xf>
    <xf numFmtId="0" fontId="13" fillId="0" borderId="0" xfId="0" applyFont="1" applyFill="1" applyAlignment="1">
      <alignment vertical="center" wrapText="1"/>
    </xf>
    <xf numFmtId="0" fontId="0" fillId="19" borderId="54" xfId="0" applyFont="1" applyFill="1" applyBorder="1" applyAlignment="1">
      <alignment horizontal="center" vertical="center" wrapText="1"/>
    </xf>
    <xf numFmtId="0" fontId="0" fillId="19" borderId="55" xfId="0" applyFont="1" applyFill="1" applyBorder="1" applyAlignment="1">
      <alignment horizontal="center" vertical="center" wrapText="1"/>
    </xf>
    <xf numFmtId="0" fontId="0" fillId="19" borderId="32" xfId="0" applyFont="1" applyFill="1" applyBorder="1" applyAlignment="1">
      <alignment horizontal="center" vertical="center" wrapText="1"/>
    </xf>
    <xf numFmtId="0" fontId="16" fillId="17" borderId="23" xfId="0" applyFont="1" applyFill="1" applyBorder="1" applyAlignment="1">
      <alignment horizontal="center" vertical="center" wrapText="1"/>
    </xf>
    <xf numFmtId="0" fontId="16" fillId="17" borderId="61" xfId="0" applyFont="1" applyFill="1" applyBorder="1" applyAlignment="1">
      <alignment horizontal="center" vertical="center" wrapText="1"/>
    </xf>
    <xf numFmtId="0" fontId="16" fillId="17" borderId="62" xfId="0" applyFont="1" applyFill="1" applyBorder="1" applyAlignment="1">
      <alignment horizontal="center" vertical="center" wrapText="1"/>
    </xf>
    <xf numFmtId="0" fontId="16" fillId="17" borderId="23" xfId="0" applyFont="1" applyFill="1" applyBorder="1" applyAlignment="1">
      <alignment horizontal="center" vertical="center" shrinkToFit="1"/>
    </xf>
    <xf numFmtId="0" fontId="16" fillId="17" borderId="61" xfId="0" applyFont="1" applyFill="1" applyBorder="1" applyAlignment="1">
      <alignment horizontal="center" vertical="center" shrinkToFit="1"/>
    </xf>
    <xf numFmtId="0" fontId="16" fillId="17" borderId="62" xfId="0" applyFont="1" applyFill="1" applyBorder="1" applyAlignment="1">
      <alignment horizontal="center" vertical="center" shrinkToFit="1"/>
    </xf>
    <xf numFmtId="182" fontId="46" fillId="17" borderId="23" xfId="49" applyNumberFormat="1" applyFont="1" applyFill="1" applyBorder="1" applyAlignment="1">
      <alignment horizontal="center" vertical="center" shrinkToFit="1"/>
    </xf>
    <xf numFmtId="182" fontId="46" fillId="17" borderId="61" xfId="49" applyNumberFormat="1" applyFont="1" applyFill="1" applyBorder="1" applyAlignment="1">
      <alignment horizontal="center" vertical="center" shrinkToFit="1"/>
    </xf>
    <xf numFmtId="182" fontId="46" fillId="17" borderId="62" xfId="49" applyNumberFormat="1" applyFont="1" applyFill="1" applyBorder="1" applyAlignment="1">
      <alignment horizontal="center" vertical="center" shrinkToFit="1"/>
    </xf>
    <xf numFmtId="180" fontId="16" fillId="17" borderId="63" xfId="42" applyNumberFormat="1" applyFont="1" applyFill="1" applyBorder="1" applyAlignment="1">
      <alignment horizontal="center" vertical="center" shrinkToFit="1"/>
    </xf>
    <xf numFmtId="180" fontId="16" fillId="17" borderId="64" xfId="42" applyNumberFormat="1" applyFont="1" applyFill="1" applyBorder="1" applyAlignment="1">
      <alignment horizontal="center" vertical="center" shrinkToFit="1"/>
    </xf>
    <xf numFmtId="180" fontId="16" fillId="17" borderId="51" xfId="42" applyNumberFormat="1" applyFont="1" applyFill="1" applyBorder="1" applyAlignment="1">
      <alignment horizontal="center" vertical="center" shrinkToFit="1"/>
    </xf>
    <xf numFmtId="180" fontId="16" fillId="17" borderId="65" xfId="42" applyNumberFormat="1" applyFont="1" applyFill="1" applyBorder="1" applyAlignment="1">
      <alignment horizontal="center" vertical="center" shrinkToFit="1"/>
    </xf>
    <xf numFmtId="0" fontId="0" fillId="18" borderId="54" xfId="0" applyFont="1" applyFill="1" applyBorder="1" applyAlignment="1">
      <alignment horizontal="center" vertical="center" wrapText="1"/>
    </xf>
    <xf numFmtId="0" fontId="16" fillId="18" borderId="32" xfId="0" applyFont="1" applyFill="1" applyBorder="1" applyAlignment="1">
      <alignment horizontal="center" vertical="center" wrapText="1"/>
    </xf>
    <xf numFmtId="0" fontId="13" fillId="17" borderId="17" xfId="0" applyFont="1" applyFill="1" applyBorder="1" applyAlignment="1">
      <alignment horizontal="center" vertical="center"/>
    </xf>
    <xf numFmtId="0" fontId="13" fillId="17" borderId="66" xfId="0" applyFont="1" applyFill="1" applyBorder="1" applyAlignment="1">
      <alignment horizontal="center" vertical="center"/>
    </xf>
    <xf numFmtId="0" fontId="13" fillId="17" borderId="18" xfId="0" applyFont="1" applyFill="1" applyBorder="1" applyAlignment="1">
      <alignment horizontal="center" vertical="center" wrapText="1"/>
    </xf>
    <xf numFmtId="0" fontId="13" fillId="17" borderId="67" xfId="0" applyFont="1" applyFill="1" applyBorder="1" applyAlignment="1">
      <alignment horizontal="center" vertical="center" wrapText="1"/>
    </xf>
    <xf numFmtId="0" fontId="13" fillId="17" borderId="68" xfId="0" applyFont="1" applyFill="1" applyBorder="1" applyAlignment="1">
      <alignment horizontal="center" vertical="center" wrapText="1"/>
    </xf>
    <xf numFmtId="0" fontId="13" fillId="17" borderId="69" xfId="0" applyFont="1" applyFill="1" applyBorder="1" applyAlignment="1">
      <alignment horizontal="center" vertical="center" wrapText="1"/>
    </xf>
    <xf numFmtId="0" fontId="13" fillId="17" borderId="39" xfId="0" applyFont="1" applyFill="1" applyBorder="1" applyAlignment="1">
      <alignment horizontal="center" vertical="center" wrapText="1"/>
    </xf>
    <xf numFmtId="0" fontId="13" fillId="17" borderId="40" xfId="0" applyFont="1" applyFill="1" applyBorder="1" applyAlignment="1">
      <alignment horizontal="center" vertical="center" wrapText="1"/>
    </xf>
    <xf numFmtId="0" fontId="15" fillId="17" borderId="0" xfId="0" applyFont="1" applyFill="1" applyAlignment="1">
      <alignment horizontal="center" vertical="center"/>
    </xf>
    <xf numFmtId="0" fontId="13" fillId="17" borderId="70" xfId="0" applyFont="1" applyFill="1" applyBorder="1" applyAlignment="1">
      <alignment vertical="center" wrapText="1"/>
    </xf>
    <xf numFmtId="0" fontId="13" fillId="17" borderId="71" xfId="0" applyFont="1" applyFill="1" applyBorder="1" applyAlignment="1">
      <alignment vertical="center" wrapText="1"/>
    </xf>
    <xf numFmtId="0" fontId="13" fillId="17" borderId="72" xfId="0" applyFont="1" applyFill="1" applyBorder="1" applyAlignment="1">
      <alignment vertical="center" wrapText="1"/>
    </xf>
    <xf numFmtId="0" fontId="13" fillId="17" borderId="73" xfId="0" applyFont="1" applyFill="1" applyBorder="1" applyAlignment="1">
      <alignment vertical="center" wrapText="1"/>
    </xf>
    <xf numFmtId="0" fontId="13" fillId="17" borderId="74" xfId="0" applyFont="1" applyFill="1" applyBorder="1" applyAlignment="1">
      <alignment vertical="center" wrapText="1"/>
    </xf>
    <xf numFmtId="0" fontId="13" fillId="17" borderId="75" xfId="0" applyFont="1" applyFill="1" applyBorder="1" applyAlignment="1">
      <alignment vertical="center" wrapText="1"/>
    </xf>
    <xf numFmtId="0" fontId="14"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21" fillId="19" borderId="78" xfId="0" applyFont="1" applyFill="1" applyBorder="1" applyAlignment="1">
      <alignment horizontal="center" vertical="center" wrapText="1"/>
    </xf>
    <xf numFmtId="0" fontId="22" fillId="19" borderId="79" xfId="0" applyFont="1" applyFill="1" applyBorder="1" applyAlignment="1">
      <alignment horizontal="center" vertical="center" wrapText="1"/>
    </xf>
    <xf numFmtId="0" fontId="22" fillId="19" borderId="80" xfId="0" applyFont="1" applyFill="1" applyBorder="1" applyAlignment="1">
      <alignment horizontal="center" vertical="center" wrapText="1"/>
    </xf>
    <xf numFmtId="0" fontId="21" fillId="18" borderId="81" xfId="0" applyFont="1" applyFill="1" applyBorder="1" applyAlignment="1">
      <alignment horizontal="center" vertical="center" wrapText="1"/>
    </xf>
    <xf numFmtId="0" fontId="22" fillId="18" borderId="82" xfId="0" applyFont="1" applyFill="1" applyBorder="1" applyAlignment="1">
      <alignment horizontal="center" vertical="center" wrapText="1"/>
    </xf>
    <xf numFmtId="0" fontId="22" fillId="18" borderId="83" xfId="0" applyFont="1" applyFill="1" applyBorder="1" applyAlignment="1">
      <alignment horizontal="center" vertical="center" wrapText="1"/>
    </xf>
    <xf numFmtId="180" fontId="16" fillId="17" borderId="48" xfId="42" applyNumberFormat="1" applyFont="1" applyFill="1" applyBorder="1" applyAlignment="1">
      <alignment horizontal="center" vertical="center" shrinkToFit="1"/>
    </xf>
    <xf numFmtId="180" fontId="16" fillId="17" borderId="49" xfId="42" applyNumberFormat="1" applyFont="1" applyFill="1" applyBorder="1" applyAlignment="1">
      <alignment horizontal="center" vertical="center" shrinkToFit="1"/>
    </xf>
    <xf numFmtId="0" fontId="13" fillId="17" borderId="54" xfId="0" applyFont="1" applyFill="1" applyBorder="1" applyAlignment="1">
      <alignment horizontal="center" vertical="center" wrapText="1"/>
    </xf>
    <xf numFmtId="0" fontId="13" fillId="17" borderId="33" xfId="0" applyFont="1" applyFill="1" applyBorder="1" applyAlignment="1">
      <alignment horizontal="center" vertical="center" wrapText="1"/>
    </xf>
    <xf numFmtId="180" fontId="16" fillId="17" borderId="84" xfId="42" applyNumberFormat="1" applyFont="1" applyFill="1" applyBorder="1" applyAlignment="1">
      <alignment horizontal="center" vertical="center" shrinkToFit="1"/>
    </xf>
    <xf numFmtId="180" fontId="16" fillId="17" borderId="47" xfId="42" applyNumberFormat="1" applyFont="1" applyFill="1" applyBorder="1" applyAlignment="1">
      <alignment horizontal="center" vertical="center" shrinkToFit="1"/>
    </xf>
    <xf numFmtId="0" fontId="13" fillId="17" borderId="55" xfId="0" applyFont="1" applyFill="1" applyBorder="1" applyAlignment="1">
      <alignment horizontal="center" vertical="center" wrapText="1"/>
    </xf>
    <xf numFmtId="0" fontId="13" fillId="17" borderId="32" xfId="0" applyFont="1" applyFill="1" applyBorder="1" applyAlignment="1">
      <alignment horizontal="center" vertical="center" wrapText="1"/>
    </xf>
    <xf numFmtId="180" fontId="16" fillId="17" borderId="85" xfId="42" applyNumberFormat="1" applyFont="1" applyFill="1" applyBorder="1" applyAlignment="1">
      <alignment horizontal="center" vertical="center" shrinkToFit="1"/>
    </xf>
    <xf numFmtId="0" fontId="0" fillId="0" borderId="32" xfId="0" applyBorder="1" applyAlignment="1">
      <alignment vertical="center"/>
    </xf>
    <xf numFmtId="0" fontId="0" fillId="18" borderId="55" xfId="0" applyFont="1" applyFill="1" applyBorder="1" applyAlignment="1">
      <alignment horizontal="center" vertical="center" wrapText="1"/>
    </xf>
    <xf numFmtId="0" fontId="0" fillId="18" borderId="32" xfId="0" applyFont="1" applyFill="1" applyBorder="1" applyAlignment="1">
      <alignment horizontal="center" vertical="center" wrapText="1"/>
    </xf>
    <xf numFmtId="0" fontId="16" fillId="19" borderId="54" xfId="0" applyFont="1" applyFill="1" applyBorder="1" applyAlignment="1">
      <alignment horizontal="center" vertical="center" wrapText="1"/>
    </xf>
    <xf numFmtId="0" fontId="16" fillId="19" borderId="55" xfId="0" applyFont="1" applyFill="1" applyBorder="1" applyAlignment="1">
      <alignment horizontal="center" vertical="center" wrapText="1"/>
    </xf>
    <xf numFmtId="0" fontId="16" fillId="19" borderId="32" xfId="0" applyFont="1" applyFill="1" applyBorder="1" applyAlignment="1">
      <alignment horizontal="center" vertical="center" wrapText="1"/>
    </xf>
    <xf numFmtId="0" fontId="0" fillId="19" borderId="68" xfId="0" applyFont="1" applyFill="1" applyBorder="1" applyAlignment="1">
      <alignment horizontal="center" vertical="center" wrapText="1"/>
    </xf>
    <xf numFmtId="0" fontId="16" fillId="19" borderId="69" xfId="0" applyFont="1" applyFill="1" applyBorder="1" applyAlignment="1">
      <alignment horizontal="center" vertical="center" wrapText="1"/>
    </xf>
    <xf numFmtId="0" fontId="16" fillId="19" borderId="39" xfId="0" applyFont="1" applyFill="1" applyBorder="1" applyAlignment="1">
      <alignment horizontal="center" vertical="center" wrapText="1"/>
    </xf>
    <xf numFmtId="0" fontId="16" fillId="19" borderId="40" xfId="0" applyFont="1" applyFill="1" applyBorder="1" applyAlignment="1">
      <alignment horizontal="center" vertical="center" wrapText="1"/>
    </xf>
    <xf numFmtId="0" fontId="13" fillId="17" borderId="86" xfId="0" applyFont="1" applyFill="1" applyBorder="1" applyAlignment="1">
      <alignment horizontal="center" vertical="center" wrapText="1"/>
    </xf>
    <xf numFmtId="180" fontId="16" fillId="17" borderId="87" xfId="42" applyNumberFormat="1" applyFont="1" applyFill="1" applyBorder="1" applyAlignment="1">
      <alignment horizontal="center" vertical="center" shrinkToFit="1"/>
    </xf>
    <xf numFmtId="181" fontId="16" fillId="17" borderId="23" xfId="0" applyNumberFormat="1" applyFont="1" applyFill="1" applyBorder="1" applyAlignment="1">
      <alignment horizontal="center" vertical="center" shrinkToFit="1"/>
    </xf>
    <xf numFmtId="181" fontId="16" fillId="17" borderId="61" xfId="0" applyNumberFormat="1" applyFont="1" applyFill="1" applyBorder="1" applyAlignment="1">
      <alignment horizontal="center" vertical="center" shrinkToFit="1"/>
    </xf>
    <xf numFmtId="181" fontId="16" fillId="17" borderId="62" xfId="0" applyNumberFormat="1" applyFont="1" applyFill="1" applyBorder="1" applyAlignment="1">
      <alignment horizontal="center" vertical="center" shrinkToFit="1"/>
    </xf>
    <xf numFmtId="0" fontId="9" fillId="17" borderId="18" xfId="0" applyFont="1" applyFill="1" applyBorder="1" applyAlignment="1">
      <alignment horizontal="center" vertical="center" wrapText="1"/>
    </xf>
    <xf numFmtId="0" fontId="9" fillId="17" borderId="67" xfId="0" applyFont="1" applyFill="1" applyBorder="1" applyAlignment="1">
      <alignment horizontal="center" vertical="center" wrapText="1"/>
    </xf>
    <xf numFmtId="0" fontId="13" fillId="18" borderId="54" xfId="0" applyFont="1" applyFill="1" applyBorder="1" applyAlignment="1">
      <alignment horizontal="center" vertical="center" wrapText="1"/>
    </xf>
    <xf numFmtId="0" fontId="13" fillId="0" borderId="32" xfId="0" applyFont="1" applyBorder="1" applyAlignment="1">
      <alignment vertical="center"/>
    </xf>
    <xf numFmtId="0" fontId="13" fillId="17" borderId="17" xfId="0" applyFont="1" applyFill="1" applyBorder="1" applyAlignment="1">
      <alignment horizontal="center" vertical="center" wrapText="1"/>
    </xf>
    <xf numFmtId="0" fontId="13" fillId="17" borderId="66" xfId="0" applyFont="1" applyFill="1" applyBorder="1" applyAlignment="1">
      <alignment horizontal="center" vertical="center" wrapText="1"/>
    </xf>
    <xf numFmtId="180" fontId="16" fillId="17" borderId="88" xfId="42" applyNumberFormat="1" applyFont="1" applyFill="1" applyBorder="1" applyAlignment="1">
      <alignment horizontal="center" vertical="center" shrinkToFit="1"/>
    </xf>
    <xf numFmtId="180" fontId="16" fillId="17" borderId="89" xfId="42" applyNumberFormat="1" applyFont="1" applyFill="1" applyBorder="1" applyAlignment="1">
      <alignment horizontal="center" vertical="center" shrinkToFi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73" xfId="0" applyFont="1" applyFill="1" applyBorder="1" applyAlignment="1">
      <alignment horizontal="center" vertical="center" wrapText="1"/>
    </xf>
    <xf numFmtId="0" fontId="14" fillId="5" borderId="74" xfId="0" applyFont="1" applyFill="1" applyBorder="1" applyAlignment="1">
      <alignment horizontal="center" vertical="center" wrapText="1"/>
    </xf>
    <xf numFmtId="0" fontId="14" fillId="5" borderId="75" xfId="0" applyFont="1" applyFill="1" applyBorder="1" applyAlignment="1">
      <alignment horizontal="center" vertical="center" wrapText="1"/>
    </xf>
    <xf numFmtId="180" fontId="18" fillId="17" borderId="23" xfId="42" applyNumberFormat="1" applyFont="1" applyFill="1" applyBorder="1" applyAlignment="1">
      <alignment horizontal="center" vertical="center" shrinkToFit="1"/>
    </xf>
    <xf numFmtId="180" fontId="18" fillId="17" borderId="62" xfId="42" applyNumberFormat="1" applyFont="1" applyFill="1" applyBorder="1" applyAlignment="1">
      <alignment horizontal="center" vertical="center" shrinkToFit="1"/>
    </xf>
    <xf numFmtId="180" fontId="45" fillId="17" borderId="23" xfId="49" applyNumberFormat="1" applyFont="1" applyFill="1" applyBorder="1" applyAlignment="1">
      <alignment horizontal="center" vertical="center" shrinkToFit="1"/>
    </xf>
    <xf numFmtId="180" fontId="45" fillId="17" borderId="62" xfId="49" applyNumberFormat="1" applyFont="1" applyFill="1" applyBorder="1" applyAlignment="1">
      <alignment horizontal="center" vertical="center" shrinkToFit="1"/>
    </xf>
    <xf numFmtId="0" fontId="0" fillId="4" borderId="70" xfId="0" applyFont="1" applyFill="1" applyBorder="1" applyAlignment="1">
      <alignment horizontal="center" vertical="center" wrapText="1"/>
    </xf>
    <xf numFmtId="0" fontId="0" fillId="4" borderId="72"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0" fillId="17" borderId="23" xfId="0" applyFont="1" applyFill="1" applyBorder="1" applyAlignment="1">
      <alignment horizontal="center" vertical="center" shrinkToFit="1"/>
    </xf>
    <xf numFmtId="0" fontId="0" fillId="17" borderId="62" xfId="0" applyFont="1" applyFill="1" applyBorder="1" applyAlignment="1">
      <alignment horizontal="center" vertical="center" shrinkToFit="1"/>
    </xf>
    <xf numFmtId="180" fontId="16" fillId="17" borderId="23" xfId="42" applyNumberFormat="1" applyFont="1" applyFill="1" applyBorder="1" applyAlignment="1">
      <alignment horizontal="center" vertical="center" shrinkToFit="1"/>
    </xf>
    <xf numFmtId="180" fontId="16" fillId="17" borderId="62" xfId="42" applyNumberFormat="1" applyFont="1" applyFill="1" applyBorder="1" applyAlignment="1">
      <alignment horizontal="center" vertical="center" shrinkToFit="1"/>
    </xf>
    <xf numFmtId="0" fontId="0" fillId="8" borderId="23" xfId="0" applyFont="1" applyFill="1" applyBorder="1" applyAlignment="1">
      <alignment horizontal="center" vertical="center" wrapText="1"/>
    </xf>
    <xf numFmtId="0" fontId="0" fillId="8" borderId="62" xfId="0" applyFont="1" applyFill="1" applyBorder="1" applyAlignment="1">
      <alignment horizontal="center" vertical="center" wrapText="1"/>
    </xf>
    <xf numFmtId="180" fontId="46" fillId="17" borderId="23" xfId="42" applyNumberFormat="1" applyFont="1" applyFill="1" applyBorder="1" applyAlignment="1">
      <alignment horizontal="center" vertical="center" shrinkToFit="1"/>
    </xf>
    <xf numFmtId="180" fontId="46" fillId="17" borderId="62" xfId="42" applyNumberFormat="1" applyFont="1" applyFill="1" applyBorder="1" applyAlignment="1">
      <alignment horizontal="center" vertical="center" shrinkToFi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8">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48"/>
          <c:w val="0.974"/>
          <c:h val="0.94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solidFill>
                <a:srgbClr val="002060"/>
              </a:solidFill>
              <a:ln w="3175">
                <a:noFill/>
              </a:ln>
            </c:spPr>
            <c:marker>
              <c:size val="9"/>
              <c:spPr>
                <a:solidFill>
                  <a:srgbClr val="003366"/>
                </a:solidFill>
                <a:ln>
                  <a:noFill/>
                </a:ln>
              </c:spPr>
            </c:marker>
          </c:dPt>
          <c:xVal>
            <c:numLit>
              <c:ptCount val="28"/>
              <c:pt idx="0">
                <c:v>11.06</c:v>
              </c:pt>
              <c:pt idx="1">
                <c:v>6.89</c:v>
              </c:pt>
              <c:pt idx="2">
                <c:v>11.96</c:v>
              </c:pt>
              <c:pt idx="3">
                <c:v>10.63</c:v>
              </c:pt>
              <c:pt idx="4">
                <c:v>6.16</c:v>
              </c:pt>
              <c:pt idx="5">
                <c:v>7.06</c:v>
              </c:pt>
              <c:pt idx="6">
                <c:v>7.02</c:v>
              </c:pt>
              <c:pt idx="7">
                <c:v>5.17</c:v>
              </c:pt>
              <c:pt idx="8">
                <c:v>3.34</c:v>
              </c:pt>
              <c:pt idx="9">
                <c:v>4.84</c:v>
              </c:pt>
              <c:pt idx="10">
                <c:v>5.72</c:v>
              </c:pt>
              <c:pt idx="11">
                <c:v>4.55</c:v>
              </c:pt>
              <c:pt idx="12">
                <c:v>12.1</c:v>
              </c:pt>
              <c:pt idx="13">
                <c:v>11.23</c:v>
              </c:pt>
              <c:pt idx="14">
                <c:v>3.2</c:v>
              </c:pt>
              <c:pt idx="15">
                <c:v>6</c:v>
              </c:pt>
              <c:pt idx="16">
                <c:v>0.899999999999999</c:v>
              </c:pt>
              <c:pt idx="17">
                <c:v>4.8</c:v>
              </c:pt>
              <c:pt idx="18">
                <c:v>7.01</c:v>
              </c:pt>
              <c:pt idx="19">
                <c:v>3.9</c:v>
              </c:pt>
              <c:pt idx="20">
                <c:v>10.12</c:v>
              </c:pt>
              <c:pt idx="21">
                <c:v>3.1</c:v>
              </c:pt>
              <c:pt idx="22">
                <c:v>5.22</c:v>
              </c:pt>
              <c:pt idx="23">
                <c:v>2.9</c:v>
              </c:pt>
              <c:pt idx="24">
                <c:v>4.76</c:v>
              </c:pt>
              <c:pt idx="25">
                <c:v>6.03</c:v>
              </c:pt>
              <c:pt idx="26">
                <c:v>5.79</c:v>
              </c:pt>
              <c:pt idx="27">
                <c:v>3.9</c:v>
              </c:pt>
            </c:numLit>
          </c:xVal>
          <c:yVal>
            <c:numLit>
              <c:ptCount val="28"/>
              <c:pt idx="0">
                <c:v>0.900900900900901</c:v>
              </c:pt>
              <c:pt idx="1">
                <c:v>0</c:v>
              </c:pt>
              <c:pt idx="2">
                <c:v>0</c:v>
              </c:pt>
              <c:pt idx="3">
                <c:v>1.63934426229508</c:v>
              </c:pt>
              <c:pt idx="4">
                <c:v>1.06951871657754</c:v>
              </c:pt>
              <c:pt idx="5">
                <c:v>0</c:v>
              </c:pt>
              <c:pt idx="6">
                <c:v>0.99009900990099</c:v>
              </c:pt>
              <c:pt idx="7">
                <c:v>0.673400673400673</c:v>
              </c:pt>
              <c:pt idx="8">
                <c:v>7.42971887550201</c:v>
              </c:pt>
              <c:pt idx="9">
                <c:v>2.03389830508475</c:v>
              </c:pt>
              <c:pt idx="10">
                <c:v>0</c:v>
              </c:pt>
              <c:pt idx="11">
                <c:v>6.52173913043478</c:v>
              </c:pt>
              <c:pt idx="12">
                <c:v>0.266666666666667</c:v>
              </c:pt>
              <c:pt idx="13">
                <c:v>0.421940928270042</c:v>
              </c:pt>
              <c:pt idx="14">
                <c:v>0.233644859813084</c:v>
              </c:pt>
              <c:pt idx="15">
                <c:v>0</c:v>
              </c:pt>
              <c:pt idx="16">
                <c:v>9.7323600973236</c:v>
              </c:pt>
              <c:pt idx="17">
                <c:v>1.77705977382876</c:v>
              </c:pt>
              <c:pt idx="18">
                <c:v>1.88172043010753</c:v>
              </c:pt>
              <c:pt idx="19">
                <c:v>0</c:v>
              </c:pt>
              <c:pt idx="20">
                <c:v>1</c:v>
              </c:pt>
              <c:pt idx="21">
                <c:v>0</c:v>
              </c:pt>
              <c:pt idx="22">
                <c:v>1.76056338028169</c:v>
              </c:pt>
              <c:pt idx="23">
                <c:v>2.40963855421687</c:v>
              </c:pt>
              <c:pt idx="24">
                <c:v>1.31386861313869</c:v>
              </c:pt>
              <c:pt idx="25">
                <c:v>0</c:v>
              </c:pt>
              <c:pt idx="26">
                <c:v>5.41376643464811</c:v>
              </c:pt>
              <c:pt idx="27">
                <c:v>1.61153519932146</c:v>
              </c:pt>
            </c:numLit>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FF00FF"/>
              </a:solidFill>
              <a:ln>
                <a:solidFill>
                  <a:srgbClr val="993366"/>
                </a:solidFill>
              </a:ln>
            </c:spPr>
          </c:marker>
          <c:xVal>
            <c:numRef>
              <c:f>'入力シート'!$T$402</c:f>
              <c:numCache>
                <c:ptCount val="1"/>
                <c:pt idx="0">
                  <c:v>0</c:v>
                </c:pt>
              </c:numCache>
            </c:numRef>
          </c:xVal>
          <c:yVal>
            <c:numRef>
              <c:f>'入力シート'!$U$402</c:f>
              <c:numCache>
                <c:ptCount val="1"/>
                <c:pt idx="0">
                  <c:v>0</c:v>
                </c:pt>
              </c:numCache>
            </c:numRef>
          </c:yVal>
          <c:smooth val="0"/>
        </c:ser>
        <c:axId val="28203052"/>
        <c:axId val="52500877"/>
      </c:scatterChart>
      <c:valAx>
        <c:axId val="28203052"/>
        <c:scaling>
          <c:orientation val="maxMin"/>
        </c:scaling>
        <c:axPos val="b"/>
        <c:delete val="0"/>
        <c:numFmt formatCode="0_ " sourceLinked="0"/>
        <c:majorTickMark val="in"/>
        <c:minorTickMark val="none"/>
        <c:tickLblPos val="nextTo"/>
        <c:spPr>
          <a:ln w="12700">
            <a:solidFill>
              <a:srgbClr val="333333"/>
            </a:solidFill>
          </a:ln>
        </c:spPr>
        <c:crossAx val="52500877"/>
        <c:crosses val="autoZero"/>
        <c:crossBetween val="midCat"/>
        <c:dispUnits/>
        <c:majorUnit val="1"/>
      </c:valAx>
      <c:valAx>
        <c:axId val="52500877"/>
        <c:scaling>
          <c:orientation val="minMax"/>
          <c:max val="12"/>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28203052"/>
        <c:crosses val="autoZero"/>
        <c:crossBetween val="midCat"/>
        <c:dispUnits/>
        <c:majorUnit val="2"/>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5</xdr:row>
      <xdr:rowOff>85725</xdr:rowOff>
    </xdr:from>
    <xdr:to>
      <xdr:col>9</xdr:col>
      <xdr:colOff>390525</xdr:colOff>
      <xdr:row>5</xdr:row>
      <xdr:rowOff>752475</xdr:rowOff>
    </xdr:to>
    <xdr:sp>
      <xdr:nvSpPr>
        <xdr:cNvPr id="1" name="AutoShape 4"/>
        <xdr:cNvSpPr>
          <a:spLocks/>
        </xdr:cNvSpPr>
      </xdr:nvSpPr>
      <xdr:spPr>
        <a:xfrm>
          <a:off x="3609975" y="1457325"/>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xdr:row>
      <xdr:rowOff>190500</xdr:rowOff>
    </xdr:from>
    <xdr:to>
      <xdr:col>13</xdr:col>
      <xdr:colOff>323850</xdr:colOff>
      <xdr:row>38</xdr:row>
      <xdr:rowOff>228600</xdr:rowOff>
    </xdr:to>
    <xdr:sp>
      <xdr:nvSpPr>
        <xdr:cNvPr id="2" name="AutoShape 6"/>
        <xdr:cNvSpPr>
          <a:spLocks/>
        </xdr:cNvSpPr>
      </xdr:nvSpPr>
      <xdr:spPr>
        <a:xfrm>
          <a:off x="6686550" y="2371725"/>
          <a:ext cx="1085850" cy="11801475"/>
        </a:xfrm>
        <a:prstGeom prst="upArrow">
          <a:avLst>
            <a:gd name="adj1" fmla="val -44717"/>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38</xdr:row>
      <xdr:rowOff>38100</xdr:rowOff>
    </xdr:from>
    <xdr:to>
      <xdr:col>9</xdr:col>
      <xdr:colOff>390525</xdr:colOff>
      <xdr:row>38</xdr:row>
      <xdr:rowOff>704850</xdr:rowOff>
    </xdr:to>
    <xdr:sp>
      <xdr:nvSpPr>
        <xdr:cNvPr id="3" name="AutoShape 4"/>
        <xdr:cNvSpPr>
          <a:spLocks/>
        </xdr:cNvSpPr>
      </xdr:nvSpPr>
      <xdr:spPr>
        <a:xfrm>
          <a:off x="3609975" y="13982700"/>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xdr:row>
      <xdr:rowOff>190500</xdr:rowOff>
    </xdr:from>
    <xdr:to>
      <xdr:col>4</xdr:col>
      <xdr:colOff>323850</xdr:colOff>
      <xdr:row>38</xdr:row>
      <xdr:rowOff>228600</xdr:rowOff>
    </xdr:to>
    <xdr:sp>
      <xdr:nvSpPr>
        <xdr:cNvPr id="4" name="AutoShape 6"/>
        <xdr:cNvSpPr>
          <a:spLocks/>
        </xdr:cNvSpPr>
      </xdr:nvSpPr>
      <xdr:spPr>
        <a:xfrm>
          <a:off x="1085850" y="2371725"/>
          <a:ext cx="1085850" cy="11801475"/>
        </a:xfrm>
        <a:prstGeom prst="upArrow">
          <a:avLst>
            <a:gd name="adj1" fmla="val -4471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0.72175</cdr:y>
    </cdr:from>
    <cdr:to>
      <cdr:x>0.96125</cdr:x>
      <cdr:y>0.72175</cdr:y>
    </cdr:to>
    <cdr:sp>
      <cdr:nvSpPr>
        <cdr:cNvPr id="1" name="Line 25"/>
        <cdr:cNvSpPr>
          <a:spLocks/>
        </cdr:cNvSpPr>
      </cdr:nvSpPr>
      <cdr:spPr>
        <a:xfrm flipV="1">
          <a:off x="304800" y="4143375"/>
          <a:ext cx="85629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0.52125</cdr:x>
      <cdr:y>0.0715</cdr:y>
    </cdr:from>
    <cdr:to>
      <cdr:x>0.523</cdr:x>
      <cdr:y>0.9365</cdr:y>
    </cdr:to>
    <cdr:sp>
      <cdr:nvSpPr>
        <cdr:cNvPr id="2" name="Line 23"/>
        <cdr:cNvSpPr>
          <a:spLocks/>
        </cdr:cNvSpPr>
      </cdr:nvSpPr>
      <cdr:spPr>
        <a:xfrm flipV="1">
          <a:off x="4810125" y="409575"/>
          <a:ext cx="19050" cy="4972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0.67275</cdr:x>
      <cdr:y>0.0715</cdr:y>
    </cdr:from>
    <cdr:to>
      <cdr:x>0.67275</cdr:x>
      <cdr:y>0.93475</cdr:y>
    </cdr:to>
    <cdr:sp>
      <cdr:nvSpPr>
        <cdr:cNvPr id="3" name="Line 22"/>
        <cdr:cNvSpPr>
          <a:spLocks/>
        </cdr:cNvSpPr>
      </cdr:nvSpPr>
      <cdr:spPr>
        <a:xfrm flipH="1" flipV="1">
          <a:off x="6200775" y="409575"/>
          <a:ext cx="0" cy="496252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0.41575</cdr:y>
    </cdr:from>
    <cdr:to>
      <cdr:x>0.96425</cdr:x>
      <cdr:y>0.41925</cdr:y>
    </cdr:to>
    <cdr:sp>
      <cdr:nvSpPr>
        <cdr:cNvPr id="4" name="Line 24"/>
        <cdr:cNvSpPr>
          <a:spLocks/>
        </cdr:cNvSpPr>
      </cdr:nvSpPr>
      <cdr:spPr>
        <a:xfrm flipV="1">
          <a:off x="419100" y="2390775"/>
          <a:ext cx="8477250" cy="190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0.32225</cdr:x>
      <cdr:y>0.134</cdr:y>
    </cdr:from>
    <cdr:to>
      <cdr:x>0.51375</cdr:x>
      <cdr:y>0.199</cdr:y>
    </cdr:to>
    <cdr:sp>
      <cdr:nvSpPr>
        <cdr:cNvPr id="5" name="Text Box 26"/>
        <cdr:cNvSpPr txBox="1">
          <a:spLocks noChangeArrowheads="1"/>
        </cdr:cNvSpPr>
      </cdr:nvSpPr>
      <cdr:spPr>
        <a:xfrm>
          <a:off x="2971800" y="762000"/>
          <a:ext cx="177165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【地方銀行業総合職平均値】</a:t>
          </a:r>
          <a:r>
            <a:rPr lang="en-US" cap="none" sz="1000" b="1" i="0" u="none" baseline="0">
              <a:solidFill>
                <a:srgbClr val="800080"/>
              </a:solidFill>
              <a:latin typeface="ＭＳ Ｐゴシック"/>
              <a:ea typeface="ＭＳ Ｐゴシック"/>
              <a:cs typeface="ＭＳ Ｐゴシック"/>
            </a:rPr>
            <a:t>
6.3</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0.6775</cdr:x>
      <cdr:y>0.134</cdr:y>
    </cdr:from>
    <cdr:to>
      <cdr:x>0.81525</cdr:x>
      <cdr:y>0.199</cdr:y>
    </cdr:to>
    <cdr:sp>
      <cdr:nvSpPr>
        <cdr:cNvPr id="6" name="Text Box 27"/>
        <cdr:cNvSpPr txBox="1">
          <a:spLocks noChangeArrowheads="1"/>
        </cdr:cNvSpPr>
      </cdr:nvSpPr>
      <cdr:spPr>
        <a:xfrm>
          <a:off x="6248400" y="762000"/>
          <a:ext cx="1266825"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4</a:t>
          </a:r>
          <a:r>
            <a:rPr lang="en-US" cap="none" sz="1000" b="1" i="0" u="none" baseline="0">
              <a:solidFill>
                <a:srgbClr val="0000FF"/>
              </a:solidFill>
              <a:latin typeface="ＭＳ Ｐゴシック"/>
              <a:ea typeface="ＭＳ Ｐゴシック"/>
              <a:cs typeface="ＭＳ Ｐゴシック"/>
            </a:rPr>
            <a:t>.1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0.08075</cdr:x>
      <cdr:y>0.34125</cdr:y>
    </cdr:from>
    <cdr:to>
      <cdr:x>0.2195</cdr:x>
      <cdr:y>0.40625</cdr:y>
    </cdr:to>
    <cdr:sp>
      <cdr:nvSpPr>
        <cdr:cNvPr id="7" name="Text Box 28"/>
        <cdr:cNvSpPr txBox="1">
          <a:spLocks noChangeArrowheads="1"/>
        </cdr:cNvSpPr>
      </cdr:nvSpPr>
      <cdr:spPr>
        <a:xfrm>
          <a:off x="742950" y="1962150"/>
          <a:ext cx="127635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7</a:t>
          </a:r>
          <a:r>
            <a:rPr lang="en-US" cap="none" sz="1000" b="1" i="0" u="none" baseline="0">
              <a:solidFill>
                <a:srgbClr val="0000FF"/>
              </a:solidFill>
              <a:latin typeface="ＭＳ Ｐゴシック"/>
              <a:ea typeface="ＭＳ Ｐゴシック"/>
              <a:cs typeface="ＭＳ Ｐゴシック"/>
            </a:rPr>
            <a:t>.2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0.06975</cdr:x>
      <cdr:y>0.64825</cdr:y>
    </cdr:from>
    <cdr:to>
      <cdr:x>0.2315</cdr:x>
      <cdr:y>0.71325</cdr:y>
    </cdr:to>
    <cdr:sp>
      <cdr:nvSpPr>
        <cdr:cNvPr id="8" name="Text Box 29"/>
        <cdr:cNvSpPr txBox="1">
          <a:spLocks noChangeArrowheads="1"/>
        </cdr:cNvSpPr>
      </cdr:nvSpPr>
      <cdr:spPr>
        <a:xfrm>
          <a:off x="638175" y="3724275"/>
          <a:ext cx="1495425"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【地方銀行業平均値】
2.9％</a:t>
          </a:r>
        </a:p>
      </cdr:txBody>
    </cdr:sp>
  </cdr:relSizeAnchor>
  <cdr:relSizeAnchor xmlns:cdr="http://schemas.openxmlformats.org/drawingml/2006/chartDrawing">
    <cdr:from>
      <cdr:x>0.33325</cdr:x>
      <cdr:y>0.006</cdr:y>
    </cdr:from>
    <cdr:to>
      <cdr:x>0.70525</cdr:x>
      <cdr:y>0.05275</cdr:y>
    </cdr:to>
    <cdr:sp>
      <cdr:nvSpPr>
        <cdr:cNvPr id="9" name="Rectangle 30"/>
        <cdr:cNvSpPr>
          <a:spLocks/>
        </cdr:cNvSpPr>
      </cdr:nvSpPr>
      <cdr:spPr>
        <a:xfrm>
          <a:off x="3067050" y="28575"/>
          <a:ext cx="3429000" cy="266700"/>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0.0195</cdr:x>
      <cdr:y>0.1445</cdr:y>
    </cdr:from>
    <cdr:to>
      <cdr:x>0.05775</cdr:x>
      <cdr:y>0.83025</cdr:y>
    </cdr:to>
    <cdr:sp>
      <cdr:nvSpPr>
        <cdr:cNvPr id="10" name="Rectangle 31"/>
        <cdr:cNvSpPr>
          <a:spLocks/>
        </cdr:cNvSpPr>
      </cdr:nvSpPr>
      <cdr:spPr>
        <a:xfrm>
          <a:off x="171450" y="828675"/>
          <a:ext cx="352425" cy="394335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管理職に占める女性割合（課長クラス以上）</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0.95875</cdr:x>
      <cdr:y>0.01</cdr:y>
    </cdr:from>
    <cdr:to>
      <cdr:x>0.98575</cdr:x>
      <cdr:y>0.042</cdr:y>
    </cdr:to>
    <cdr:sp>
      <cdr:nvSpPr>
        <cdr:cNvPr id="11" name="テキスト ボックス 3"/>
        <cdr:cNvSpPr txBox="1">
          <a:spLocks noChangeArrowheads="1"/>
        </cdr:cNvSpPr>
      </cdr:nvSpPr>
      <cdr:spPr>
        <a:xfrm>
          <a:off x="88487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0.89275</cdr:y>
    </cdr:from>
    <cdr:to>
      <cdr:x>0.03325</cdr:x>
      <cdr:y>0.92475</cdr:y>
    </cdr:to>
    <cdr:sp>
      <cdr:nvSpPr>
        <cdr:cNvPr id="12" name="テキスト ボックス 4"/>
        <cdr:cNvSpPr txBox="1">
          <a:spLocks noChangeArrowheads="1"/>
        </cdr:cNvSpPr>
      </cdr:nvSpPr>
      <cdr:spPr>
        <a:xfrm>
          <a:off x="0" y="5133975"/>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98"/>
  <sheetViews>
    <sheetView tabSelected="1" zoomScale="80" zoomScaleNormal="80" zoomScalePageLayoutView="0" workbookViewId="0" topLeftCell="A379">
      <selection activeCell="S399" sqref="S399"/>
    </sheetView>
  </sheetViews>
  <sheetFormatPr defaultColWidth="9.00390625" defaultRowHeight="13.5"/>
  <cols>
    <col min="1" max="2" width="1.625" style="0" customWidth="1"/>
    <col min="3" max="20" width="10.00390625" style="0" customWidth="1"/>
  </cols>
  <sheetData>
    <row r="1" ht="21" customHeight="1">
      <c r="A1" s="21" t="s">
        <v>19</v>
      </c>
    </row>
    <row r="2" ht="20.25" customHeight="1">
      <c r="A2" s="21" t="s">
        <v>141</v>
      </c>
    </row>
    <row r="3" ht="9" customHeight="1" thickBot="1"/>
    <row r="4" spans="1:6" ht="23.25" customHeight="1" thickBot="1">
      <c r="A4" s="2" t="s">
        <v>142</v>
      </c>
      <c r="B4" s="3"/>
      <c r="C4" s="3"/>
      <c r="D4" s="3"/>
      <c r="E4" s="3"/>
      <c r="F4" s="4"/>
    </row>
    <row r="5" ht="9" customHeight="1"/>
    <row r="6" ht="22.5" customHeight="1">
      <c r="B6" s="1" t="s">
        <v>110</v>
      </c>
    </row>
    <row r="7" ht="9" customHeight="1">
      <c r="C7" s="176"/>
    </row>
    <row r="8" spans="3:15" s="22" customFormat="1" ht="18" customHeight="1">
      <c r="C8" s="233" t="s">
        <v>112</v>
      </c>
      <c r="D8" s="233"/>
      <c r="E8" s="233"/>
      <c r="F8" s="233"/>
      <c r="G8" s="233"/>
      <c r="H8" s="233"/>
      <c r="I8" s="233"/>
      <c r="J8" s="233"/>
      <c r="K8" s="233"/>
      <c r="L8" s="233"/>
      <c r="M8" s="233"/>
      <c r="N8" s="233"/>
      <c r="O8" s="233"/>
    </row>
    <row r="9" spans="3:15" s="22" customFormat="1" ht="18" customHeight="1">
      <c r="C9" s="232" t="s">
        <v>143</v>
      </c>
      <c r="D9" s="232"/>
      <c r="E9" s="232"/>
      <c r="F9" s="232"/>
      <c r="G9" s="232"/>
      <c r="H9" s="232"/>
      <c r="I9" s="232"/>
      <c r="J9" s="232"/>
      <c r="K9" s="232"/>
      <c r="L9" s="232"/>
      <c r="M9" s="232"/>
      <c r="N9" s="232"/>
      <c r="O9" s="232"/>
    </row>
    <row r="10" s="22" customFormat="1" ht="10.5" customHeight="1"/>
    <row r="11" s="22" customFormat="1" ht="18" customHeight="1">
      <c r="C11" s="22" t="s">
        <v>144</v>
      </c>
    </row>
    <row r="12" s="22" customFormat="1" ht="18" customHeight="1">
      <c r="C12" s="22" t="s">
        <v>61</v>
      </c>
    </row>
    <row r="13" s="22" customFormat="1" ht="18" customHeight="1">
      <c r="C13" s="22" t="s">
        <v>62</v>
      </c>
    </row>
    <row r="14" s="22" customFormat="1" ht="18" customHeight="1">
      <c r="C14" s="22" t="s">
        <v>63</v>
      </c>
    </row>
    <row r="15" s="22" customFormat="1" ht="18" customHeight="1"/>
    <row r="16" spans="3:15" s="22" customFormat="1" ht="35.25" customHeight="1">
      <c r="C16" s="249" t="s">
        <v>145</v>
      </c>
      <c r="D16" s="249"/>
      <c r="E16" s="249"/>
      <c r="F16" s="249"/>
      <c r="G16" s="249"/>
      <c r="H16" s="249"/>
      <c r="I16" s="249"/>
      <c r="J16" s="249"/>
      <c r="K16" s="249"/>
      <c r="L16" s="249"/>
      <c r="M16" s="249"/>
      <c r="N16" s="249"/>
      <c r="O16" s="249"/>
    </row>
    <row r="17" spans="3:15" s="22" customFormat="1" ht="18" customHeight="1">
      <c r="C17" s="232" t="s">
        <v>146</v>
      </c>
      <c r="D17" s="232"/>
      <c r="E17" s="232"/>
      <c r="F17" s="232"/>
      <c r="G17" s="232"/>
      <c r="H17" s="232"/>
      <c r="I17" s="232"/>
      <c r="J17" s="232"/>
      <c r="K17" s="232"/>
      <c r="L17" s="232"/>
      <c r="M17" s="232"/>
      <c r="N17" s="232"/>
      <c r="O17" s="232"/>
    </row>
    <row r="18" s="22" customFormat="1" ht="10.5" customHeight="1"/>
    <row r="19" s="22" customFormat="1" ht="18" customHeight="1">
      <c r="C19" s="22" t="s">
        <v>64</v>
      </c>
    </row>
    <row r="20" s="22" customFormat="1" ht="18" customHeight="1">
      <c r="C20" s="22" t="s">
        <v>65</v>
      </c>
    </row>
    <row r="21" s="22" customFormat="1" ht="18" customHeight="1">
      <c r="C21" s="22" t="s">
        <v>66</v>
      </c>
    </row>
    <row r="22" s="22" customFormat="1" ht="18" customHeight="1"/>
    <row r="23" ht="18" customHeight="1"/>
    <row r="24" ht="22.5" customHeight="1">
      <c r="B24" s="1" t="s">
        <v>147</v>
      </c>
    </row>
    <row r="25" ht="9" customHeight="1"/>
    <row r="26" spans="3:19" ht="22.5" customHeight="1">
      <c r="C26" s="5" t="s">
        <v>111</v>
      </c>
      <c r="D26" s="5"/>
      <c r="E26" s="5"/>
      <c r="F26" s="5"/>
      <c r="G26" s="6"/>
      <c r="H26" s="6"/>
      <c r="I26" s="6"/>
      <c r="J26" s="6"/>
      <c r="K26" s="6"/>
      <c r="L26" s="6"/>
      <c r="M26" s="6"/>
      <c r="N26" s="6"/>
      <c r="O26" s="6"/>
      <c r="P26" s="6"/>
      <c r="Q26" s="6"/>
      <c r="R26" s="6"/>
      <c r="S26" s="19"/>
    </row>
    <row r="27" ht="9" customHeight="1"/>
    <row r="28" spans="3:15" ht="30" customHeight="1">
      <c r="C28" s="241" t="s">
        <v>148</v>
      </c>
      <c r="D28" s="241"/>
      <c r="E28" s="241"/>
      <c r="F28" s="241"/>
      <c r="G28" s="241"/>
      <c r="H28" s="241"/>
      <c r="I28" s="241"/>
      <c r="J28" s="241"/>
      <c r="K28" s="241"/>
      <c r="L28" s="241"/>
      <c r="M28" s="241"/>
      <c r="N28" s="241"/>
      <c r="O28" s="241"/>
    </row>
    <row r="29" spans="3:15" s="22" customFormat="1" ht="30.75" customHeight="1">
      <c r="C29" s="231" t="s">
        <v>149</v>
      </c>
      <c r="D29" s="231"/>
      <c r="E29" s="231"/>
      <c r="F29" s="232"/>
      <c r="G29" s="232"/>
      <c r="H29" s="232"/>
      <c r="I29" s="232"/>
      <c r="J29" s="232"/>
      <c r="K29" s="232"/>
      <c r="L29" s="232"/>
      <c r="M29" s="232"/>
      <c r="N29" s="232"/>
      <c r="O29" s="232"/>
    </row>
    <row r="30" ht="10.5" customHeight="1"/>
    <row r="31" spans="10:13" ht="18" customHeight="1">
      <c r="J31" s="1" t="s">
        <v>20</v>
      </c>
      <c r="K31" s="1"/>
      <c r="L31" s="1"/>
      <c r="M31" s="1"/>
    </row>
    <row r="32" spans="3:15" ht="18" customHeight="1">
      <c r="C32" s="234" t="s">
        <v>67</v>
      </c>
      <c r="D32" s="235"/>
      <c r="E32" s="235"/>
      <c r="F32" s="236"/>
      <c r="G32" s="7" t="s">
        <v>0</v>
      </c>
      <c r="H32" s="7" t="s">
        <v>1</v>
      </c>
      <c r="J32" s="234" t="s">
        <v>67</v>
      </c>
      <c r="K32" s="235"/>
      <c r="L32" s="235"/>
      <c r="M32" s="236"/>
      <c r="N32" s="9" t="s">
        <v>2</v>
      </c>
      <c r="O32" s="223" t="s">
        <v>150</v>
      </c>
    </row>
    <row r="33" spans="3:15" ht="18" customHeight="1">
      <c r="C33" s="15" t="s">
        <v>151</v>
      </c>
      <c r="D33" s="137"/>
      <c r="E33" s="137"/>
      <c r="F33" s="16"/>
      <c r="G33" s="207"/>
      <c r="H33" s="207"/>
      <c r="I33" s="29" t="s">
        <v>152</v>
      </c>
      <c r="J33" s="15" t="s">
        <v>151</v>
      </c>
      <c r="K33" s="137"/>
      <c r="L33" s="137"/>
      <c r="M33" s="80"/>
      <c r="N33" s="10">
        <f>IF(AND(OR(H33=0,H33=""),G33+H33&gt;0),0,IF(OR(G33+H33=0,G33+H33=""),"",H33/(G33+H33)))</f>
      </c>
      <c r="O33" s="10">
        <v>0.16</v>
      </c>
    </row>
    <row r="34" spans="3:15" ht="18" customHeight="1" thickBot="1">
      <c r="C34" s="83" t="s">
        <v>153</v>
      </c>
      <c r="D34" s="141"/>
      <c r="E34" s="141"/>
      <c r="F34" s="84"/>
      <c r="G34" s="208"/>
      <c r="H34" s="208"/>
      <c r="I34" s="28" t="s">
        <v>18</v>
      </c>
      <c r="J34" s="83" t="s">
        <v>153</v>
      </c>
      <c r="K34" s="141"/>
      <c r="L34" s="141"/>
      <c r="M34" s="88"/>
      <c r="N34" s="89">
        <f>IF(AND(OR(H34=0,H34=""),G34+H34&gt;0),0,IF(OR(G34+H34=0,G34+H34=""),"",H34/(G34+H34)))</f>
      </c>
      <c r="O34" s="89">
        <v>0.98</v>
      </c>
    </row>
    <row r="35" spans="3:15" ht="18" customHeight="1" thickTop="1">
      <c r="C35" s="81" t="s">
        <v>3</v>
      </c>
      <c r="D35" s="142"/>
      <c r="E35" s="142"/>
      <c r="F35" s="82"/>
      <c r="G35" s="134">
        <f>IF(AND(G33="",G34=""),"",SUM(G33:G34))</f>
      </c>
      <c r="H35" s="134">
        <f>IF(AND(H33="",H34=""),"",SUM(H33:H34))</f>
      </c>
      <c r="J35" s="85" t="s">
        <v>3</v>
      </c>
      <c r="K35" s="146"/>
      <c r="L35" s="146"/>
      <c r="M35" s="86"/>
      <c r="N35" s="20">
        <f>IF(AND(SUM(H33:H34)=0,SUM(G33:H34)&gt;0),0,IF(SUM(G33:H34)=0,"",SUM(H33:H34)/SUM(G33:H34)))</f>
      </c>
      <c r="O35" s="87">
        <v>0.544</v>
      </c>
    </row>
    <row r="36" ht="18" customHeight="1"/>
    <row r="37" ht="22.5" customHeight="1">
      <c r="B37" s="1" t="s">
        <v>154</v>
      </c>
    </row>
    <row r="38" ht="9" customHeight="1"/>
    <row r="39" spans="3:19" ht="22.5" customHeight="1">
      <c r="C39" s="5" t="s">
        <v>155</v>
      </c>
      <c r="D39" s="5"/>
      <c r="E39" s="5"/>
      <c r="F39" s="5"/>
      <c r="G39" s="6"/>
      <c r="H39" s="6"/>
      <c r="I39" s="6"/>
      <c r="J39" s="6"/>
      <c r="K39" s="6"/>
      <c r="L39" s="6"/>
      <c r="M39" s="6"/>
      <c r="N39" s="6"/>
      <c r="O39" s="6"/>
      <c r="P39" s="6"/>
      <c r="Q39" s="6"/>
      <c r="R39" s="19"/>
      <c r="S39" s="6"/>
    </row>
    <row r="40" ht="9" customHeight="1"/>
    <row r="41" spans="3:15" ht="30" customHeight="1">
      <c r="C41" s="241" t="s">
        <v>156</v>
      </c>
      <c r="D41" s="241"/>
      <c r="E41" s="241"/>
      <c r="F41" s="241"/>
      <c r="G41" s="241"/>
      <c r="H41" s="241"/>
      <c r="I41" s="241"/>
      <c r="J41" s="241"/>
      <c r="K41" s="241"/>
      <c r="L41" s="241"/>
      <c r="M41" s="241"/>
      <c r="N41" s="241"/>
      <c r="O41" s="241"/>
    </row>
    <row r="42" spans="3:15" s="22" customFormat="1" ht="30.75" customHeight="1">
      <c r="C42" s="231" t="s">
        <v>157</v>
      </c>
      <c r="D42" s="231"/>
      <c r="E42" s="231"/>
      <c r="F42" s="232"/>
      <c r="G42" s="232"/>
      <c r="H42" s="232"/>
      <c r="I42" s="232"/>
      <c r="J42" s="232"/>
      <c r="K42" s="232"/>
      <c r="L42" s="232"/>
      <c r="M42" s="232"/>
      <c r="N42" s="232"/>
      <c r="O42" s="232"/>
    </row>
    <row r="43" ht="9" customHeight="1"/>
    <row r="44" spans="10:13" ht="18" customHeight="1">
      <c r="J44" s="1" t="s">
        <v>20</v>
      </c>
      <c r="K44" s="1"/>
      <c r="L44" s="1"/>
      <c r="M44" s="1"/>
    </row>
    <row r="45" spans="3:15" ht="18" customHeight="1">
      <c r="C45" s="234" t="s">
        <v>67</v>
      </c>
      <c r="D45" s="235"/>
      <c r="E45" s="235"/>
      <c r="F45" s="236"/>
      <c r="G45" s="7" t="s">
        <v>0</v>
      </c>
      <c r="H45" s="7" t="s">
        <v>1</v>
      </c>
      <c r="J45" s="234" t="s">
        <v>67</v>
      </c>
      <c r="K45" s="235"/>
      <c r="L45" s="235"/>
      <c r="M45" s="236"/>
      <c r="N45" s="9" t="s">
        <v>2</v>
      </c>
      <c r="O45" s="223" t="s">
        <v>150</v>
      </c>
    </row>
    <row r="46" spans="3:15" ht="18" customHeight="1">
      <c r="C46" s="15" t="s">
        <v>151</v>
      </c>
      <c r="D46" s="137"/>
      <c r="E46" s="137"/>
      <c r="F46" s="16"/>
      <c r="G46" s="207"/>
      <c r="H46" s="207"/>
      <c r="I46" s="29" t="s">
        <v>152</v>
      </c>
      <c r="J46" s="15" t="s">
        <v>151</v>
      </c>
      <c r="K46" s="137"/>
      <c r="L46" s="137"/>
      <c r="M46" s="80"/>
      <c r="N46" s="10">
        <f>IF(AND(OR(H46=0,H46=""),G46+H46&gt;0),0,IF(OR(G46+H46=0,G46+H46=""),"",H46/(G46+H46)))</f>
      </c>
      <c r="O46" s="10">
        <v>0.083</v>
      </c>
    </row>
    <row r="47" spans="3:15" ht="18" customHeight="1" thickBot="1">
      <c r="C47" s="83" t="s">
        <v>153</v>
      </c>
      <c r="D47" s="141"/>
      <c r="E47" s="141"/>
      <c r="F47" s="84"/>
      <c r="G47" s="208"/>
      <c r="H47" s="208"/>
      <c r="I47" s="28" t="s">
        <v>18</v>
      </c>
      <c r="J47" s="83" t="s">
        <v>153</v>
      </c>
      <c r="K47" s="141"/>
      <c r="L47" s="141"/>
      <c r="M47" s="88"/>
      <c r="N47" s="89">
        <f>IF(AND(OR(H47=0,H47=""),G47+H47&gt;0),0,IF(OR(G47+H47=0,G47+H47=""),"",H47/(G47+H47)))</f>
      </c>
      <c r="O47" s="89">
        <v>0.7</v>
      </c>
    </row>
    <row r="48" spans="3:15" ht="18" customHeight="1" thickTop="1">
      <c r="C48" s="81" t="s">
        <v>3</v>
      </c>
      <c r="D48" s="142"/>
      <c r="E48" s="142"/>
      <c r="F48" s="82"/>
      <c r="G48" s="134">
        <f>IF(AND(G46="",G47=""),"",SUM(G46:G47))</f>
      </c>
      <c r="H48" s="134">
        <f>IF(AND(H46="",H47=""),"",SUM(H46:H47))</f>
      </c>
      <c r="J48" s="85" t="s">
        <v>3</v>
      </c>
      <c r="K48" s="146"/>
      <c r="L48" s="146"/>
      <c r="M48" s="86"/>
      <c r="N48" s="20">
        <f>IF(AND(SUM(H46:H47)=0,SUM(G46:H47)&gt;0),0,IF(SUM(G46:H47)=0,"",SUM(H46:H47)/SUM(G46:H47)))</f>
      </c>
      <c r="O48" s="87">
        <v>0.333</v>
      </c>
    </row>
    <row r="49" spans="3:8" ht="18" customHeight="1">
      <c r="C49" s="11"/>
      <c r="D49" s="11"/>
      <c r="E49" s="11"/>
      <c r="F49" s="11"/>
      <c r="G49" s="12"/>
      <c r="H49" s="12"/>
    </row>
    <row r="50" spans="3:8" ht="18" customHeight="1" thickBot="1">
      <c r="C50" s="11"/>
      <c r="D50" s="11"/>
      <c r="E50" s="11"/>
      <c r="F50" s="11"/>
      <c r="G50" s="12"/>
      <c r="H50" s="12"/>
    </row>
    <row r="51" spans="1:6" ht="23.25" customHeight="1" thickBot="1">
      <c r="A51" s="2" t="s">
        <v>158</v>
      </c>
      <c r="B51" s="3"/>
      <c r="C51" s="3"/>
      <c r="D51" s="3"/>
      <c r="E51" s="3"/>
      <c r="F51" s="4"/>
    </row>
    <row r="52" ht="9" customHeight="1"/>
    <row r="53" ht="22.5" customHeight="1">
      <c r="B53" s="1" t="s">
        <v>159</v>
      </c>
    </row>
    <row r="54" ht="9" customHeight="1"/>
    <row r="55" spans="3:19" ht="22.5" customHeight="1">
      <c r="C55" s="5" t="s">
        <v>160</v>
      </c>
      <c r="D55" s="5"/>
      <c r="E55" s="5"/>
      <c r="F55" s="6"/>
      <c r="G55" s="6"/>
      <c r="H55" s="6"/>
      <c r="I55" s="6"/>
      <c r="J55" s="6"/>
      <c r="K55" s="6"/>
      <c r="L55" s="6"/>
      <c r="M55" s="6"/>
      <c r="N55" s="6"/>
      <c r="O55" s="6"/>
      <c r="P55" s="6"/>
      <c r="Q55" s="6"/>
      <c r="R55" s="19"/>
      <c r="S55" s="6"/>
    </row>
    <row r="56" ht="9" customHeight="1"/>
    <row r="57" spans="3:15" ht="18" customHeight="1">
      <c r="C57" s="241" t="s">
        <v>161</v>
      </c>
      <c r="D57" s="241"/>
      <c r="E57" s="241"/>
      <c r="F57" s="241"/>
      <c r="G57" s="241"/>
      <c r="H57" s="241"/>
      <c r="I57" s="241"/>
      <c r="J57" s="241"/>
      <c r="K57" s="241"/>
      <c r="L57" s="241"/>
      <c r="M57" s="241"/>
      <c r="N57" s="241"/>
      <c r="O57" s="241"/>
    </row>
    <row r="58" spans="3:15" s="22" customFormat="1" ht="30" customHeight="1">
      <c r="C58" s="231" t="s">
        <v>162</v>
      </c>
      <c r="D58" s="231"/>
      <c r="E58" s="231"/>
      <c r="F58" s="232"/>
      <c r="G58" s="232"/>
      <c r="H58" s="232"/>
      <c r="I58" s="232"/>
      <c r="J58" s="232"/>
      <c r="K58" s="232"/>
      <c r="L58" s="232"/>
      <c r="M58" s="232"/>
      <c r="N58" s="232"/>
      <c r="O58" s="232"/>
    </row>
    <row r="59" ht="9.75" customHeight="1"/>
    <row r="60" spans="3:15" ht="18" customHeight="1">
      <c r="C60" s="1"/>
      <c r="D60" s="1"/>
      <c r="E60" s="1"/>
      <c r="F60" s="1"/>
      <c r="G60" s="246" t="s">
        <v>113</v>
      </c>
      <c r="H60" s="247"/>
      <c r="I60" s="246" t="s">
        <v>120</v>
      </c>
      <c r="J60" s="247"/>
      <c r="K60" s="248" t="s">
        <v>114</v>
      </c>
      <c r="L60" s="240"/>
      <c r="M60" s="1"/>
      <c r="N60" s="22"/>
      <c r="O60" s="22"/>
    </row>
    <row r="61" spans="3:19" ht="18" customHeight="1">
      <c r="C61" s="250" t="s">
        <v>4</v>
      </c>
      <c r="D61" s="251"/>
      <c r="E61" s="251"/>
      <c r="F61" s="252"/>
      <c r="G61" s="139" t="s">
        <v>0</v>
      </c>
      <c r="H61" s="9" t="s">
        <v>1</v>
      </c>
      <c r="I61" s="9" t="s">
        <v>0</v>
      </c>
      <c r="J61" s="9" t="s">
        <v>1</v>
      </c>
      <c r="K61" s="9" t="s">
        <v>0</v>
      </c>
      <c r="L61" s="9" t="s">
        <v>1</v>
      </c>
      <c r="N61" s="158"/>
      <c r="O61" s="158"/>
      <c r="P61" s="136"/>
      <c r="Q61" s="136"/>
      <c r="R61" s="157"/>
      <c r="S61" s="157"/>
    </row>
    <row r="62" spans="3:19" ht="18" customHeight="1">
      <c r="C62" s="159" t="s">
        <v>163</v>
      </c>
      <c r="D62" s="242" t="s">
        <v>68</v>
      </c>
      <c r="E62" s="243"/>
      <c r="F62" s="244"/>
      <c r="G62" s="209"/>
      <c r="H62" s="207"/>
      <c r="I62" s="207"/>
      <c r="J62" s="207"/>
      <c r="K62" s="106">
        <f>IF(AND(G62="",I62=""),"",SUM(G62+I62))</f>
      </c>
      <c r="L62" s="106">
        <f>IF(AND(H62="",J62=""),"",SUM(H62+J62))</f>
      </c>
      <c r="N62" s="11"/>
      <c r="O62" s="11"/>
      <c r="P62" s="12"/>
      <c r="Q62" s="12"/>
      <c r="R62" s="12"/>
      <c r="S62" s="12"/>
    </row>
    <row r="63" spans="3:19" ht="18" customHeight="1">
      <c r="C63" s="160"/>
      <c r="D63" s="242" t="s">
        <v>69</v>
      </c>
      <c r="E63" s="243"/>
      <c r="F63" s="244"/>
      <c r="G63" s="209"/>
      <c r="H63" s="207"/>
      <c r="I63" s="207"/>
      <c r="J63" s="207"/>
      <c r="K63" s="106">
        <f aca="true" t="shared" si="0" ref="K63:L69">IF(AND(G63="",I63=""),"",SUM(G63+I63))</f>
      </c>
      <c r="L63" s="106">
        <f t="shared" si="0"/>
      </c>
      <c r="N63" s="11"/>
      <c r="O63" s="11"/>
      <c r="P63" s="12"/>
      <c r="Q63" s="12"/>
      <c r="R63" s="12"/>
      <c r="S63" s="12"/>
    </row>
    <row r="64" spans="3:19" ht="18" customHeight="1">
      <c r="C64" s="161"/>
      <c r="D64" s="242" t="s">
        <v>70</v>
      </c>
      <c r="E64" s="243"/>
      <c r="F64" s="244"/>
      <c r="G64" s="209"/>
      <c r="H64" s="207"/>
      <c r="I64" s="207"/>
      <c r="J64" s="207"/>
      <c r="K64" s="106">
        <f t="shared" si="0"/>
      </c>
      <c r="L64" s="106">
        <f t="shared" si="0"/>
      </c>
      <c r="N64" s="11"/>
      <c r="O64" s="11"/>
      <c r="P64" s="12"/>
      <c r="Q64" s="12"/>
      <c r="R64" s="12"/>
      <c r="S64" s="12"/>
    </row>
    <row r="65" spans="3:19" ht="27" customHeight="1">
      <c r="C65" s="159" t="s">
        <v>164</v>
      </c>
      <c r="D65" s="242" t="s">
        <v>71</v>
      </c>
      <c r="E65" s="243"/>
      <c r="F65" s="244"/>
      <c r="G65" s="209"/>
      <c r="H65" s="207"/>
      <c r="I65" s="207"/>
      <c r="J65" s="207"/>
      <c r="K65" s="106">
        <f t="shared" si="0"/>
      </c>
      <c r="L65" s="106">
        <f t="shared" si="0"/>
      </c>
      <c r="N65" s="11"/>
      <c r="O65" s="158"/>
      <c r="P65" s="12"/>
      <c r="Q65" s="12"/>
      <c r="R65" s="12"/>
      <c r="S65" s="12"/>
    </row>
    <row r="66" spans="3:19" ht="18" customHeight="1">
      <c r="C66" s="160"/>
      <c r="D66" s="242" t="s">
        <v>72</v>
      </c>
      <c r="E66" s="243"/>
      <c r="F66" s="244"/>
      <c r="G66" s="209"/>
      <c r="H66" s="207"/>
      <c r="I66" s="207"/>
      <c r="J66" s="207"/>
      <c r="K66" s="106">
        <f t="shared" si="0"/>
      </c>
      <c r="L66" s="106">
        <f t="shared" si="0"/>
      </c>
      <c r="N66" s="11"/>
      <c r="O66" s="11"/>
      <c r="P66" s="12"/>
      <c r="Q66" s="12"/>
      <c r="R66" s="12"/>
      <c r="S66" s="12"/>
    </row>
    <row r="67" spans="3:19" ht="39.75" customHeight="1">
      <c r="C67" s="160"/>
      <c r="D67" s="242" t="s">
        <v>73</v>
      </c>
      <c r="E67" s="243"/>
      <c r="F67" s="244"/>
      <c r="G67" s="209"/>
      <c r="H67" s="207"/>
      <c r="I67" s="207"/>
      <c r="J67" s="207"/>
      <c r="K67" s="106">
        <f t="shared" si="0"/>
      </c>
      <c r="L67" s="106">
        <f t="shared" si="0"/>
      </c>
      <c r="N67" s="11"/>
      <c r="O67" s="158"/>
      <c r="P67" s="12"/>
      <c r="Q67" s="12"/>
      <c r="R67" s="12"/>
      <c r="S67" s="12"/>
    </row>
    <row r="68" spans="3:19" ht="27" customHeight="1">
      <c r="C68" s="160"/>
      <c r="D68" s="242" t="s">
        <v>74</v>
      </c>
      <c r="E68" s="243"/>
      <c r="F68" s="244"/>
      <c r="G68" s="209"/>
      <c r="H68" s="207"/>
      <c r="I68" s="207"/>
      <c r="J68" s="207"/>
      <c r="K68" s="106">
        <f t="shared" si="0"/>
      </c>
      <c r="L68" s="106">
        <f t="shared" si="0"/>
      </c>
      <c r="N68" s="11"/>
      <c r="O68" s="158"/>
      <c r="P68" s="12"/>
      <c r="Q68" s="12"/>
      <c r="R68" s="12"/>
      <c r="S68" s="12"/>
    </row>
    <row r="69" spans="3:19" ht="18" customHeight="1" thickBot="1">
      <c r="C69" s="162"/>
      <c r="D69" s="254" t="s">
        <v>75</v>
      </c>
      <c r="E69" s="255"/>
      <c r="F69" s="256"/>
      <c r="G69" s="210"/>
      <c r="H69" s="208"/>
      <c r="I69" s="208"/>
      <c r="J69" s="208"/>
      <c r="K69" s="155">
        <f t="shared" si="0"/>
      </c>
      <c r="L69" s="155">
        <f t="shared" si="0"/>
      </c>
      <c r="N69" s="11"/>
      <c r="O69" s="11"/>
      <c r="P69" s="12"/>
      <c r="Q69" s="12"/>
      <c r="R69" s="12"/>
      <c r="S69" s="12"/>
    </row>
    <row r="70" spans="3:19" ht="18" customHeight="1" thickTop="1">
      <c r="C70" s="91" t="s">
        <v>165</v>
      </c>
      <c r="D70" s="138"/>
      <c r="E70" s="138"/>
      <c r="F70" s="92"/>
      <c r="G70" s="177">
        <f aca="true" t="shared" si="1" ref="G70:L70">IF(AND(G62="",G63="",G64="",G65="",G66="",G67="",G68="",G69=""),"",SUM(G62:G69))</f>
      </c>
      <c r="H70" s="178">
        <f t="shared" si="1"/>
      </c>
      <c r="I70" s="178">
        <f t="shared" si="1"/>
      </c>
      <c r="J70" s="178">
        <f t="shared" si="1"/>
      </c>
      <c r="K70" s="178">
        <f>IF(AND(K62="",K63="",K64="",K65="",K66="",K67="",K68="",K69=""),"",SUM(K62:K69))</f>
      </c>
      <c r="L70" s="178">
        <f t="shared" si="1"/>
      </c>
      <c r="N70" s="11"/>
      <c r="O70" s="11"/>
      <c r="P70" s="12"/>
      <c r="Q70" s="12"/>
      <c r="R70" s="12"/>
      <c r="S70" s="12"/>
    </row>
    <row r="71" spans="3:15" ht="18" customHeight="1">
      <c r="C71" s="22"/>
      <c r="D71" s="22"/>
      <c r="E71" s="22"/>
      <c r="F71" s="22"/>
      <c r="N71" s="22"/>
      <c r="O71" s="22"/>
    </row>
    <row r="72" spans="3:15" ht="18" customHeight="1">
      <c r="C72" s="22"/>
      <c r="D72" s="22"/>
      <c r="E72" s="22"/>
      <c r="F72" s="22"/>
      <c r="G72" s="166" t="s">
        <v>166</v>
      </c>
      <c r="H72" s="165" t="s">
        <v>18</v>
      </c>
      <c r="N72" s="22"/>
      <c r="O72" s="22"/>
    </row>
    <row r="73" spans="3:18" ht="18" customHeight="1">
      <c r="C73" s="1" t="s">
        <v>20</v>
      </c>
      <c r="D73" s="11"/>
      <c r="E73" s="11"/>
      <c r="F73" s="11"/>
      <c r="G73" s="146"/>
      <c r="H73" s="146"/>
      <c r="I73" s="146"/>
      <c r="J73" s="146"/>
      <c r="K73" s="146"/>
      <c r="L73" s="146"/>
      <c r="M73" s="228" t="s">
        <v>167</v>
      </c>
      <c r="N73" s="229"/>
      <c r="O73" s="229"/>
      <c r="P73" s="229"/>
      <c r="Q73" s="229"/>
      <c r="R73" s="230"/>
    </row>
    <row r="74" spans="3:18" ht="18" customHeight="1">
      <c r="C74" s="167"/>
      <c r="D74" s="167"/>
      <c r="E74" s="164"/>
      <c r="F74" s="163"/>
      <c r="G74" s="246" t="s">
        <v>113</v>
      </c>
      <c r="H74" s="247"/>
      <c r="I74" s="246" t="s">
        <v>120</v>
      </c>
      <c r="J74" s="247"/>
      <c r="K74" s="248" t="s">
        <v>114</v>
      </c>
      <c r="L74" s="240"/>
      <c r="M74" s="228" t="s">
        <v>113</v>
      </c>
      <c r="N74" s="230"/>
      <c r="O74" s="228" t="s">
        <v>120</v>
      </c>
      <c r="P74" s="230"/>
      <c r="Q74" s="272" t="s">
        <v>114</v>
      </c>
      <c r="R74" s="273"/>
    </row>
    <row r="75" spans="3:18" ht="18" customHeight="1">
      <c r="C75" s="250" t="s">
        <v>4</v>
      </c>
      <c r="D75" s="251"/>
      <c r="E75" s="251"/>
      <c r="F75" s="252"/>
      <c r="G75" s="139" t="s">
        <v>0</v>
      </c>
      <c r="H75" s="9" t="s">
        <v>1</v>
      </c>
      <c r="I75" s="9" t="s">
        <v>0</v>
      </c>
      <c r="J75" s="9" t="s">
        <v>1</v>
      </c>
      <c r="K75" s="9" t="s">
        <v>0</v>
      </c>
      <c r="L75" s="9" t="s">
        <v>1</v>
      </c>
      <c r="M75" s="139" t="s">
        <v>0</v>
      </c>
      <c r="N75" s="9" t="s">
        <v>1</v>
      </c>
      <c r="O75" s="9" t="s">
        <v>0</v>
      </c>
      <c r="P75" s="9" t="s">
        <v>1</v>
      </c>
      <c r="Q75" s="9" t="s">
        <v>0</v>
      </c>
      <c r="R75" s="9" t="s">
        <v>1</v>
      </c>
    </row>
    <row r="76" spans="3:18" ht="18" customHeight="1">
      <c r="C76" s="159" t="s">
        <v>163</v>
      </c>
      <c r="D76" s="242" t="s">
        <v>68</v>
      </c>
      <c r="E76" s="243"/>
      <c r="F76" s="244"/>
      <c r="G76" s="180">
        <f aca="true" t="shared" si="2" ref="G76:L83">IF(AND(OR(G62=0,G62=""),SUM(G$62:G$69)&gt;0),0,IF(SUM(G$62:G$69)=0,"",G62/SUM(G$62:G$69)))</f>
      </c>
      <c r="H76" s="180">
        <f t="shared" si="2"/>
      </c>
      <c r="I76" s="180">
        <f t="shared" si="2"/>
      </c>
      <c r="J76" s="180">
        <f t="shared" si="2"/>
      </c>
      <c r="K76" s="180">
        <f t="shared" si="2"/>
      </c>
      <c r="L76" s="180">
        <f t="shared" si="2"/>
      </c>
      <c r="M76" s="180">
        <v>0.17</v>
      </c>
      <c r="N76" s="180">
        <v>0.189</v>
      </c>
      <c r="O76" s="180">
        <v>0.207</v>
      </c>
      <c r="P76" s="180">
        <v>0.059</v>
      </c>
      <c r="Q76" s="180">
        <v>0.173</v>
      </c>
      <c r="R76" s="180">
        <v>0.074</v>
      </c>
    </row>
    <row r="77" spans="3:18" ht="18" customHeight="1">
      <c r="C77" s="160"/>
      <c r="D77" s="242" t="s">
        <v>69</v>
      </c>
      <c r="E77" s="243"/>
      <c r="F77" s="244"/>
      <c r="G77" s="180">
        <f t="shared" si="2"/>
      </c>
      <c r="H77" s="180">
        <f t="shared" si="2"/>
      </c>
      <c r="I77" s="180">
        <f t="shared" si="2"/>
      </c>
      <c r="J77" s="180">
        <f t="shared" si="2"/>
      </c>
      <c r="K77" s="180">
        <f t="shared" si="2"/>
      </c>
      <c r="L77" s="180">
        <f t="shared" si="2"/>
      </c>
      <c r="M77" s="180">
        <v>0.037</v>
      </c>
      <c r="N77" s="180">
        <v>0.038</v>
      </c>
      <c r="O77" s="180">
        <v>0.21</v>
      </c>
      <c r="P77" s="180">
        <v>0.042</v>
      </c>
      <c r="Q77" s="180">
        <v>0.04</v>
      </c>
      <c r="R77" s="180">
        <v>0.036</v>
      </c>
    </row>
    <row r="78" spans="3:18" ht="18" customHeight="1">
      <c r="C78" s="161"/>
      <c r="D78" s="242" t="s">
        <v>70</v>
      </c>
      <c r="E78" s="243"/>
      <c r="F78" s="244"/>
      <c r="G78" s="180">
        <f t="shared" si="2"/>
      </c>
      <c r="H78" s="180">
        <f t="shared" si="2"/>
      </c>
      <c r="I78" s="180">
        <f t="shared" si="2"/>
      </c>
      <c r="J78" s="180">
        <f t="shared" si="2"/>
      </c>
      <c r="K78" s="180">
        <f t="shared" si="2"/>
      </c>
      <c r="L78" s="180">
        <f t="shared" si="2"/>
      </c>
      <c r="M78" s="180">
        <v>0.097</v>
      </c>
      <c r="N78" s="180">
        <v>0.089</v>
      </c>
      <c r="O78" s="180">
        <v>0.152</v>
      </c>
      <c r="P78" s="180">
        <v>0.039</v>
      </c>
      <c r="Q78" s="180">
        <v>0.088</v>
      </c>
      <c r="R78" s="180">
        <v>0.042</v>
      </c>
    </row>
    <row r="79" spans="3:18" ht="30" customHeight="1">
      <c r="C79" s="159" t="s">
        <v>164</v>
      </c>
      <c r="D79" s="242" t="s">
        <v>71</v>
      </c>
      <c r="E79" s="243"/>
      <c r="F79" s="244"/>
      <c r="G79" s="180">
        <f t="shared" si="2"/>
      </c>
      <c r="H79" s="180">
        <f t="shared" si="2"/>
      </c>
      <c r="I79" s="180">
        <f t="shared" si="2"/>
      </c>
      <c r="J79" s="180">
        <f t="shared" si="2"/>
      </c>
      <c r="K79" s="180">
        <f t="shared" si="2"/>
      </c>
      <c r="L79" s="180">
        <f t="shared" si="2"/>
      </c>
      <c r="M79" s="180">
        <v>0.148</v>
      </c>
      <c r="N79" s="180">
        <v>0.047</v>
      </c>
      <c r="O79" s="180">
        <v>0.01</v>
      </c>
      <c r="P79" s="180">
        <v>0.013</v>
      </c>
      <c r="Q79" s="180">
        <v>0.14</v>
      </c>
      <c r="R79" s="180">
        <v>0.02</v>
      </c>
    </row>
    <row r="80" spans="3:18" ht="18" customHeight="1">
      <c r="C80" s="160"/>
      <c r="D80" s="242" t="s">
        <v>72</v>
      </c>
      <c r="E80" s="243"/>
      <c r="F80" s="244"/>
      <c r="G80" s="180">
        <f t="shared" si="2"/>
      </c>
      <c r="H80" s="180">
        <f t="shared" si="2"/>
      </c>
      <c r="I80" s="180">
        <f t="shared" si="2"/>
      </c>
      <c r="J80" s="180">
        <f t="shared" si="2"/>
      </c>
      <c r="K80" s="180">
        <f t="shared" si="2"/>
      </c>
      <c r="L80" s="180">
        <f t="shared" si="2"/>
      </c>
      <c r="M80" s="180">
        <v>0.29</v>
      </c>
      <c r="N80" s="180">
        <v>0.129</v>
      </c>
      <c r="O80" s="180">
        <v>0.118</v>
      </c>
      <c r="P80" s="180">
        <v>0.02</v>
      </c>
      <c r="Q80" s="180">
        <v>0.287</v>
      </c>
      <c r="R80" s="180">
        <v>0.035</v>
      </c>
    </row>
    <row r="81" spans="3:18" ht="39.75" customHeight="1">
      <c r="C81" s="160"/>
      <c r="D81" s="242" t="s">
        <v>73</v>
      </c>
      <c r="E81" s="243"/>
      <c r="F81" s="244"/>
      <c r="G81" s="180">
        <f t="shared" si="2"/>
      </c>
      <c r="H81" s="180">
        <f t="shared" si="2"/>
      </c>
      <c r="I81" s="180">
        <f t="shared" si="2"/>
      </c>
      <c r="J81" s="180">
        <f t="shared" si="2"/>
      </c>
      <c r="K81" s="180">
        <f t="shared" si="2"/>
      </c>
      <c r="L81" s="180">
        <f t="shared" si="2"/>
      </c>
      <c r="M81" s="180">
        <v>0.125</v>
      </c>
      <c r="N81" s="180">
        <v>0.197</v>
      </c>
      <c r="O81" s="180">
        <v>0.083</v>
      </c>
      <c r="P81" s="180">
        <v>0.205</v>
      </c>
      <c r="Q81" s="180">
        <v>0.132</v>
      </c>
      <c r="R81" s="180">
        <v>0.216</v>
      </c>
    </row>
    <row r="82" spans="3:18" ht="27" customHeight="1">
      <c r="C82" s="160"/>
      <c r="D82" s="242" t="s">
        <v>74</v>
      </c>
      <c r="E82" s="243"/>
      <c r="F82" s="244"/>
      <c r="G82" s="180">
        <f t="shared" si="2"/>
      </c>
      <c r="H82" s="180">
        <f t="shared" si="2"/>
      </c>
      <c r="I82" s="180">
        <f t="shared" si="2"/>
      </c>
      <c r="J82" s="180">
        <f t="shared" si="2"/>
      </c>
      <c r="K82" s="180">
        <f t="shared" si="2"/>
      </c>
      <c r="L82" s="180">
        <f t="shared" si="2"/>
      </c>
      <c r="M82" s="180">
        <v>0.099</v>
      </c>
      <c r="N82" s="180">
        <v>0.278</v>
      </c>
      <c r="O82" s="180">
        <v>0.177</v>
      </c>
      <c r="P82" s="180">
        <v>0.559</v>
      </c>
      <c r="Q82" s="180">
        <v>0.109</v>
      </c>
      <c r="R82" s="180">
        <v>0.522</v>
      </c>
    </row>
    <row r="83" spans="3:18" ht="18" customHeight="1" thickBot="1">
      <c r="C83" s="162"/>
      <c r="D83" s="254" t="s">
        <v>75</v>
      </c>
      <c r="E83" s="255"/>
      <c r="F83" s="256"/>
      <c r="G83" s="181">
        <f t="shared" si="2"/>
      </c>
      <c r="H83" s="181">
        <f t="shared" si="2"/>
      </c>
      <c r="I83" s="181">
        <f t="shared" si="2"/>
      </c>
      <c r="J83" s="181">
        <f t="shared" si="2"/>
      </c>
      <c r="K83" s="181">
        <f t="shared" si="2"/>
      </c>
      <c r="L83" s="181">
        <f t="shared" si="2"/>
      </c>
      <c r="M83" s="211">
        <v>0.034</v>
      </c>
      <c r="N83" s="181">
        <v>0.033</v>
      </c>
      <c r="O83" s="211">
        <v>0.043</v>
      </c>
      <c r="P83" s="211">
        <v>0.063</v>
      </c>
      <c r="Q83" s="181">
        <v>0.031</v>
      </c>
      <c r="R83" s="181">
        <v>0.054</v>
      </c>
    </row>
    <row r="84" spans="3:18" ht="18" customHeight="1" thickTop="1">
      <c r="C84" s="91" t="s">
        <v>165</v>
      </c>
      <c r="D84" s="138"/>
      <c r="E84" s="138"/>
      <c r="F84" s="92"/>
      <c r="G84" s="182">
        <f aca="true" t="shared" si="3" ref="G84:L84">IF(AND(G76="",G77="",G78="",G79="",G80="",G81="",G82="",G83=""),"",SUM(G76:G83))</f>
      </c>
      <c r="H84" s="182">
        <f t="shared" si="3"/>
      </c>
      <c r="I84" s="182">
        <f t="shared" si="3"/>
      </c>
      <c r="J84" s="182">
        <f t="shared" si="3"/>
      </c>
      <c r="K84" s="182">
        <f t="shared" si="3"/>
      </c>
      <c r="L84" s="182">
        <f t="shared" si="3"/>
      </c>
      <c r="M84" s="156">
        <v>1</v>
      </c>
      <c r="N84" s="156">
        <v>1</v>
      </c>
      <c r="O84" s="156">
        <v>1</v>
      </c>
      <c r="P84" s="156">
        <v>1</v>
      </c>
      <c r="Q84" s="156">
        <v>1</v>
      </c>
      <c r="R84" s="156">
        <v>1</v>
      </c>
    </row>
    <row r="85" ht="18" customHeight="1"/>
    <row r="86" spans="3:19" ht="22.5" customHeight="1">
      <c r="C86" s="5" t="s">
        <v>122</v>
      </c>
      <c r="D86" s="5"/>
      <c r="E86" s="5"/>
      <c r="F86" s="5"/>
      <c r="G86" s="6"/>
      <c r="H86" s="6"/>
      <c r="I86" s="6"/>
      <c r="J86" s="6"/>
      <c r="K86" s="6"/>
      <c r="L86" s="6"/>
      <c r="M86" s="6"/>
      <c r="N86" s="6"/>
      <c r="O86" s="6"/>
      <c r="P86" s="6"/>
      <c r="Q86" s="6"/>
      <c r="R86" s="19"/>
      <c r="S86" s="6"/>
    </row>
    <row r="87" ht="9" customHeight="1"/>
    <row r="88" spans="3:15" ht="18" customHeight="1">
      <c r="C88" s="253" t="s">
        <v>168</v>
      </c>
      <c r="D88" s="253"/>
      <c r="E88" s="253"/>
      <c r="F88" s="253"/>
      <c r="G88" s="253"/>
      <c r="H88" s="253"/>
      <c r="I88" s="253"/>
      <c r="J88" s="253"/>
      <c r="K88" s="253"/>
      <c r="L88" s="253"/>
      <c r="M88" s="253"/>
      <c r="N88" s="253"/>
      <c r="O88" s="253"/>
    </row>
    <row r="89" spans="7:15" ht="9" customHeight="1">
      <c r="G89" s="90"/>
      <c r="H89" s="90"/>
      <c r="M89" s="1"/>
      <c r="N89" s="90"/>
      <c r="O89" s="90"/>
    </row>
    <row r="90" spans="3:15" ht="18" customHeight="1">
      <c r="C90" s="1"/>
      <c r="D90" s="1"/>
      <c r="E90" s="1"/>
      <c r="F90" s="1"/>
      <c r="G90" s="246" t="s">
        <v>113</v>
      </c>
      <c r="H90" s="247"/>
      <c r="I90" s="246" t="s">
        <v>120</v>
      </c>
      <c r="J90" s="247"/>
      <c r="K90" s="248" t="s">
        <v>114</v>
      </c>
      <c r="L90" s="240"/>
      <c r="M90" s="1"/>
      <c r="N90" s="22"/>
      <c r="O90" s="22"/>
    </row>
    <row r="91" spans="3:19" ht="18" customHeight="1">
      <c r="C91" s="250" t="s">
        <v>4</v>
      </c>
      <c r="D91" s="251"/>
      <c r="E91" s="251"/>
      <c r="F91" s="252"/>
      <c r="G91" s="139" t="s">
        <v>0</v>
      </c>
      <c r="H91" s="9" t="s">
        <v>1</v>
      </c>
      <c r="I91" s="9" t="s">
        <v>0</v>
      </c>
      <c r="J91" s="9" t="s">
        <v>1</v>
      </c>
      <c r="K91" s="9" t="s">
        <v>0</v>
      </c>
      <c r="L91" s="9" t="s">
        <v>1</v>
      </c>
      <c r="N91" s="158"/>
      <c r="O91" s="158"/>
      <c r="P91" s="136"/>
      <c r="Q91" s="136"/>
      <c r="R91" s="157"/>
      <c r="S91" s="157"/>
    </row>
    <row r="92" spans="3:19" ht="18" customHeight="1">
      <c r="C92" s="159" t="s">
        <v>163</v>
      </c>
      <c r="D92" s="242" t="s">
        <v>68</v>
      </c>
      <c r="E92" s="243"/>
      <c r="F92" s="244"/>
      <c r="G92" s="209"/>
      <c r="H92" s="207"/>
      <c r="I92" s="207"/>
      <c r="J92" s="207"/>
      <c r="K92" s="106">
        <f>IF(AND(G92="",I92=""),"",SUM(G92+I92))</f>
      </c>
      <c r="L92" s="106">
        <f>IF(AND(H92="",J92=""),"",SUM(H92+J92))</f>
      </c>
      <c r="N92" s="11"/>
      <c r="O92" s="11"/>
      <c r="P92" s="12"/>
      <c r="Q92" s="12"/>
      <c r="R92" s="12"/>
      <c r="S92" s="12"/>
    </row>
    <row r="93" spans="3:19" ht="18" customHeight="1">
      <c r="C93" s="160"/>
      <c r="D93" s="242" t="s">
        <v>69</v>
      </c>
      <c r="E93" s="243"/>
      <c r="F93" s="244"/>
      <c r="G93" s="209"/>
      <c r="H93" s="207"/>
      <c r="I93" s="207"/>
      <c r="J93" s="207"/>
      <c r="K93" s="106">
        <f aca="true" t="shared" si="4" ref="K93:L99">IF(AND(G93="",I93=""),"",SUM(G93+I93))</f>
      </c>
      <c r="L93" s="106">
        <f t="shared" si="4"/>
      </c>
      <c r="N93" s="11"/>
      <c r="O93" s="11"/>
      <c r="P93" s="12"/>
      <c r="Q93" s="12"/>
      <c r="R93" s="12"/>
      <c r="S93" s="12"/>
    </row>
    <row r="94" spans="3:19" ht="18" customHeight="1">
      <c r="C94" s="161"/>
      <c r="D94" s="242" t="s">
        <v>70</v>
      </c>
      <c r="E94" s="243"/>
      <c r="F94" s="244"/>
      <c r="G94" s="209"/>
      <c r="H94" s="207"/>
      <c r="I94" s="207"/>
      <c r="J94" s="207"/>
      <c r="K94" s="106">
        <f t="shared" si="4"/>
      </c>
      <c r="L94" s="106">
        <f t="shared" si="4"/>
      </c>
      <c r="N94" s="11"/>
      <c r="O94" s="11"/>
      <c r="P94" s="12"/>
      <c r="Q94" s="12"/>
      <c r="R94" s="12"/>
      <c r="S94" s="12"/>
    </row>
    <row r="95" spans="3:19" ht="27" customHeight="1">
      <c r="C95" s="159" t="s">
        <v>164</v>
      </c>
      <c r="D95" s="242" t="s">
        <v>71</v>
      </c>
      <c r="E95" s="243"/>
      <c r="F95" s="244"/>
      <c r="G95" s="209"/>
      <c r="H95" s="207"/>
      <c r="I95" s="207"/>
      <c r="J95" s="207"/>
      <c r="K95" s="106">
        <f t="shared" si="4"/>
      </c>
      <c r="L95" s="106">
        <f t="shared" si="4"/>
      </c>
      <c r="N95" s="11"/>
      <c r="O95" s="158"/>
      <c r="P95" s="12"/>
      <c r="Q95" s="12"/>
      <c r="R95" s="12"/>
      <c r="S95" s="12"/>
    </row>
    <row r="96" spans="3:19" ht="18" customHeight="1">
      <c r="C96" s="160"/>
      <c r="D96" s="242" t="s">
        <v>72</v>
      </c>
      <c r="E96" s="243"/>
      <c r="F96" s="244"/>
      <c r="G96" s="209"/>
      <c r="H96" s="207"/>
      <c r="I96" s="207"/>
      <c r="J96" s="207"/>
      <c r="K96" s="106">
        <f t="shared" si="4"/>
      </c>
      <c r="L96" s="106">
        <f t="shared" si="4"/>
      </c>
      <c r="N96" s="11"/>
      <c r="O96" s="11"/>
      <c r="P96" s="12"/>
      <c r="Q96" s="12"/>
      <c r="R96" s="12"/>
      <c r="S96" s="12"/>
    </row>
    <row r="97" spans="3:19" ht="39.75" customHeight="1">
      <c r="C97" s="160"/>
      <c r="D97" s="242" t="s">
        <v>73</v>
      </c>
      <c r="E97" s="243"/>
      <c r="F97" s="244"/>
      <c r="G97" s="209"/>
      <c r="H97" s="207"/>
      <c r="I97" s="207"/>
      <c r="J97" s="207"/>
      <c r="K97" s="106">
        <f t="shared" si="4"/>
      </c>
      <c r="L97" s="106">
        <f t="shared" si="4"/>
      </c>
      <c r="N97" s="11"/>
      <c r="O97" s="158"/>
      <c r="P97" s="12"/>
      <c r="Q97" s="12"/>
      <c r="R97" s="12"/>
      <c r="S97" s="12"/>
    </row>
    <row r="98" spans="3:19" ht="27" customHeight="1">
      <c r="C98" s="160"/>
      <c r="D98" s="242" t="s">
        <v>74</v>
      </c>
      <c r="E98" s="243"/>
      <c r="F98" s="244"/>
      <c r="G98" s="209"/>
      <c r="H98" s="207"/>
      <c r="I98" s="207"/>
      <c r="J98" s="207"/>
      <c r="K98" s="106">
        <f t="shared" si="4"/>
      </c>
      <c r="L98" s="106">
        <f t="shared" si="4"/>
      </c>
      <c r="N98" s="11"/>
      <c r="O98" s="158"/>
      <c r="P98" s="12"/>
      <c r="Q98" s="12"/>
      <c r="R98" s="12"/>
      <c r="S98" s="12"/>
    </row>
    <row r="99" spans="3:19" ht="18" customHeight="1" thickBot="1">
      <c r="C99" s="162"/>
      <c r="D99" s="254" t="s">
        <v>75</v>
      </c>
      <c r="E99" s="255"/>
      <c r="F99" s="256"/>
      <c r="G99" s="210"/>
      <c r="H99" s="208"/>
      <c r="I99" s="208"/>
      <c r="J99" s="208"/>
      <c r="K99" s="155">
        <f t="shared" si="4"/>
      </c>
      <c r="L99" s="155">
        <f t="shared" si="4"/>
      </c>
      <c r="N99" s="11"/>
      <c r="O99" s="11"/>
      <c r="P99" s="12"/>
      <c r="Q99" s="12"/>
      <c r="R99" s="12"/>
      <c r="S99" s="12"/>
    </row>
    <row r="100" spans="3:19" ht="18" customHeight="1" thickTop="1">
      <c r="C100" s="91" t="s">
        <v>165</v>
      </c>
      <c r="D100" s="138"/>
      <c r="E100" s="138"/>
      <c r="F100" s="92"/>
      <c r="G100" s="177">
        <f aca="true" t="shared" si="5" ref="G100:L100">IF(AND(G92="",G93="",G94="",G95="",G96="",G97="",G98="",G99=""),"",SUM(G92:G99))</f>
      </c>
      <c r="H100" s="178">
        <f t="shared" si="5"/>
      </c>
      <c r="I100" s="178">
        <f t="shared" si="5"/>
      </c>
      <c r="J100" s="178">
        <f t="shared" si="5"/>
      </c>
      <c r="K100" s="178">
        <f t="shared" si="5"/>
      </c>
      <c r="L100" s="178">
        <f t="shared" si="5"/>
      </c>
      <c r="N100" s="11"/>
      <c r="O100" s="11"/>
      <c r="P100" s="12"/>
      <c r="Q100" s="12"/>
      <c r="R100" s="12"/>
      <c r="S100" s="12"/>
    </row>
    <row r="101" spans="3:15" ht="18" customHeight="1">
      <c r="C101" s="22"/>
      <c r="D101" s="22"/>
      <c r="E101" s="22"/>
      <c r="F101" s="22"/>
      <c r="N101" s="22"/>
      <c r="O101" s="22"/>
    </row>
    <row r="102" spans="3:15" ht="18" customHeight="1">
      <c r="C102" s="22"/>
      <c r="D102" s="22"/>
      <c r="E102" s="22"/>
      <c r="F102" s="22"/>
      <c r="G102" s="166" t="s">
        <v>166</v>
      </c>
      <c r="H102" s="165" t="s">
        <v>18</v>
      </c>
      <c r="N102" s="22"/>
      <c r="O102" s="22"/>
    </row>
    <row r="103" spans="3:18" ht="18" customHeight="1">
      <c r="C103" s="1" t="s">
        <v>20</v>
      </c>
      <c r="D103" s="11"/>
      <c r="E103" s="11"/>
      <c r="F103" s="11"/>
      <c r="G103" s="146"/>
      <c r="H103" s="146"/>
      <c r="I103" s="146"/>
      <c r="J103" s="146"/>
      <c r="K103" s="146"/>
      <c r="L103" s="146"/>
      <c r="M103" s="228" t="s">
        <v>167</v>
      </c>
      <c r="N103" s="229"/>
      <c r="O103" s="229"/>
      <c r="P103" s="229"/>
      <c r="Q103" s="229"/>
      <c r="R103" s="230"/>
    </row>
    <row r="104" spans="3:18" ht="18" customHeight="1">
      <c r="C104" s="167"/>
      <c r="D104" s="167"/>
      <c r="E104" s="164"/>
      <c r="F104" s="163"/>
      <c r="G104" s="246" t="s">
        <v>113</v>
      </c>
      <c r="H104" s="247"/>
      <c r="I104" s="246" t="s">
        <v>120</v>
      </c>
      <c r="J104" s="247"/>
      <c r="K104" s="248" t="s">
        <v>114</v>
      </c>
      <c r="L104" s="240"/>
      <c r="M104" s="228" t="s">
        <v>113</v>
      </c>
      <c r="N104" s="230"/>
      <c r="O104" s="228" t="s">
        <v>120</v>
      </c>
      <c r="P104" s="230"/>
      <c r="Q104" s="272" t="s">
        <v>114</v>
      </c>
      <c r="R104" s="273"/>
    </row>
    <row r="105" spans="3:18" ht="18" customHeight="1">
      <c r="C105" s="250" t="s">
        <v>4</v>
      </c>
      <c r="D105" s="251"/>
      <c r="E105" s="251"/>
      <c r="F105" s="252"/>
      <c r="G105" s="139" t="s">
        <v>0</v>
      </c>
      <c r="H105" s="9" t="s">
        <v>1</v>
      </c>
      <c r="I105" s="9" t="s">
        <v>0</v>
      </c>
      <c r="J105" s="9" t="s">
        <v>1</v>
      </c>
      <c r="K105" s="9" t="s">
        <v>0</v>
      </c>
      <c r="L105" s="9" t="s">
        <v>1</v>
      </c>
      <c r="M105" s="139" t="s">
        <v>0</v>
      </c>
      <c r="N105" s="9" t="s">
        <v>1</v>
      </c>
      <c r="O105" s="9" t="s">
        <v>0</v>
      </c>
      <c r="P105" s="9" t="s">
        <v>1</v>
      </c>
      <c r="Q105" s="9" t="s">
        <v>0</v>
      </c>
      <c r="R105" s="9" t="s">
        <v>1</v>
      </c>
    </row>
    <row r="106" spans="3:18" ht="18" customHeight="1">
      <c r="C106" s="159" t="s">
        <v>163</v>
      </c>
      <c r="D106" s="242" t="s">
        <v>68</v>
      </c>
      <c r="E106" s="243"/>
      <c r="F106" s="244"/>
      <c r="G106" s="180">
        <f aca="true" t="shared" si="6" ref="G106:L113">IF(AND(OR(G92=0,G92=""),SUM(G$92:G$99)&gt;0),0,IF(SUM(G$92:G$99)=0,"",G92/SUM(G$92:G$99)))</f>
      </c>
      <c r="H106" s="180">
        <f t="shared" si="6"/>
      </c>
      <c r="I106" s="180">
        <f t="shared" si="6"/>
      </c>
      <c r="J106" s="180">
        <f t="shared" si="6"/>
      </c>
      <c r="K106" s="180">
        <f t="shared" si="6"/>
      </c>
      <c r="L106" s="180">
        <f t="shared" si="6"/>
      </c>
      <c r="M106" s="180">
        <v>0.038</v>
      </c>
      <c r="N106" s="180">
        <v>0.021</v>
      </c>
      <c r="O106" s="180">
        <v>0</v>
      </c>
      <c r="P106" s="180">
        <v>0.005</v>
      </c>
      <c r="Q106" s="168">
        <v>0.03</v>
      </c>
      <c r="R106" s="168">
        <v>0.005</v>
      </c>
    </row>
    <row r="107" spans="3:18" ht="18" customHeight="1">
      <c r="C107" s="160"/>
      <c r="D107" s="242" t="s">
        <v>69</v>
      </c>
      <c r="E107" s="243"/>
      <c r="F107" s="244"/>
      <c r="G107" s="180">
        <f t="shared" si="6"/>
      </c>
      <c r="H107" s="180">
        <f t="shared" si="6"/>
      </c>
      <c r="I107" s="180">
        <f t="shared" si="6"/>
      </c>
      <c r="J107" s="180">
        <f t="shared" si="6"/>
      </c>
      <c r="K107" s="180">
        <f t="shared" si="6"/>
      </c>
      <c r="L107" s="180">
        <f t="shared" si="6"/>
      </c>
      <c r="M107" s="180">
        <v>0</v>
      </c>
      <c r="N107" s="180">
        <v>0.001</v>
      </c>
      <c r="O107" s="180">
        <v>0</v>
      </c>
      <c r="P107" s="180">
        <v>0</v>
      </c>
      <c r="Q107" s="168">
        <v>0</v>
      </c>
      <c r="R107" s="168">
        <v>0.002</v>
      </c>
    </row>
    <row r="108" spans="3:18" ht="18" customHeight="1">
      <c r="C108" s="161"/>
      <c r="D108" s="242" t="s">
        <v>70</v>
      </c>
      <c r="E108" s="243"/>
      <c r="F108" s="244"/>
      <c r="G108" s="180">
        <f t="shared" si="6"/>
      </c>
      <c r="H108" s="180">
        <f t="shared" si="6"/>
      </c>
      <c r="I108" s="180">
        <f t="shared" si="6"/>
      </c>
      <c r="J108" s="180">
        <f t="shared" si="6"/>
      </c>
      <c r="K108" s="180">
        <f t="shared" si="6"/>
      </c>
      <c r="L108" s="180">
        <f t="shared" si="6"/>
      </c>
      <c r="M108" s="180">
        <v>0</v>
      </c>
      <c r="N108" s="180">
        <v>0.002</v>
      </c>
      <c r="O108" s="180">
        <v>0.25</v>
      </c>
      <c r="P108" s="180">
        <v>0</v>
      </c>
      <c r="Q108" s="168">
        <v>0.002</v>
      </c>
      <c r="R108" s="168">
        <v>0.002</v>
      </c>
    </row>
    <row r="109" spans="3:18" ht="30" customHeight="1">
      <c r="C109" s="159" t="s">
        <v>164</v>
      </c>
      <c r="D109" s="242" t="s">
        <v>71</v>
      </c>
      <c r="E109" s="243"/>
      <c r="F109" s="244"/>
      <c r="G109" s="180">
        <f t="shared" si="6"/>
      </c>
      <c r="H109" s="180">
        <f t="shared" si="6"/>
      </c>
      <c r="I109" s="180">
        <f t="shared" si="6"/>
      </c>
      <c r="J109" s="180">
        <f t="shared" si="6"/>
      </c>
      <c r="K109" s="180">
        <f t="shared" si="6"/>
      </c>
      <c r="L109" s="180">
        <f t="shared" si="6"/>
      </c>
      <c r="M109" s="180">
        <v>0</v>
      </c>
      <c r="N109" s="180">
        <v>0</v>
      </c>
      <c r="O109" s="180">
        <v>0</v>
      </c>
      <c r="P109" s="180">
        <v>0</v>
      </c>
      <c r="Q109" s="168">
        <v>0</v>
      </c>
      <c r="R109" s="168">
        <v>0</v>
      </c>
    </row>
    <row r="110" spans="3:18" ht="18" customHeight="1">
      <c r="C110" s="160"/>
      <c r="D110" s="242" t="s">
        <v>72</v>
      </c>
      <c r="E110" s="243"/>
      <c r="F110" s="244"/>
      <c r="G110" s="180">
        <f t="shared" si="6"/>
      </c>
      <c r="H110" s="180">
        <f t="shared" si="6"/>
      </c>
      <c r="I110" s="180">
        <f t="shared" si="6"/>
      </c>
      <c r="J110" s="180">
        <f t="shared" si="6"/>
      </c>
      <c r="K110" s="180">
        <f t="shared" si="6"/>
      </c>
      <c r="L110" s="180">
        <f t="shared" si="6"/>
      </c>
      <c r="M110" s="180">
        <v>0.073</v>
      </c>
      <c r="N110" s="180">
        <v>0.021</v>
      </c>
      <c r="O110" s="180">
        <v>0</v>
      </c>
      <c r="P110" s="180">
        <v>0</v>
      </c>
      <c r="Q110" s="168">
        <v>0.087</v>
      </c>
      <c r="R110" s="168">
        <v>0.011</v>
      </c>
    </row>
    <row r="111" spans="3:18" ht="39.75" customHeight="1">
      <c r="C111" s="160"/>
      <c r="D111" s="242" t="s">
        <v>73</v>
      </c>
      <c r="E111" s="243"/>
      <c r="F111" s="244"/>
      <c r="G111" s="180">
        <f t="shared" si="6"/>
      </c>
      <c r="H111" s="180">
        <f t="shared" si="6"/>
      </c>
      <c r="I111" s="180">
        <f t="shared" si="6"/>
      </c>
      <c r="J111" s="180">
        <f t="shared" si="6"/>
      </c>
      <c r="K111" s="180">
        <f t="shared" si="6"/>
      </c>
      <c r="L111" s="180">
        <f t="shared" si="6"/>
      </c>
      <c r="M111" s="180">
        <v>0.099</v>
      </c>
      <c r="N111" s="180">
        <v>0.058</v>
      </c>
      <c r="O111" s="180">
        <v>0</v>
      </c>
      <c r="P111" s="180">
        <v>0.014</v>
      </c>
      <c r="Q111" s="168">
        <v>0.135</v>
      </c>
      <c r="R111" s="168">
        <v>0.035</v>
      </c>
    </row>
    <row r="112" spans="3:18" ht="27" customHeight="1">
      <c r="C112" s="160"/>
      <c r="D112" s="242" t="s">
        <v>74</v>
      </c>
      <c r="E112" s="243"/>
      <c r="F112" s="244"/>
      <c r="G112" s="180">
        <f t="shared" si="6"/>
      </c>
      <c r="H112" s="180">
        <f t="shared" si="6"/>
      </c>
      <c r="I112" s="180">
        <f t="shared" si="6"/>
      </c>
      <c r="J112" s="180">
        <f t="shared" si="6"/>
      </c>
      <c r="K112" s="180">
        <f t="shared" si="6"/>
      </c>
      <c r="L112" s="180">
        <f t="shared" si="6"/>
      </c>
      <c r="M112" s="180">
        <v>0.783</v>
      </c>
      <c r="N112" s="180">
        <v>0.893</v>
      </c>
      <c r="O112" s="180">
        <v>0.75</v>
      </c>
      <c r="P112" s="180">
        <v>0.968</v>
      </c>
      <c r="Q112" s="168">
        <v>0.741</v>
      </c>
      <c r="R112" s="168">
        <v>0.935</v>
      </c>
    </row>
    <row r="113" spans="3:18" ht="18" customHeight="1" thickBot="1">
      <c r="C113" s="162"/>
      <c r="D113" s="254" t="s">
        <v>75</v>
      </c>
      <c r="E113" s="255"/>
      <c r="F113" s="256"/>
      <c r="G113" s="181">
        <f t="shared" si="6"/>
      </c>
      <c r="H113" s="181">
        <f t="shared" si="6"/>
      </c>
      <c r="I113" s="181">
        <f t="shared" si="6"/>
      </c>
      <c r="J113" s="181">
        <f t="shared" si="6"/>
      </c>
      <c r="K113" s="181">
        <f t="shared" si="6"/>
      </c>
      <c r="L113" s="181">
        <f t="shared" si="6"/>
      </c>
      <c r="M113" s="181">
        <v>0.007</v>
      </c>
      <c r="N113" s="181">
        <v>0.004</v>
      </c>
      <c r="O113" s="211">
        <v>0</v>
      </c>
      <c r="P113" s="211">
        <v>0.013</v>
      </c>
      <c r="Q113" s="169">
        <v>0.006</v>
      </c>
      <c r="R113" s="169">
        <v>0.01</v>
      </c>
    </row>
    <row r="114" spans="3:18" ht="18" customHeight="1" thickTop="1">
      <c r="C114" s="91" t="s">
        <v>165</v>
      </c>
      <c r="D114" s="138"/>
      <c r="E114" s="138"/>
      <c r="F114" s="92"/>
      <c r="G114" s="182">
        <f aca="true" t="shared" si="7" ref="G114:L114">IF(AND(G106="",G107="",G108="",G109="",G110="",G111="",G112="",G113=""),"",SUM(G106:G113))</f>
      </c>
      <c r="H114" s="182">
        <f t="shared" si="7"/>
      </c>
      <c r="I114" s="182">
        <f t="shared" si="7"/>
      </c>
      <c r="J114" s="182">
        <f t="shared" si="7"/>
      </c>
      <c r="K114" s="182">
        <f t="shared" si="7"/>
      </c>
      <c r="L114" s="182">
        <f t="shared" si="7"/>
      </c>
      <c r="M114" s="156">
        <v>1</v>
      </c>
      <c r="N114" s="156">
        <v>1</v>
      </c>
      <c r="O114" s="156">
        <v>1</v>
      </c>
      <c r="P114" s="156">
        <v>1</v>
      </c>
      <c r="Q114" s="156">
        <v>1</v>
      </c>
      <c r="R114" s="156">
        <v>1</v>
      </c>
    </row>
    <row r="115" spans="13:18" ht="18" customHeight="1">
      <c r="M115" s="221"/>
      <c r="N115" s="221"/>
      <c r="O115" s="221"/>
      <c r="P115" s="221"/>
      <c r="Q115" s="221"/>
      <c r="R115" s="221"/>
    </row>
    <row r="116" ht="22.5" customHeight="1">
      <c r="B116" s="1" t="s">
        <v>169</v>
      </c>
    </row>
    <row r="117" ht="9" customHeight="1"/>
    <row r="118" spans="3:21" ht="22.5" customHeight="1">
      <c r="C118" s="5" t="s">
        <v>123</v>
      </c>
      <c r="D118" s="5"/>
      <c r="E118" s="5"/>
      <c r="F118" s="5"/>
      <c r="G118" s="6"/>
      <c r="H118" s="6"/>
      <c r="I118" s="6"/>
      <c r="J118" s="6"/>
      <c r="K118" s="6"/>
      <c r="L118" s="6"/>
      <c r="M118" s="6"/>
      <c r="N118" s="6"/>
      <c r="O118" s="6"/>
      <c r="P118" s="6"/>
      <c r="Q118" s="6"/>
      <c r="R118" s="19"/>
      <c r="S118" s="19"/>
      <c r="T118" s="190"/>
      <c r="U118" s="22"/>
    </row>
    <row r="119" ht="9" customHeight="1"/>
    <row r="120" spans="3:15" ht="18" customHeight="1">
      <c r="C120" s="241" t="s">
        <v>170</v>
      </c>
      <c r="D120" s="241"/>
      <c r="E120" s="241"/>
      <c r="F120" s="241"/>
      <c r="G120" s="241"/>
      <c r="H120" s="241"/>
      <c r="I120" s="241"/>
      <c r="J120" s="241"/>
      <c r="K120" s="241"/>
      <c r="L120" s="241"/>
      <c r="M120" s="241"/>
      <c r="N120" s="241"/>
      <c r="O120" s="241"/>
    </row>
    <row r="121" ht="10.5" customHeight="1"/>
    <row r="122" spans="3:15" ht="18" customHeight="1">
      <c r="C122" s="1"/>
      <c r="D122" s="1"/>
      <c r="E122" s="1"/>
      <c r="F122" s="1"/>
      <c r="G122" s="246" t="s">
        <v>113</v>
      </c>
      <c r="H122" s="247"/>
      <c r="I122" s="246" t="s">
        <v>120</v>
      </c>
      <c r="J122" s="247"/>
      <c r="K122" s="248" t="s">
        <v>114</v>
      </c>
      <c r="L122" s="240"/>
      <c r="M122" s="1"/>
      <c r="N122" s="22"/>
      <c r="O122" s="22"/>
    </row>
    <row r="123" spans="3:19" ht="18" customHeight="1">
      <c r="C123" s="250" t="s">
        <v>4</v>
      </c>
      <c r="D123" s="251"/>
      <c r="E123" s="251"/>
      <c r="F123" s="252"/>
      <c r="G123" s="139" t="s">
        <v>0</v>
      </c>
      <c r="H123" s="9" t="s">
        <v>1</v>
      </c>
      <c r="I123" s="9" t="s">
        <v>0</v>
      </c>
      <c r="J123" s="9" t="s">
        <v>1</v>
      </c>
      <c r="K123" s="9" t="s">
        <v>0</v>
      </c>
      <c r="L123" s="9" t="s">
        <v>1</v>
      </c>
      <c r="N123" s="158"/>
      <c r="O123" s="158"/>
      <c r="P123" s="136"/>
      <c r="Q123" s="136"/>
      <c r="R123" s="157"/>
      <c r="S123" s="157"/>
    </row>
    <row r="124" spans="3:19" ht="18" customHeight="1">
      <c r="C124" s="159" t="s">
        <v>163</v>
      </c>
      <c r="D124" s="242" t="s">
        <v>68</v>
      </c>
      <c r="E124" s="243"/>
      <c r="F124" s="244"/>
      <c r="G124" s="209"/>
      <c r="H124" s="207"/>
      <c r="I124" s="207"/>
      <c r="J124" s="207"/>
      <c r="K124" s="106">
        <f>IF(AND(G124="",I124=""),"",SUM(G124+I124))</f>
      </c>
      <c r="L124" s="106">
        <f>IF(AND(H124="",J124=""),"",SUM(H124+J124))</f>
      </c>
      <c r="N124" s="11"/>
      <c r="O124" s="11"/>
      <c r="P124" s="12"/>
      <c r="Q124" s="12"/>
      <c r="R124" s="12"/>
      <c r="S124" s="12"/>
    </row>
    <row r="125" spans="3:19" ht="18" customHeight="1">
      <c r="C125" s="160"/>
      <c r="D125" s="242" t="s">
        <v>69</v>
      </c>
      <c r="E125" s="243"/>
      <c r="F125" s="244"/>
      <c r="G125" s="209"/>
      <c r="H125" s="207"/>
      <c r="I125" s="207"/>
      <c r="J125" s="207"/>
      <c r="K125" s="106">
        <f aca="true" t="shared" si="8" ref="K125:L131">IF(AND(G125="",I125=""),"",SUM(G125+I125))</f>
      </c>
      <c r="L125" s="106">
        <f t="shared" si="8"/>
      </c>
      <c r="N125" s="11"/>
      <c r="O125" s="11"/>
      <c r="P125" s="12"/>
      <c r="Q125" s="12"/>
      <c r="R125" s="12"/>
      <c r="S125" s="12"/>
    </row>
    <row r="126" spans="3:19" ht="18" customHeight="1">
      <c r="C126" s="161"/>
      <c r="D126" s="242" t="s">
        <v>70</v>
      </c>
      <c r="E126" s="243"/>
      <c r="F126" s="244"/>
      <c r="G126" s="209"/>
      <c r="H126" s="207"/>
      <c r="I126" s="207"/>
      <c r="J126" s="207"/>
      <c r="K126" s="106">
        <f t="shared" si="8"/>
      </c>
      <c r="L126" s="106">
        <f t="shared" si="8"/>
      </c>
      <c r="N126" s="11"/>
      <c r="O126" s="11"/>
      <c r="P126" s="12"/>
      <c r="Q126" s="12"/>
      <c r="R126" s="12"/>
      <c r="S126" s="12"/>
    </row>
    <row r="127" spans="3:19" ht="27" customHeight="1">
      <c r="C127" s="159" t="s">
        <v>164</v>
      </c>
      <c r="D127" s="242" t="s">
        <v>71</v>
      </c>
      <c r="E127" s="243"/>
      <c r="F127" s="244"/>
      <c r="G127" s="209"/>
      <c r="H127" s="207"/>
      <c r="I127" s="207"/>
      <c r="J127" s="207"/>
      <c r="K127" s="106">
        <f t="shared" si="8"/>
      </c>
      <c r="L127" s="106">
        <f t="shared" si="8"/>
      </c>
      <c r="N127" s="11"/>
      <c r="O127" s="158"/>
      <c r="P127" s="12"/>
      <c r="Q127" s="12"/>
      <c r="R127" s="12"/>
      <c r="S127" s="12"/>
    </row>
    <row r="128" spans="3:19" ht="18" customHeight="1">
      <c r="C128" s="160"/>
      <c r="D128" s="242" t="s">
        <v>72</v>
      </c>
      <c r="E128" s="243"/>
      <c r="F128" s="244"/>
      <c r="G128" s="209"/>
      <c r="H128" s="207"/>
      <c r="I128" s="207"/>
      <c r="J128" s="207"/>
      <c r="K128" s="106">
        <f t="shared" si="8"/>
      </c>
      <c r="L128" s="106">
        <f t="shared" si="8"/>
      </c>
      <c r="N128" s="11"/>
      <c r="O128" s="11"/>
      <c r="P128" s="12"/>
      <c r="Q128" s="12"/>
      <c r="R128" s="12"/>
      <c r="S128" s="12"/>
    </row>
    <row r="129" spans="3:19" ht="39.75" customHeight="1">
      <c r="C129" s="160"/>
      <c r="D129" s="242" t="s">
        <v>73</v>
      </c>
      <c r="E129" s="243"/>
      <c r="F129" s="244"/>
      <c r="G129" s="209"/>
      <c r="H129" s="207"/>
      <c r="I129" s="207"/>
      <c r="J129" s="207"/>
      <c r="K129" s="106">
        <f t="shared" si="8"/>
      </c>
      <c r="L129" s="106">
        <f t="shared" si="8"/>
      </c>
      <c r="N129" s="11"/>
      <c r="O129" s="158"/>
      <c r="P129" s="12"/>
      <c r="Q129" s="12"/>
      <c r="R129" s="12"/>
      <c r="S129" s="12"/>
    </row>
    <row r="130" spans="3:19" ht="27" customHeight="1">
      <c r="C130" s="160"/>
      <c r="D130" s="242" t="s">
        <v>74</v>
      </c>
      <c r="E130" s="243"/>
      <c r="F130" s="244"/>
      <c r="G130" s="209"/>
      <c r="H130" s="207"/>
      <c r="I130" s="207"/>
      <c r="J130" s="207"/>
      <c r="K130" s="106">
        <f t="shared" si="8"/>
      </c>
      <c r="L130" s="106">
        <f t="shared" si="8"/>
      </c>
      <c r="N130" s="11"/>
      <c r="O130" s="158"/>
      <c r="P130" s="12"/>
      <c r="Q130" s="12"/>
      <c r="R130" s="12"/>
      <c r="S130" s="12"/>
    </row>
    <row r="131" spans="3:19" ht="18" customHeight="1" thickBot="1">
      <c r="C131" s="162"/>
      <c r="D131" s="254" t="s">
        <v>75</v>
      </c>
      <c r="E131" s="255"/>
      <c r="F131" s="256"/>
      <c r="G131" s="210"/>
      <c r="H131" s="208"/>
      <c r="I131" s="208"/>
      <c r="J131" s="208"/>
      <c r="K131" s="155">
        <f t="shared" si="8"/>
      </c>
      <c r="L131" s="155">
        <f t="shared" si="8"/>
      </c>
      <c r="N131" s="11"/>
      <c r="O131" s="11"/>
      <c r="P131" s="12"/>
      <c r="Q131" s="12"/>
      <c r="R131" s="12"/>
      <c r="S131" s="12"/>
    </row>
    <row r="132" spans="3:19" ht="18" customHeight="1" thickTop="1">
      <c r="C132" s="91" t="s">
        <v>165</v>
      </c>
      <c r="D132" s="138"/>
      <c r="E132" s="138"/>
      <c r="F132" s="92"/>
      <c r="G132" s="177">
        <f aca="true" t="shared" si="9" ref="G132:L132">IF(AND(G124="",G125="",G126="",G127="",G128="",G129="",G130="",G131=""),"",SUM(G124:G131))</f>
      </c>
      <c r="H132" s="178">
        <f t="shared" si="9"/>
      </c>
      <c r="I132" s="178">
        <f t="shared" si="9"/>
      </c>
      <c r="J132" s="178">
        <f t="shared" si="9"/>
      </c>
      <c r="K132" s="178">
        <f t="shared" si="9"/>
      </c>
      <c r="L132" s="178">
        <f t="shared" si="9"/>
      </c>
      <c r="N132" s="11"/>
      <c r="O132" s="11"/>
      <c r="P132" s="12"/>
      <c r="Q132" s="12"/>
      <c r="R132" s="12"/>
      <c r="S132" s="12"/>
    </row>
    <row r="133" spans="3:15" ht="18" customHeight="1">
      <c r="C133" s="22"/>
      <c r="D133" s="22"/>
      <c r="E133" s="22"/>
      <c r="F133" s="22"/>
      <c r="N133" s="22"/>
      <c r="O133" s="22"/>
    </row>
    <row r="134" spans="3:15" ht="18" customHeight="1">
      <c r="C134" s="22"/>
      <c r="D134" s="22"/>
      <c r="E134" s="22"/>
      <c r="F134" s="22"/>
      <c r="G134" s="166" t="s">
        <v>166</v>
      </c>
      <c r="H134" s="165" t="s">
        <v>18</v>
      </c>
      <c r="N134" s="22"/>
      <c r="O134" s="22"/>
    </row>
    <row r="135" spans="3:18" ht="18" customHeight="1">
      <c r="C135" s="1" t="s">
        <v>20</v>
      </c>
      <c r="D135" s="11"/>
      <c r="E135" s="11"/>
      <c r="F135" s="11"/>
      <c r="G135" s="146"/>
      <c r="H135" s="146"/>
      <c r="I135" s="146"/>
      <c r="J135" s="146"/>
      <c r="K135" s="146"/>
      <c r="L135" s="146"/>
      <c r="M135" s="228" t="s">
        <v>167</v>
      </c>
      <c r="N135" s="229"/>
      <c r="O135" s="229"/>
      <c r="P135" s="229"/>
      <c r="Q135" s="229"/>
      <c r="R135" s="230"/>
    </row>
    <row r="136" spans="3:18" ht="18" customHeight="1">
      <c r="C136" s="167"/>
      <c r="D136" s="167"/>
      <c r="E136" s="164"/>
      <c r="F136" s="163"/>
      <c r="G136" s="246" t="s">
        <v>113</v>
      </c>
      <c r="H136" s="247"/>
      <c r="I136" s="246" t="s">
        <v>120</v>
      </c>
      <c r="J136" s="247"/>
      <c r="K136" s="248" t="s">
        <v>114</v>
      </c>
      <c r="L136" s="240"/>
      <c r="M136" s="228" t="s">
        <v>113</v>
      </c>
      <c r="N136" s="230"/>
      <c r="O136" s="228" t="s">
        <v>120</v>
      </c>
      <c r="P136" s="230"/>
      <c r="Q136" s="272" t="s">
        <v>114</v>
      </c>
      <c r="R136" s="273"/>
    </row>
    <row r="137" spans="3:18" ht="18" customHeight="1">
      <c r="C137" s="250" t="s">
        <v>4</v>
      </c>
      <c r="D137" s="251"/>
      <c r="E137" s="251"/>
      <c r="F137" s="252"/>
      <c r="G137" s="139" t="s">
        <v>0</v>
      </c>
      <c r="H137" s="9" t="s">
        <v>1</v>
      </c>
      <c r="I137" s="9" t="s">
        <v>0</v>
      </c>
      <c r="J137" s="9" t="s">
        <v>1</v>
      </c>
      <c r="K137" s="9" t="s">
        <v>0</v>
      </c>
      <c r="L137" s="9" t="s">
        <v>1</v>
      </c>
      <c r="M137" s="139" t="s">
        <v>0</v>
      </c>
      <c r="N137" s="9" t="s">
        <v>1</v>
      </c>
      <c r="O137" s="9" t="s">
        <v>0</v>
      </c>
      <c r="P137" s="9" t="s">
        <v>1</v>
      </c>
      <c r="Q137" s="9" t="s">
        <v>0</v>
      </c>
      <c r="R137" s="9" t="s">
        <v>1</v>
      </c>
    </row>
    <row r="138" spans="3:18" ht="18" customHeight="1">
      <c r="C138" s="159" t="s">
        <v>163</v>
      </c>
      <c r="D138" s="242" t="s">
        <v>68</v>
      </c>
      <c r="E138" s="243"/>
      <c r="F138" s="244"/>
      <c r="G138" s="180">
        <f aca="true" t="shared" si="10" ref="G138:L145">IF(AND(OR(G124=0,G124=""),SUM(G$124:G$131)&gt;0),0,IF(SUM(G$124:G$131)=0,"",G124/SUM(G$124:G$131)))</f>
      </c>
      <c r="H138" s="180">
        <f t="shared" si="10"/>
      </c>
      <c r="I138" s="180">
        <f t="shared" si="10"/>
      </c>
      <c r="J138" s="180">
        <f t="shared" si="10"/>
      </c>
      <c r="K138" s="180">
        <f t="shared" si="10"/>
      </c>
      <c r="L138" s="180">
        <f t="shared" si="10"/>
      </c>
      <c r="M138" s="180">
        <v>0.212</v>
      </c>
      <c r="N138" s="180">
        <v>0.46</v>
      </c>
      <c r="O138" s="180">
        <v>0</v>
      </c>
      <c r="P138" s="180">
        <v>0.09</v>
      </c>
      <c r="Q138" s="168">
        <v>0.211</v>
      </c>
      <c r="R138" s="168">
        <v>0.131</v>
      </c>
    </row>
    <row r="139" spans="3:18" ht="18" customHeight="1">
      <c r="C139" s="160"/>
      <c r="D139" s="242" t="s">
        <v>69</v>
      </c>
      <c r="E139" s="243"/>
      <c r="F139" s="244"/>
      <c r="G139" s="180">
        <f t="shared" si="10"/>
      </c>
      <c r="H139" s="180">
        <f t="shared" si="10"/>
      </c>
      <c r="I139" s="180">
        <f t="shared" si="10"/>
      </c>
      <c r="J139" s="180">
        <f t="shared" si="10"/>
      </c>
      <c r="K139" s="180">
        <f t="shared" si="10"/>
      </c>
      <c r="L139" s="180">
        <f t="shared" si="10"/>
      </c>
      <c r="M139" s="180">
        <v>0.004</v>
      </c>
      <c r="N139" s="180">
        <v>0.009</v>
      </c>
      <c r="O139" s="180">
        <v>0</v>
      </c>
      <c r="P139" s="180">
        <v>0.004</v>
      </c>
      <c r="Q139" s="168">
        <v>0.005</v>
      </c>
      <c r="R139" s="168">
        <v>0.014</v>
      </c>
    </row>
    <row r="140" spans="3:18" ht="18" customHeight="1">
      <c r="C140" s="161"/>
      <c r="D140" s="242" t="s">
        <v>70</v>
      </c>
      <c r="E140" s="243"/>
      <c r="F140" s="244"/>
      <c r="G140" s="180">
        <f t="shared" si="10"/>
      </c>
      <c r="H140" s="180">
        <f t="shared" si="10"/>
      </c>
      <c r="I140" s="180">
        <f t="shared" si="10"/>
      </c>
      <c r="J140" s="180">
        <f t="shared" si="10"/>
      </c>
      <c r="K140" s="180">
        <f t="shared" si="10"/>
      </c>
      <c r="L140" s="180">
        <f t="shared" si="10"/>
      </c>
      <c r="M140" s="180">
        <v>0.095</v>
      </c>
      <c r="N140" s="180">
        <v>0.202</v>
      </c>
      <c r="O140" s="180">
        <v>0.5</v>
      </c>
      <c r="P140" s="180">
        <v>0.063</v>
      </c>
      <c r="Q140" s="168">
        <v>0.092</v>
      </c>
      <c r="R140" s="168">
        <v>0.07</v>
      </c>
    </row>
    <row r="141" spans="3:18" ht="30" customHeight="1">
      <c r="C141" s="159" t="s">
        <v>164</v>
      </c>
      <c r="D141" s="242" t="s">
        <v>71</v>
      </c>
      <c r="E141" s="243"/>
      <c r="F141" s="244"/>
      <c r="G141" s="180">
        <f t="shared" si="10"/>
      </c>
      <c r="H141" s="180">
        <f t="shared" si="10"/>
      </c>
      <c r="I141" s="180">
        <f t="shared" si="10"/>
      </c>
      <c r="J141" s="180">
        <f t="shared" si="10"/>
      </c>
      <c r="K141" s="180">
        <f t="shared" si="10"/>
      </c>
      <c r="L141" s="180">
        <f t="shared" si="10"/>
      </c>
      <c r="M141" s="180">
        <v>0.024</v>
      </c>
      <c r="N141" s="180">
        <v>0</v>
      </c>
      <c r="O141" s="180">
        <v>0</v>
      </c>
      <c r="P141" s="180">
        <v>0</v>
      </c>
      <c r="Q141" s="168">
        <v>0.019</v>
      </c>
      <c r="R141" s="168">
        <v>0</v>
      </c>
    </row>
    <row r="142" spans="3:18" ht="18" customHeight="1">
      <c r="C142" s="160"/>
      <c r="D142" s="242" t="s">
        <v>72</v>
      </c>
      <c r="E142" s="243"/>
      <c r="F142" s="244"/>
      <c r="G142" s="180">
        <f t="shared" si="10"/>
      </c>
      <c r="H142" s="180">
        <f t="shared" si="10"/>
      </c>
      <c r="I142" s="180">
        <f t="shared" si="10"/>
      </c>
      <c r="J142" s="180">
        <f t="shared" si="10"/>
      </c>
      <c r="K142" s="180">
        <f t="shared" si="10"/>
      </c>
      <c r="L142" s="180">
        <f t="shared" si="10"/>
      </c>
      <c r="M142" s="180">
        <v>0.497</v>
      </c>
      <c r="N142" s="180">
        <v>0.037</v>
      </c>
      <c r="O142" s="180">
        <v>0</v>
      </c>
      <c r="P142" s="180">
        <v>0.013</v>
      </c>
      <c r="Q142" s="168">
        <v>0.502</v>
      </c>
      <c r="R142" s="168">
        <v>0.029</v>
      </c>
    </row>
    <row r="143" spans="3:18" ht="39.75" customHeight="1">
      <c r="C143" s="160"/>
      <c r="D143" s="242" t="s">
        <v>73</v>
      </c>
      <c r="E143" s="243"/>
      <c r="F143" s="244"/>
      <c r="G143" s="180">
        <f t="shared" si="10"/>
      </c>
      <c r="H143" s="180">
        <f t="shared" si="10"/>
      </c>
      <c r="I143" s="180">
        <f t="shared" si="10"/>
      </c>
      <c r="J143" s="180">
        <f t="shared" si="10"/>
      </c>
      <c r="K143" s="180">
        <f t="shared" si="10"/>
      </c>
      <c r="L143" s="180">
        <f t="shared" si="10"/>
      </c>
      <c r="M143" s="180">
        <v>0.107</v>
      </c>
      <c r="N143" s="180">
        <v>0.111</v>
      </c>
      <c r="O143" s="180">
        <v>0.5</v>
      </c>
      <c r="P143" s="180">
        <v>0.331</v>
      </c>
      <c r="Q143" s="168">
        <v>0.109</v>
      </c>
      <c r="R143" s="168">
        <v>0.287</v>
      </c>
    </row>
    <row r="144" spans="3:18" ht="27" customHeight="1">
      <c r="C144" s="160"/>
      <c r="D144" s="242" t="s">
        <v>74</v>
      </c>
      <c r="E144" s="243"/>
      <c r="F144" s="244"/>
      <c r="G144" s="180">
        <f t="shared" si="10"/>
      </c>
      <c r="H144" s="180">
        <f t="shared" si="10"/>
      </c>
      <c r="I144" s="180">
        <f t="shared" si="10"/>
      </c>
      <c r="J144" s="180">
        <f t="shared" si="10"/>
      </c>
      <c r="K144" s="180">
        <f t="shared" si="10"/>
      </c>
      <c r="L144" s="180">
        <f>IF(AND(OR(L130=0,L130=""),SUM(L$124:L$131)&gt;0),0,IF(SUM(L$124:L$131)=0,"",L130/SUM(L$124:L$131)))</f>
      </c>
      <c r="M144" s="180">
        <v>0.031</v>
      </c>
      <c r="N144" s="180">
        <v>0.13</v>
      </c>
      <c r="O144" s="180">
        <v>0</v>
      </c>
      <c r="P144" s="180">
        <v>0.435</v>
      </c>
      <c r="Q144" s="168">
        <v>0.032</v>
      </c>
      <c r="R144" s="168">
        <v>0.399</v>
      </c>
    </row>
    <row r="145" spans="3:18" ht="18" customHeight="1" thickBot="1">
      <c r="C145" s="162"/>
      <c r="D145" s="254" t="s">
        <v>75</v>
      </c>
      <c r="E145" s="255"/>
      <c r="F145" s="256"/>
      <c r="G145" s="181">
        <f t="shared" si="10"/>
      </c>
      <c r="H145" s="181">
        <f t="shared" si="10"/>
      </c>
      <c r="I145" s="181">
        <f t="shared" si="10"/>
      </c>
      <c r="J145" s="181">
        <f t="shared" si="10"/>
      </c>
      <c r="K145" s="181">
        <f t="shared" si="10"/>
      </c>
      <c r="L145" s="181">
        <f>IF(AND(OR(L131=0,L131=""),SUM(L$124:L$131)&gt;0),0,IF(SUM(L$124:L$131)=0,"",L131/SUM(L$124:L$131)))</f>
      </c>
      <c r="M145" s="181">
        <v>0.031</v>
      </c>
      <c r="N145" s="181">
        <v>0.053</v>
      </c>
      <c r="O145" s="211">
        <v>0</v>
      </c>
      <c r="P145" s="211">
        <v>0.063</v>
      </c>
      <c r="Q145" s="169">
        <v>0.03</v>
      </c>
      <c r="R145" s="169">
        <v>0.071</v>
      </c>
    </row>
    <row r="146" spans="3:18" ht="18" customHeight="1" thickTop="1">
      <c r="C146" s="91" t="s">
        <v>165</v>
      </c>
      <c r="D146" s="138"/>
      <c r="E146" s="138"/>
      <c r="F146" s="92"/>
      <c r="G146" s="182">
        <f aca="true" t="shared" si="11" ref="G146:L146">IF(AND(G138="",G139="",G140="",G141="",G142="",G143="",G144="",G145=""),"",SUM(G138:G145))</f>
      </c>
      <c r="H146" s="182">
        <f t="shared" si="11"/>
      </c>
      <c r="I146" s="182">
        <f t="shared" si="11"/>
      </c>
      <c r="J146" s="182">
        <f t="shared" si="11"/>
      </c>
      <c r="K146" s="182">
        <f t="shared" si="11"/>
      </c>
      <c r="L146" s="182">
        <f t="shared" si="11"/>
      </c>
      <c r="M146" s="156">
        <v>1</v>
      </c>
      <c r="N146" s="156">
        <v>1</v>
      </c>
      <c r="O146" s="156">
        <v>1</v>
      </c>
      <c r="P146" s="156">
        <v>1</v>
      </c>
      <c r="Q146" s="156">
        <v>1</v>
      </c>
      <c r="R146" s="156">
        <v>1</v>
      </c>
    </row>
    <row r="147" ht="18" customHeight="1"/>
    <row r="148" ht="22.5" customHeight="1">
      <c r="B148" s="1" t="s">
        <v>171</v>
      </c>
    </row>
    <row r="149" ht="9" customHeight="1"/>
    <row r="150" spans="3:20" ht="22.5" customHeight="1">
      <c r="C150" s="5" t="s">
        <v>172</v>
      </c>
      <c r="D150" s="5"/>
      <c r="E150" s="5"/>
      <c r="F150" s="5"/>
      <c r="G150" s="6"/>
      <c r="H150" s="6"/>
      <c r="I150" s="6"/>
      <c r="J150" s="6"/>
      <c r="K150" s="6"/>
      <c r="L150" s="6"/>
      <c r="M150" s="6"/>
      <c r="N150" s="6"/>
      <c r="O150" s="6"/>
      <c r="P150" s="6"/>
      <c r="Q150" s="6"/>
      <c r="R150" s="19"/>
      <c r="S150" s="19"/>
      <c r="T150" s="190"/>
    </row>
    <row r="151" ht="9" customHeight="1"/>
    <row r="152" spans="3:15" ht="18" customHeight="1">
      <c r="C152" s="241" t="s">
        <v>173</v>
      </c>
      <c r="D152" s="241"/>
      <c r="E152" s="241"/>
      <c r="F152" s="241"/>
      <c r="G152" s="241"/>
      <c r="H152" s="241"/>
      <c r="I152" s="241"/>
      <c r="J152" s="241"/>
      <c r="K152" s="241"/>
      <c r="L152" s="241"/>
      <c r="M152" s="241"/>
      <c r="N152" s="241"/>
      <c r="O152" s="241"/>
    </row>
    <row r="153" spans="3:15" s="22" customFormat="1" ht="18" customHeight="1">
      <c r="C153" s="231" t="s">
        <v>174</v>
      </c>
      <c r="D153" s="231"/>
      <c r="E153" s="231"/>
      <c r="F153" s="232"/>
      <c r="G153" s="232"/>
      <c r="H153" s="232"/>
      <c r="I153" s="232"/>
      <c r="J153" s="232"/>
      <c r="K153" s="232"/>
      <c r="L153" s="232"/>
      <c r="M153" s="232"/>
      <c r="N153" s="232"/>
      <c r="O153" s="232"/>
    </row>
    <row r="154" ht="10.5" customHeight="1"/>
    <row r="155" ht="18" customHeight="1"/>
    <row r="156" spans="3:9" ht="18" customHeight="1">
      <c r="C156" s="234" t="s">
        <v>78</v>
      </c>
      <c r="D156" s="235"/>
      <c r="E156" s="235"/>
      <c r="F156" s="236"/>
      <c r="G156" s="7" t="s">
        <v>0</v>
      </c>
      <c r="H156" s="7" t="s">
        <v>1</v>
      </c>
      <c r="I156" s="7" t="s">
        <v>117</v>
      </c>
    </row>
    <row r="157" spans="3:9" ht="27" customHeight="1">
      <c r="C157" s="260" t="s">
        <v>76</v>
      </c>
      <c r="D157" s="261"/>
      <c r="E157" s="261"/>
      <c r="F157" s="262"/>
      <c r="G157" s="207"/>
      <c r="H157" s="207"/>
      <c r="I157" s="106">
        <f>IF(AND(G157="",H157=""),"",SUM(G157+H157))</f>
      </c>
    </row>
    <row r="158" spans="3:9" ht="27" customHeight="1">
      <c r="C158" s="260" t="s">
        <v>77</v>
      </c>
      <c r="D158" s="261"/>
      <c r="E158" s="261"/>
      <c r="F158" s="263"/>
      <c r="G158" s="207"/>
      <c r="H158" s="207"/>
      <c r="I158" s="106">
        <f>IF(AND(G158="",H158=""),"",SUM(G158+H158))</f>
      </c>
    </row>
    <row r="159" spans="3:15" ht="18" customHeight="1">
      <c r="C159" s="231" t="s">
        <v>140</v>
      </c>
      <c r="D159" s="231"/>
      <c r="E159" s="231"/>
      <c r="F159" s="232"/>
      <c r="G159" s="232"/>
      <c r="H159" s="232"/>
      <c r="I159" s="232"/>
      <c r="J159" s="232"/>
      <c r="K159" s="232"/>
      <c r="L159" s="232"/>
      <c r="M159" s="232"/>
      <c r="N159" s="232"/>
      <c r="O159" s="232"/>
    </row>
    <row r="160" spans="3:15" ht="18" customHeight="1">
      <c r="C160" s="22"/>
      <c r="D160" s="22"/>
      <c r="E160" s="22"/>
      <c r="F160" s="22"/>
      <c r="G160" s="166" t="s">
        <v>166</v>
      </c>
      <c r="H160" s="165" t="s">
        <v>18</v>
      </c>
      <c r="N160" s="22"/>
      <c r="O160" s="22"/>
    </row>
    <row r="161" spans="3:12" ht="18" customHeight="1">
      <c r="C161" s="1" t="s">
        <v>20</v>
      </c>
      <c r="D161" s="1"/>
      <c r="E161" s="1"/>
      <c r="F161" s="1"/>
      <c r="J161" s="246" t="s">
        <v>167</v>
      </c>
      <c r="K161" s="268"/>
      <c r="L161" s="247"/>
    </row>
    <row r="162" spans="3:12" ht="18" customHeight="1">
      <c r="C162" s="234" t="s">
        <v>78</v>
      </c>
      <c r="D162" s="235"/>
      <c r="E162" s="235"/>
      <c r="F162" s="236"/>
      <c r="G162" s="26" t="s">
        <v>0</v>
      </c>
      <c r="H162" s="26" t="s">
        <v>1</v>
      </c>
      <c r="I162" s="9" t="s">
        <v>79</v>
      </c>
      <c r="J162" s="9" t="s">
        <v>0</v>
      </c>
      <c r="K162" s="9" t="s">
        <v>1</v>
      </c>
      <c r="L162" s="9" t="s">
        <v>79</v>
      </c>
    </row>
    <row r="163" spans="3:12" ht="27" customHeight="1">
      <c r="C163" s="260" t="s">
        <v>76</v>
      </c>
      <c r="D163" s="261"/>
      <c r="E163" s="261"/>
      <c r="F163" s="262"/>
      <c r="G163" s="170">
        <f>IF(AND(OR(G157=0,G157=""),SUM(G427:G434)&gt;0),0,IF(SUM(G427:G434)=0,"",G157/SUM(G427:G434)*1000))</f>
      </c>
      <c r="H163" s="170">
        <f>IF(AND(OR(H157=0,H157=""),SUM(H427:H434)&gt;0),0,IF(SUM(H427:H434)=0,"",H157/SUM(H427:H434)*1000))</f>
      </c>
      <c r="I163" s="170">
        <f>IF(AND(SUM(G157:H157)=0,SUM(G427:H434)&gt;0),0,IF(SUM(G427:H434)=0,"",SUM(G157:H157)/SUM(G427:H434)*1000))</f>
      </c>
      <c r="J163" s="171">
        <v>2.8</v>
      </c>
      <c r="K163" s="171">
        <v>19.8</v>
      </c>
      <c r="L163" s="171">
        <v>4.2</v>
      </c>
    </row>
    <row r="164" spans="3:12" ht="27" customHeight="1">
      <c r="C164" s="260" t="s">
        <v>77</v>
      </c>
      <c r="D164" s="261"/>
      <c r="E164" s="261"/>
      <c r="F164" s="262"/>
      <c r="G164" s="170">
        <f>IF(AND(OR(G158=0,G158=""),SUM(I427:I434)&gt;0),0,IF(SUM(I427:I434)=0,"",G158/SUM(I427:I434)*1000))</f>
      </c>
      <c r="H164" s="170">
        <f>IF(AND(OR(H158=0,H158=""),SUM(J427:J434)&gt;0),0,IF(SUM(J427:J434)=0,"",H158/SUM(J427:J434)*1000))</f>
      </c>
      <c r="I164" s="170">
        <f>IF(AND(SUM(G158:H158)=0,SUM(I427:J434)&gt;0),0,IF(SUM(I427:J434)=0,"",SUM(G158:H158)/SUM(I427:J434)*1000))</f>
      </c>
      <c r="J164" s="171">
        <v>9.4</v>
      </c>
      <c r="K164" s="171">
        <v>7.2</v>
      </c>
      <c r="L164" s="171">
        <v>7.8</v>
      </c>
    </row>
    <row r="165" ht="18" customHeight="1"/>
    <row r="166" ht="18" customHeight="1" thickBot="1"/>
    <row r="167" spans="1:6" ht="23.25" customHeight="1" thickBot="1">
      <c r="A167" s="2" t="s">
        <v>175</v>
      </c>
      <c r="B167" s="3"/>
      <c r="C167" s="3"/>
      <c r="D167" s="3"/>
      <c r="E167" s="3"/>
      <c r="F167" s="4"/>
    </row>
    <row r="168" ht="9" customHeight="1"/>
    <row r="169" ht="22.5" customHeight="1">
      <c r="B169" s="1" t="s">
        <v>176</v>
      </c>
    </row>
    <row r="170" ht="9" customHeight="1"/>
    <row r="171" spans="3:20" ht="22.5" customHeight="1">
      <c r="C171" s="5" t="s">
        <v>177</v>
      </c>
      <c r="D171" s="5"/>
      <c r="E171" s="5"/>
      <c r="F171" s="5"/>
      <c r="G171" s="6"/>
      <c r="H171" s="6"/>
      <c r="I171" s="6"/>
      <c r="J171" s="6"/>
      <c r="K171" s="6"/>
      <c r="L171" s="6"/>
      <c r="M171" s="6"/>
      <c r="N171" s="6"/>
      <c r="O171" s="6"/>
      <c r="P171" s="6"/>
      <c r="Q171" s="6"/>
      <c r="R171" s="19"/>
      <c r="S171" s="19"/>
      <c r="T171" s="190"/>
    </row>
    <row r="172" ht="9" customHeight="1"/>
    <row r="173" spans="3:15" ht="18" customHeight="1">
      <c r="C173" s="241" t="s">
        <v>178</v>
      </c>
      <c r="D173" s="241"/>
      <c r="E173" s="241"/>
      <c r="F173" s="241"/>
      <c r="G173" s="241"/>
      <c r="H173" s="241"/>
      <c r="I173" s="241"/>
      <c r="J173" s="241"/>
      <c r="K173" s="241"/>
      <c r="L173" s="241"/>
      <c r="M173" s="241"/>
      <c r="N173" s="241"/>
      <c r="O173" s="241"/>
    </row>
    <row r="174" spans="3:12" ht="18" customHeight="1">
      <c r="C174" s="94" t="s">
        <v>179</v>
      </c>
      <c r="D174" s="94"/>
      <c r="E174" s="94"/>
      <c r="F174" s="97"/>
      <c r="G174" s="97"/>
      <c r="H174" s="97"/>
      <c r="I174" s="93"/>
      <c r="J174" s="93"/>
      <c r="K174" s="93"/>
      <c r="L174" s="93"/>
    </row>
    <row r="175" ht="9" customHeight="1"/>
    <row r="176" spans="3:12" ht="18" customHeight="1">
      <c r="C176" s="135"/>
      <c r="D176" s="135"/>
      <c r="E176" s="172"/>
      <c r="F176" s="163"/>
      <c r="G176" s="246" t="s">
        <v>113</v>
      </c>
      <c r="H176" s="247"/>
      <c r="I176" s="246" t="s">
        <v>120</v>
      </c>
      <c r="J176" s="247"/>
      <c r="K176" s="248" t="s">
        <v>114</v>
      </c>
      <c r="L176" s="240"/>
    </row>
    <row r="177" spans="7:12" ht="18" customHeight="1">
      <c r="G177" s="7" t="s">
        <v>0</v>
      </c>
      <c r="H177" s="7" t="s">
        <v>1</v>
      </c>
      <c r="I177" s="7" t="s">
        <v>0</v>
      </c>
      <c r="J177" s="7" t="s">
        <v>1</v>
      </c>
      <c r="K177" s="7" t="s">
        <v>0</v>
      </c>
      <c r="L177" s="7" t="s">
        <v>1</v>
      </c>
    </row>
    <row r="178" spans="3:12" ht="27" customHeight="1">
      <c r="C178" s="15" t="s">
        <v>180</v>
      </c>
      <c r="D178" s="137"/>
      <c r="E178" s="137"/>
      <c r="F178" s="16"/>
      <c r="G178" s="212"/>
      <c r="H178" s="207"/>
      <c r="I178" s="212"/>
      <c r="J178" s="207"/>
      <c r="K178" s="113">
        <f>IF(AND(G178="",I178=""),"",SUM(G178+I178))</f>
      </c>
      <c r="L178" s="106">
        <f>IF(AND(H178="",J178=""),"",SUM(H178+J178))</f>
      </c>
    </row>
    <row r="179" spans="3:12" ht="27" customHeight="1">
      <c r="C179" s="279" t="s">
        <v>181</v>
      </c>
      <c r="D179" s="280"/>
      <c r="E179" s="280"/>
      <c r="F179" s="281"/>
      <c r="G179" s="212"/>
      <c r="H179" s="207"/>
      <c r="I179" s="212"/>
      <c r="J179" s="207"/>
      <c r="K179" s="113">
        <f>IF(AND(G179="",I179=""),"",SUM(G179+I179))</f>
      </c>
      <c r="L179" s="106">
        <f>IF(AND(H179="",J179=""),"",SUM(H179+J179))</f>
      </c>
    </row>
    <row r="180" spans="3:15" ht="18" customHeight="1">
      <c r="C180" s="22"/>
      <c r="D180" s="22"/>
      <c r="E180" s="22"/>
      <c r="F180" s="22"/>
      <c r="N180" s="22"/>
      <c r="O180" s="22"/>
    </row>
    <row r="181" spans="3:15" ht="18" customHeight="1">
      <c r="C181" s="22"/>
      <c r="D181" s="22"/>
      <c r="E181" s="22"/>
      <c r="F181" s="22"/>
      <c r="G181" s="166" t="s">
        <v>166</v>
      </c>
      <c r="H181" s="165" t="s">
        <v>18</v>
      </c>
      <c r="N181" s="22"/>
      <c r="O181" s="22"/>
    </row>
    <row r="182" spans="3:23" ht="18" customHeight="1">
      <c r="C182" s="1" t="s">
        <v>20</v>
      </c>
      <c r="J182" s="246" t="s">
        <v>167</v>
      </c>
      <c r="K182" s="268"/>
      <c r="L182" s="247"/>
      <c r="M182" s="186"/>
      <c r="N182" s="186"/>
      <c r="O182" s="186"/>
      <c r="P182" s="186"/>
      <c r="Q182" s="186"/>
      <c r="R182" s="186"/>
      <c r="S182" s="186"/>
      <c r="T182" s="186"/>
      <c r="U182" s="186"/>
      <c r="V182" s="186"/>
      <c r="W182" s="186"/>
    </row>
    <row r="183" spans="4:23" ht="21.75" customHeight="1">
      <c r="D183" s="1"/>
      <c r="E183" s="1"/>
      <c r="F183" s="1"/>
      <c r="G183" s="9" t="s">
        <v>113</v>
      </c>
      <c r="H183" s="173" t="s">
        <v>121</v>
      </c>
      <c r="I183" s="7" t="s">
        <v>182</v>
      </c>
      <c r="J183" s="9" t="s">
        <v>113</v>
      </c>
      <c r="K183" s="173" t="s">
        <v>121</v>
      </c>
      <c r="L183" s="7" t="s">
        <v>182</v>
      </c>
      <c r="M183" s="186"/>
      <c r="N183" s="186"/>
      <c r="O183" s="186"/>
      <c r="P183" s="186"/>
      <c r="Q183" s="186"/>
      <c r="R183" s="186"/>
      <c r="S183" s="186"/>
      <c r="T183" s="186"/>
      <c r="U183" s="186"/>
      <c r="V183" s="186"/>
      <c r="W183" s="186"/>
    </row>
    <row r="184" spans="3:23" ht="27" customHeight="1">
      <c r="C184" s="257" t="s">
        <v>183</v>
      </c>
      <c r="D184" s="258"/>
      <c r="E184" s="258"/>
      <c r="F184" s="259"/>
      <c r="G184" s="98">
        <f>IF(AND(OR(H178=0,H178=""),G178+H178&gt;0),0,IF(OR(G178+H178=0,G178+H178=""),"",H178/(G178+H178)))</f>
      </c>
      <c r="H184" s="98">
        <f>IF(AND(OR(J178=0,J178=""),I178+J178&gt;0),0,IF(OR(I178+J178=0,I178+J178=""),"",J178/(I178+J178)))</f>
      </c>
      <c r="I184" s="180">
        <f>IF(AND(SUM(H178+J178)=0,SUM(G178:J178)&gt;0),0,IF(SUM(G178:J178)=0,"",SUM(H178+J178)/SUM(G178:J178)))</f>
      </c>
      <c r="J184" s="98">
        <v>0.099</v>
      </c>
      <c r="K184" s="98">
        <v>0.917</v>
      </c>
      <c r="L184" s="10">
        <v>0.321</v>
      </c>
      <c r="M184" s="186"/>
      <c r="N184" s="186"/>
      <c r="O184" s="186"/>
      <c r="P184" s="187"/>
      <c r="Q184" s="186"/>
      <c r="R184" s="186"/>
      <c r="S184" s="186"/>
      <c r="T184" s="186"/>
      <c r="U184" s="186"/>
      <c r="V184" s="186"/>
      <c r="W184" s="186"/>
    </row>
    <row r="185" spans="3:23" ht="27" customHeight="1">
      <c r="C185" s="257" t="s">
        <v>80</v>
      </c>
      <c r="D185" s="258"/>
      <c r="E185" s="258"/>
      <c r="F185" s="259"/>
      <c r="G185" s="10">
        <f>IF(AND(OR(H179=0,H179=""),G179+H179&gt;0),0,IF(OR(G179+H179=0,G179+H179=""),"",H179/(G179+H179)))</f>
      </c>
      <c r="H185" s="10">
        <f>IF(AND(OR(J179=0,J179=""),I179+J179&gt;0),0,IF(OR(I179+J179=0,I179+J179=""),"",J179/(I179+J179)))</f>
      </c>
      <c r="I185" s="180">
        <f>IF(AND(SUM(H179+J179)=0,SUM(G179:J179)&gt;0),0,IF(SUM(G179:J179)=0,"",SUM(H179+J179)/SUM(G179:J179)))</f>
      </c>
      <c r="J185" s="10">
        <v>0.027</v>
      </c>
      <c r="K185" s="10">
        <v>0.531</v>
      </c>
      <c r="L185" s="10">
        <v>0.046</v>
      </c>
      <c r="M185" s="186"/>
      <c r="N185" s="186"/>
      <c r="O185" s="186"/>
      <c r="P185" s="186"/>
      <c r="Q185" s="186"/>
      <c r="R185" s="186"/>
      <c r="S185" s="186"/>
      <c r="T185" s="186"/>
      <c r="U185" s="186"/>
      <c r="V185" s="186"/>
      <c r="W185" s="186"/>
    </row>
    <row r="186" ht="18" customHeight="1"/>
    <row r="187" ht="18" customHeight="1" thickBot="1"/>
    <row r="188" spans="1:8" ht="23.25" customHeight="1" thickBot="1">
      <c r="A188" s="2" t="s">
        <v>184</v>
      </c>
      <c r="B188" s="3"/>
      <c r="C188" s="3"/>
      <c r="D188" s="3"/>
      <c r="E188" s="3"/>
      <c r="F188" s="4"/>
      <c r="G188" s="3"/>
      <c r="H188" s="4"/>
    </row>
    <row r="189" ht="9" customHeight="1"/>
    <row r="190" ht="22.5" customHeight="1">
      <c r="B190" s="1" t="s">
        <v>185</v>
      </c>
    </row>
    <row r="191" ht="9" customHeight="1"/>
    <row r="192" spans="3:20" ht="22.5" customHeight="1">
      <c r="C192" s="5" t="s">
        <v>124</v>
      </c>
      <c r="D192" s="5"/>
      <c r="E192" s="5"/>
      <c r="F192" s="5"/>
      <c r="G192" s="6"/>
      <c r="H192" s="6"/>
      <c r="I192" s="6"/>
      <c r="J192" s="6"/>
      <c r="K192" s="6"/>
      <c r="L192" s="6"/>
      <c r="M192" s="6"/>
      <c r="N192" s="6"/>
      <c r="O192" s="6"/>
      <c r="P192" s="6"/>
      <c r="Q192" s="6"/>
      <c r="R192" s="19"/>
      <c r="S192" s="19"/>
      <c r="T192" s="190"/>
    </row>
    <row r="193" ht="9.75" customHeight="1"/>
    <row r="194" s="22" customFormat="1" ht="18" customHeight="1">
      <c r="C194" s="22" t="s">
        <v>186</v>
      </c>
    </row>
    <row r="195" spans="3:15" s="22" customFormat="1" ht="30" customHeight="1">
      <c r="C195" s="282" t="s">
        <v>115</v>
      </c>
      <c r="D195" s="282"/>
      <c r="E195" s="282"/>
      <c r="F195" s="282"/>
      <c r="G195" s="282"/>
      <c r="H195" s="282"/>
      <c r="I195" s="282"/>
      <c r="J195" s="282"/>
      <c r="K195" s="282"/>
      <c r="L195" s="282"/>
      <c r="M195" s="282"/>
      <c r="N195" s="282"/>
      <c r="O195" s="282"/>
    </row>
    <row r="196" s="22" customFormat="1" ht="9.75" customHeight="1"/>
    <row r="197" spans="10:15" ht="18" customHeight="1">
      <c r="J197" s="1" t="s">
        <v>20</v>
      </c>
      <c r="K197" s="1"/>
      <c r="L197" s="1"/>
      <c r="M197" s="1"/>
      <c r="O197" s="224" t="s">
        <v>167</v>
      </c>
    </row>
    <row r="198" spans="3:15" ht="27" customHeight="1">
      <c r="C198" s="99" t="s">
        <v>187</v>
      </c>
      <c r="D198" s="143"/>
      <c r="E198" s="143"/>
      <c r="F198" s="100"/>
      <c r="G198" s="213"/>
      <c r="H198" s="27"/>
      <c r="I198" s="29" t="s">
        <v>188</v>
      </c>
      <c r="J198" s="265" t="s">
        <v>82</v>
      </c>
      <c r="K198" s="266"/>
      <c r="L198" s="266"/>
      <c r="M198" s="267"/>
      <c r="N198" s="101">
        <f>IF(AND(OR(G199=0,G199=""),G198&gt;0),0,IF(OR(G198=0,G198=""),"",G199/G198))</f>
      </c>
      <c r="O198" s="10">
        <v>0.267</v>
      </c>
    </row>
    <row r="199" spans="3:14" ht="27" customHeight="1">
      <c r="C199" s="99" t="s">
        <v>189</v>
      </c>
      <c r="D199" s="143"/>
      <c r="E199" s="143"/>
      <c r="F199" s="95"/>
      <c r="G199" s="213"/>
      <c r="H199" s="27"/>
      <c r="I199" s="28" t="s">
        <v>18</v>
      </c>
      <c r="J199" s="11"/>
      <c r="K199" s="11"/>
      <c r="L199" s="11"/>
      <c r="M199" s="11"/>
      <c r="N199" s="23"/>
    </row>
    <row r="200" ht="18" customHeight="1"/>
    <row r="201" ht="18" customHeight="1" thickBot="1"/>
    <row r="202" spans="1:6" ht="23.25" customHeight="1" thickBot="1">
      <c r="A202" s="2" t="s">
        <v>190</v>
      </c>
      <c r="B202" s="3"/>
      <c r="C202" s="3"/>
      <c r="D202" s="3"/>
      <c r="E202" s="3"/>
      <c r="F202" s="4"/>
    </row>
    <row r="203" ht="9" customHeight="1"/>
    <row r="204" ht="22.5" customHeight="1">
      <c r="B204" s="1" t="s">
        <v>191</v>
      </c>
    </row>
    <row r="205" ht="9" customHeight="1"/>
    <row r="206" spans="3:20" ht="22.5" customHeight="1">
      <c r="C206" s="5" t="s">
        <v>192</v>
      </c>
      <c r="D206" s="5"/>
      <c r="E206" s="5"/>
      <c r="F206" s="5"/>
      <c r="G206" s="6"/>
      <c r="H206" s="6"/>
      <c r="I206" s="6"/>
      <c r="J206" s="6"/>
      <c r="K206" s="6"/>
      <c r="L206" s="6"/>
      <c r="M206" s="6"/>
      <c r="N206" s="6"/>
      <c r="O206" s="6"/>
      <c r="P206" s="6"/>
      <c r="Q206" s="6"/>
      <c r="R206" s="19"/>
      <c r="S206" s="19"/>
      <c r="T206" s="190"/>
    </row>
    <row r="207" ht="9" customHeight="1"/>
    <row r="208" spans="3:15" ht="37.5" customHeight="1">
      <c r="C208" s="241" t="s">
        <v>193</v>
      </c>
      <c r="D208" s="241"/>
      <c r="E208" s="241"/>
      <c r="F208" s="241"/>
      <c r="G208" s="241"/>
      <c r="H208" s="241"/>
      <c r="I208" s="241"/>
      <c r="J208" s="241"/>
      <c r="K208" s="241"/>
      <c r="L208" s="241"/>
      <c r="M208" s="241"/>
      <c r="N208" s="241"/>
      <c r="O208" s="241"/>
    </row>
    <row r="209" spans="3:15" ht="37.5" customHeight="1">
      <c r="C209" s="264" t="s">
        <v>194</v>
      </c>
      <c r="D209" s="264"/>
      <c r="E209" s="264"/>
      <c r="F209" s="264"/>
      <c r="G209" s="264"/>
      <c r="H209" s="264"/>
      <c r="I209" s="264"/>
      <c r="J209" s="264"/>
      <c r="K209" s="264"/>
      <c r="L209" s="264"/>
      <c r="M209" s="264"/>
      <c r="N209" s="264"/>
      <c r="O209" s="264"/>
    </row>
    <row r="210" ht="9.75" customHeight="1"/>
    <row r="211" spans="13:14" ht="18" customHeight="1">
      <c r="M211" s="102"/>
      <c r="N211" s="102"/>
    </row>
    <row r="212" spans="3:14" ht="18" customHeight="1">
      <c r="C212" s="24" t="s">
        <v>5</v>
      </c>
      <c r="D212" s="144"/>
      <c r="E212" s="144"/>
      <c r="F212" s="18"/>
      <c r="G212" s="214"/>
      <c r="H212" s="25" t="s">
        <v>6</v>
      </c>
      <c r="M212" s="102"/>
      <c r="N212" s="102"/>
    </row>
    <row r="213" ht="9" customHeight="1"/>
    <row r="214" spans="10:17" ht="18" customHeight="1">
      <c r="J214" s="1" t="s">
        <v>20</v>
      </c>
      <c r="K214" s="1"/>
      <c r="L214" s="1"/>
      <c r="M214" s="277"/>
      <c r="N214" s="277"/>
      <c r="O214" s="278"/>
      <c r="P214" s="274" t="s">
        <v>167</v>
      </c>
      <c r="Q214" s="274"/>
    </row>
    <row r="215" spans="3:17" ht="18" customHeight="1">
      <c r="C215" s="15"/>
      <c r="D215" s="137"/>
      <c r="E215" s="137"/>
      <c r="F215" s="16"/>
      <c r="G215" s="7" t="s">
        <v>0</v>
      </c>
      <c r="H215" s="7" t="s">
        <v>1</v>
      </c>
      <c r="I215" s="29"/>
      <c r="J215" s="103"/>
      <c r="K215" s="147"/>
      <c r="L215" s="147"/>
      <c r="M215" s="80"/>
      <c r="N215" s="7" t="s">
        <v>0</v>
      </c>
      <c r="O215" s="7" t="s">
        <v>1</v>
      </c>
      <c r="P215" s="7" t="s">
        <v>0</v>
      </c>
      <c r="Q215" s="7" t="s">
        <v>1</v>
      </c>
    </row>
    <row r="216" spans="3:17" ht="18" customHeight="1">
      <c r="C216" s="24" t="s">
        <v>7</v>
      </c>
      <c r="D216" s="144"/>
      <c r="E216" s="144"/>
      <c r="F216" s="18"/>
      <c r="G216" s="207"/>
      <c r="H216" s="207"/>
      <c r="I216" s="28"/>
      <c r="J216" s="104" t="s">
        <v>83</v>
      </c>
      <c r="K216" s="148"/>
      <c r="L216" s="148"/>
      <c r="M216" s="105"/>
      <c r="N216" s="179">
        <f>IF(AND(OR(G216=0,G216=""),$G$212&gt;0),0,IF(OR($G$212=0,$G$212=""),"",G216*5/$G$212))</f>
      </c>
      <c r="O216" s="179">
        <f>IF(AND(OR(H216=0,H216=""),$G$212&gt;0),0,IF(OR($G$212=0,$G$212=""),"",H216*5/$G$212))</f>
      </c>
      <c r="P216" s="106">
        <v>3.1</v>
      </c>
      <c r="Q216" s="106">
        <v>2.9</v>
      </c>
    </row>
    <row r="217" ht="18" customHeight="1">
      <c r="I217" s="28"/>
    </row>
    <row r="218" ht="18" customHeight="1" thickBot="1"/>
    <row r="219" spans="1:6" ht="23.25" customHeight="1" thickBot="1">
      <c r="A219" s="2" t="s">
        <v>195</v>
      </c>
      <c r="B219" s="3"/>
      <c r="C219" s="3"/>
      <c r="D219" s="3"/>
      <c r="E219" s="3"/>
      <c r="F219" s="4"/>
    </row>
    <row r="220" ht="9" customHeight="1"/>
    <row r="221" ht="22.5" customHeight="1">
      <c r="B221" s="1" t="s">
        <v>196</v>
      </c>
    </row>
    <row r="222" ht="9" customHeight="1"/>
    <row r="223" spans="3:20" ht="22.5" customHeight="1">
      <c r="C223" s="5" t="s">
        <v>197</v>
      </c>
      <c r="D223" s="5"/>
      <c r="E223" s="5"/>
      <c r="F223" s="5"/>
      <c r="G223" s="6"/>
      <c r="H223" s="6"/>
      <c r="I223" s="6"/>
      <c r="J223" s="6"/>
      <c r="K223" s="6"/>
      <c r="L223" s="6"/>
      <c r="M223" s="6"/>
      <c r="N223" s="6"/>
      <c r="O223" s="6"/>
      <c r="P223" s="6"/>
      <c r="Q223" s="6"/>
      <c r="R223" s="19"/>
      <c r="S223" s="19"/>
      <c r="T223" s="190"/>
    </row>
    <row r="224" ht="9" customHeight="1"/>
    <row r="225" spans="3:15" ht="18" customHeight="1">
      <c r="C225" s="241" t="s">
        <v>198</v>
      </c>
      <c r="D225" s="241"/>
      <c r="E225" s="241"/>
      <c r="F225" s="241"/>
      <c r="G225" s="241"/>
      <c r="H225" s="241"/>
      <c r="I225" s="241"/>
      <c r="J225" s="241"/>
      <c r="K225" s="241"/>
      <c r="L225" s="241"/>
      <c r="M225" s="241"/>
      <c r="N225" s="241"/>
      <c r="O225" s="241"/>
    </row>
    <row r="226" spans="3:15" ht="18" customHeight="1">
      <c r="C226" s="264" t="s">
        <v>199</v>
      </c>
      <c r="D226" s="264"/>
      <c r="E226" s="264"/>
      <c r="F226" s="264"/>
      <c r="G226" s="264"/>
      <c r="H226" s="264"/>
      <c r="I226" s="264"/>
      <c r="J226" s="264"/>
      <c r="K226" s="264"/>
      <c r="L226" s="264"/>
      <c r="M226" s="264"/>
      <c r="N226" s="264"/>
      <c r="O226" s="264"/>
    </row>
    <row r="227" ht="10.5" customHeight="1"/>
    <row r="228" spans="7:12" ht="18" customHeight="1">
      <c r="G228" s="246" t="s">
        <v>113</v>
      </c>
      <c r="H228" s="247"/>
      <c r="I228" s="246" t="s">
        <v>120</v>
      </c>
      <c r="J228" s="247"/>
      <c r="K228" s="248" t="s">
        <v>114</v>
      </c>
      <c r="L228" s="240"/>
    </row>
    <row r="229" spans="3:12" ht="18" customHeight="1">
      <c r="C229" s="234" t="s">
        <v>116</v>
      </c>
      <c r="D229" s="235"/>
      <c r="E229" s="235"/>
      <c r="F229" s="236"/>
      <c r="G229" s="7" t="s">
        <v>0</v>
      </c>
      <c r="H229" s="7" t="s">
        <v>1</v>
      </c>
      <c r="I229" s="7" t="s">
        <v>0</v>
      </c>
      <c r="J229" s="7" t="s">
        <v>1</v>
      </c>
      <c r="K229" s="7" t="s">
        <v>0</v>
      </c>
      <c r="L229" s="7" t="s">
        <v>1</v>
      </c>
    </row>
    <row r="230" spans="3:12" ht="27.75" customHeight="1">
      <c r="C230" s="265" t="s">
        <v>200</v>
      </c>
      <c r="D230" s="266"/>
      <c r="E230" s="266"/>
      <c r="F230" s="267"/>
      <c r="G230" s="207"/>
      <c r="H230" s="207"/>
      <c r="I230" s="207"/>
      <c r="J230" s="207"/>
      <c r="K230" s="106">
        <f aca="true" t="shared" si="12" ref="K230:L233">IF(AND(G230="",I230=""),"",SUM(G230+I230))</f>
      </c>
      <c r="L230" s="106">
        <f t="shared" si="12"/>
      </c>
    </row>
    <row r="231" spans="3:12" ht="27.75" customHeight="1">
      <c r="C231" s="265" t="s">
        <v>84</v>
      </c>
      <c r="D231" s="266"/>
      <c r="E231" s="266"/>
      <c r="F231" s="267"/>
      <c r="G231" s="207"/>
      <c r="H231" s="207"/>
      <c r="I231" s="207"/>
      <c r="J231" s="207"/>
      <c r="K231" s="106">
        <f t="shared" si="12"/>
      </c>
      <c r="L231" s="106">
        <f t="shared" si="12"/>
      </c>
    </row>
    <row r="232" spans="3:12" ht="27" customHeight="1">
      <c r="C232" s="265" t="s">
        <v>85</v>
      </c>
      <c r="D232" s="266"/>
      <c r="E232" s="266"/>
      <c r="F232" s="267"/>
      <c r="G232" s="207"/>
      <c r="H232" s="207"/>
      <c r="I232" s="207"/>
      <c r="J232" s="207"/>
      <c r="K232" s="106">
        <f t="shared" si="12"/>
      </c>
      <c r="L232" s="106">
        <f t="shared" si="12"/>
      </c>
    </row>
    <row r="233" spans="3:12" ht="27" customHeight="1">
      <c r="C233" s="265" t="s">
        <v>109</v>
      </c>
      <c r="D233" s="266"/>
      <c r="E233" s="266"/>
      <c r="F233" s="267"/>
      <c r="G233" s="207"/>
      <c r="H233" s="207"/>
      <c r="I233" s="207"/>
      <c r="J233" s="207"/>
      <c r="K233" s="106">
        <f t="shared" si="12"/>
      </c>
      <c r="L233" s="106">
        <f t="shared" si="12"/>
      </c>
    </row>
    <row r="234" spans="3:15" ht="18" customHeight="1">
      <c r="C234" s="22"/>
      <c r="D234" s="22"/>
      <c r="E234" s="22"/>
      <c r="F234" s="22"/>
      <c r="N234" s="22"/>
      <c r="O234" s="22"/>
    </row>
    <row r="235" spans="3:15" ht="18" customHeight="1">
      <c r="C235" s="22"/>
      <c r="D235" s="22"/>
      <c r="E235" s="22"/>
      <c r="F235" s="22"/>
      <c r="G235" s="166" t="s">
        <v>166</v>
      </c>
      <c r="H235" s="165" t="s">
        <v>18</v>
      </c>
      <c r="N235" s="22"/>
      <c r="O235" s="22"/>
    </row>
    <row r="236" spans="3:12" ht="18" customHeight="1">
      <c r="C236" s="1" t="s">
        <v>20</v>
      </c>
      <c r="J236" s="246" t="s">
        <v>167</v>
      </c>
      <c r="K236" s="268"/>
      <c r="L236" s="247"/>
    </row>
    <row r="237" spans="3:12" ht="21.75" customHeight="1">
      <c r="C237" s="234" t="s">
        <v>116</v>
      </c>
      <c r="D237" s="235"/>
      <c r="E237" s="235"/>
      <c r="F237" s="236"/>
      <c r="G237" s="9" t="s">
        <v>113</v>
      </c>
      <c r="H237" s="173" t="s">
        <v>121</v>
      </c>
      <c r="I237" s="7" t="s">
        <v>182</v>
      </c>
      <c r="J237" s="9" t="s">
        <v>113</v>
      </c>
      <c r="K237" s="173" t="s">
        <v>121</v>
      </c>
      <c r="L237" s="7" t="s">
        <v>182</v>
      </c>
    </row>
    <row r="238" spans="3:12" ht="27.75" customHeight="1">
      <c r="C238" s="265" t="s">
        <v>200</v>
      </c>
      <c r="D238" s="266"/>
      <c r="E238" s="266"/>
      <c r="F238" s="267"/>
      <c r="G238" s="10">
        <f>IF(AND(OR(H230=0,H230=""),G230+H230&gt;0),0,IF(OR(G230+H230=0,G230+H230=""),"",H230/(G230+H230)))</f>
      </c>
      <c r="H238" s="10">
        <f>IF(AND(OR(J230=0,J230=""),I230+J230&gt;0),0,IF(OR(I230+J230=0,I230+J230=""),"",J230/(I230+J230)))</f>
      </c>
      <c r="I238" s="180">
        <f>IF(AND(SUM(H230+J230)=0,SUM(G230:J230)&gt;0),0,IF(SUM(G230:J230)=0,"",SUM(H230+J230)/SUM(G230:J230)))</f>
      </c>
      <c r="J238" s="10">
        <v>0.158</v>
      </c>
      <c r="K238" s="10">
        <v>0.941</v>
      </c>
      <c r="L238" s="10">
        <v>0.398</v>
      </c>
    </row>
    <row r="239" spans="3:12" ht="27.75" customHeight="1">
      <c r="C239" s="265" t="s">
        <v>201</v>
      </c>
      <c r="D239" s="266"/>
      <c r="E239" s="266"/>
      <c r="F239" s="267"/>
      <c r="G239" s="10">
        <f>IF(AND(OR(H231=0,H231=""),G231+H231&gt;0),0,IF(OR(G231+H231=0,G231+H231=""),"",H231/(G231+H231)))</f>
      </c>
      <c r="H239" s="10">
        <f>IF(AND(OR(J231=0,J231=""),I231+J231&gt;0),0,IF(OR(I231+J231=0,I231+J231=""),"",J231/(I231+J231)))</f>
      </c>
      <c r="I239" s="180">
        <f>IF(AND(SUM(H231+J231)=0,SUM(G231:J231)&gt;0),0,IF(SUM(G231:J231)=0,"",SUM(H231+J231)/SUM(G231:J231)))</f>
      </c>
      <c r="J239" s="10">
        <v>0.065</v>
      </c>
      <c r="K239" s="10">
        <v>0.895</v>
      </c>
      <c r="L239" s="10">
        <v>0.182</v>
      </c>
    </row>
    <row r="240" spans="3:12" ht="27" customHeight="1">
      <c r="C240" s="265" t="s">
        <v>202</v>
      </c>
      <c r="D240" s="266"/>
      <c r="E240" s="266"/>
      <c r="F240" s="267"/>
      <c r="G240" s="10">
        <f>IF(AND(OR(H232=0,H232=""),G232+H232&gt;0),0,IF(OR(G232+H232=0,G232+H232=""),"",H232/(G232+H232)))</f>
      </c>
      <c r="H240" s="10">
        <f>IF(AND(OR(J232=0,J232=""),I232+J232&gt;0),0,IF(OR(I232+J232=0,I232+J232=""),"",J232/(I232+J232)))</f>
      </c>
      <c r="I240" s="180">
        <f>IF(AND(SUM(H232+J232)=0,SUM(G232:J232)&gt;0),0,IF(SUM(G232:J232)=0,"",SUM(H232+J232)/SUM(G232:J232)))</f>
      </c>
      <c r="J240" s="10">
        <v>0.048</v>
      </c>
      <c r="K240" s="10">
        <v>0.8</v>
      </c>
      <c r="L240" s="10">
        <v>0.069</v>
      </c>
    </row>
    <row r="241" spans="3:12" ht="27" customHeight="1">
      <c r="C241" s="265" t="s">
        <v>109</v>
      </c>
      <c r="D241" s="266"/>
      <c r="E241" s="266"/>
      <c r="F241" s="267"/>
      <c r="G241" s="10">
        <f>IF(AND(OR(H233=0,H233=""),G233+H233&gt;0),0,IF(OR(G233+H233=0,G233+H233=""),"",H233/(G233+H233)))</f>
      </c>
      <c r="H241" s="10">
        <f>IF(AND(OR(J233=0,J233=""),I233+J233&gt;0),0,IF(OR(I233+J233=0,I233+J233=""),"",J233/(I233+J233)))</f>
      </c>
      <c r="I241" s="180">
        <f>IF(AND(SUM(H233+J233)=0,SUM(G233:J233)&gt;0),0,IF(SUM(G233:J233)=0,"",SUM(H233+J233)/SUM(G233:J233)))</f>
      </c>
      <c r="J241" s="10">
        <v>0.011</v>
      </c>
      <c r="K241" s="198" t="s">
        <v>203</v>
      </c>
      <c r="L241" s="10">
        <v>0.009</v>
      </c>
    </row>
    <row r="242" ht="18" customHeight="1"/>
    <row r="243" ht="18" customHeight="1" thickBot="1"/>
    <row r="244" spans="1:6" ht="23.25" customHeight="1" thickBot="1">
      <c r="A244" s="2" t="s">
        <v>204</v>
      </c>
      <c r="B244" s="3"/>
      <c r="C244" s="3"/>
      <c r="D244" s="3"/>
      <c r="E244" s="3"/>
      <c r="F244" s="4"/>
    </row>
    <row r="245" ht="9" customHeight="1"/>
    <row r="246" spans="2:6" ht="22.5" customHeight="1">
      <c r="B246" s="1" t="s">
        <v>205</v>
      </c>
      <c r="F246" s="22"/>
    </row>
    <row r="247" ht="9" customHeight="1"/>
    <row r="248" spans="3:20" ht="22.5" customHeight="1">
      <c r="C248" s="5" t="s">
        <v>126</v>
      </c>
      <c r="D248" s="5"/>
      <c r="E248" s="5"/>
      <c r="F248" s="5"/>
      <c r="G248" s="6"/>
      <c r="H248" s="6"/>
      <c r="I248" s="6"/>
      <c r="J248" s="6"/>
      <c r="K248" s="6"/>
      <c r="L248" s="6"/>
      <c r="M248" s="6"/>
      <c r="N248" s="6"/>
      <c r="O248" s="6"/>
      <c r="P248" s="6"/>
      <c r="Q248" s="6"/>
      <c r="R248" s="19"/>
      <c r="S248" s="19"/>
      <c r="T248" s="190"/>
    </row>
    <row r="249" ht="9" customHeight="1"/>
    <row r="250" spans="3:15" ht="18" customHeight="1">
      <c r="C250" s="269" t="s">
        <v>206</v>
      </c>
      <c r="D250" s="269"/>
      <c r="E250" s="269"/>
      <c r="F250" s="270"/>
      <c r="G250" s="270"/>
      <c r="H250" s="270"/>
      <c r="I250" s="270"/>
      <c r="J250" s="270"/>
      <c r="K250" s="270"/>
      <c r="L250" s="270"/>
      <c r="M250" s="270"/>
      <c r="N250" s="270"/>
      <c r="O250" s="270"/>
    </row>
    <row r="251" spans="3:15" ht="30" customHeight="1">
      <c r="C251" s="264" t="s">
        <v>207</v>
      </c>
      <c r="D251" s="264"/>
      <c r="E251" s="264"/>
      <c r="F251" s="264"/>
      <c r="G251" s="264"/>
      <c r="H251" s="264"/>
      <c r="I251" s="264"/>
      <c r="J251" s="264"/>
      <c r="K251" s="264"/>
      <c r="L251" s="264"/>
      <c r="M251" s="264"/>
      <c r="N251" s="264"/>
      <c r="O251" s="264"/>
    </row>
    <row r="252" ht="9" customHeight="1"/>
    <row r="253" ht="18" customHeight="1"/>
    <row r="254" spans="7:12" ht="18" customHeight="1">
      <c r="G254" s="246" t="s">
        <v>113</v>
      </c>
      <c r="H254" s="247"/>
      <c r="I254" s="246" t="s">
        <v>120</v>
      </c>
      <c r="J254" s="247"/>
      <c r="K254" s="246" t="s">
        <v>114</v>
      </c>
      <c r="L254" s="247"/>
    </row>
    <row r="255" spans="3:12" ht="18" customHeight="1">
      <c r="C255" s="13"/>
      <c r="D255" s="140"/>
      <c r="E255" s="140"/>
      <c r="F255" s="14"/>
      <c r="G255" s="7" t="s">
        <v>0</v>
      </c>
      <c r="H255" s="7" t="s">
        <v>1</v>
      </c>
      <c r="I255" s="7" t="s">
        <v>0</v>
      </c>
      <c r="J255" s="7" t="s">
        <v>1</v>
      </c>
      <c r="K255" s="7" t="s">
        <v>0</v>
      </c>
      <c r="L255" s="7" t="s">
        <v>1</v>
      </c>
    </row>
    <row r="256" spans="3:12" ht="18" customHeight="1">
      <c r="C256" s="265" t="s">
        <v>16</v>
      </c>
      <c r="D256" s="266"/>
      <c r="E256" s="266"/>
      <c r="F256" s="276"/>
      <c r="G256" s="213"/>
      <c r="H256" s="213"/>
      <c r="I256" s="213"/>
      <c r="J256" s="213"/>
      <c r="K256" s="213"/>
      <c r="L256" s="213"/>
    </row>
    <row r="257" ht="18" customHeight="1"/>
    <row r="258" spans="7:8" ht="18" customHeight="1">
      <c r="G258" s="166" t="s">
        <v>208</v>
      </c>
      <c r="H258" s="165" t="s">
        <v>18</v>
      </c>
    </row>
    <row r="259" spans="3:6" ht="18" customHeight="1">
      <c r="C259" s="1" t="s">
        <v>20</v>
      </c>
      <c r="D259" s="1"/>
      <c r="E259" s="1"/>
      <c r="F259" s="1"/>
    </row>
    <row r="260" spans="3:12" ht="18" customHeight="1">
      <c r="C260" s="1"/>
      <c r="D260" s="1"/>
      <c r="E260" s="1"/>
      <c r="F260" s="1"/>
      <c r="J260" s="274" t="s">
        <v>150</v>
      </c>
      <c r="K260" s="274"/>
      <c r="L260" s="222"/>
    </row>
    <row r="261" spans="3:12" ht="21.75" customHeight="1">
      <c r="C261" s="234"/>
      <c r="D261" s="235"/>
      <c r="E261" s="235"/>
      <c r="F261" s="236"/>
      <c r="G261" s="9" t="s">
        <v>113</v>
      </c>
      <c r="H261" s="173" t="s">
        <v>121</v>
      </c>
      <c r="I261" s="195" t="s">
        <v>114</v>
      </c>
      <c r="J261" s="9" t="s">
        <v>113</v>
      </c>
      <c r="K261" s="173" t="s">
        <v>121</v>
      </c>
      <c r="L261" s="174"/>
    </row>
    <row r="262" spans="3:11" ht="18" customHeight="1">
      <c r="C262" s="107" t="s">
        <v>17</v>
      </c>
      <c r="D262" s="149"/>
      <c r="E262" s="149"/>
      <c r="F262" s="108"/>
      <c r="G262" s="109">
        <f>IF(AND(OR(H256=0,H256=""),G256&gt;0),0,IF(OR(G256=0,G256=""),"",H256/G256*100))</f>
      </c>
      <c r="H262" s="109">
        <f>IF(AND(OR(J256=0,J256=""),I256&gt;0),0,IF(OR(I256=0,I256=""),"",J256/I256*100))</f>
      </c>
      <c r="I262" s="109">
        <f>IF(AND(OR(L256=0,L256=""),K256&gt;0),0,IF(OR(K256=0,K256=""),"",L256/K256*100))</f>
      </c>
      <c r="J262" s="109">
        <v>69.8</v>
      </c>
      <c r="K262" s="109">
        <v>77.1</v>
      </c>
    </row>
    <row r="263" spans="3:10" ht="18" customHeight="1">
      <c r="C263" s="192"/>
      <c r="D263" s="192"/>
      <c r="E263" s="192"/>
      <c r="F263" s="193"/>
      <c r="G263" s="194"/>
      <c r="H263" s="194"/>
      <c r="I263" s="194"/>
      <c r="J263" s="194"/>
    </row>
    <row r="264" spans="3:15" ht="18" customHeight="1">
      <c r="C264" s="269" t="s">
        <v>209</v>
      </c>
      <c r="D264" s="269"/>
      <c r="E264" s="269"/>
      <c r="F264" s="270"/>
      <c r="G264" s="270"/>
      <c r="H264" s="270"/>
      <c r="I264" s="270"/>
      <c r="J264" s="270"/>
      <c r="K264" s="270"/>
      <c r="L264" s="270"/>
      <c r="M264" s="270"/>
      <c r="N264" s="270"/>
      <c r="O264" s="270"/>
    </row>
    <row r="265" ht="9" customHeight="1"/>
    <row r="266" spans="12:15" ht="18" customHeight="1">
      <c r="L266" s="1" t="s">
        <v>20</v>
      </c>
      <c r="M266" s="1"/>
      <c r="N266" s="1"/>
      <c r="O266" s="1"/>
    </row>
    <row r="267" spans="7:19" ht="18" customHeight="1">
      <c r="G267" s="246" t="s">
        <v>113</v>
      </c>
      <c r="H267" s="247"/>
      <c r="I267" s="246" t="s">
        <v>120</v>
      </c>
      <c r="J267" s="247"/>
      <c r="P267" s="275" t="s">
        <v>13</v>
      </c>
      <c r="Q267" s="275"/>
      <c r="R267" s="274" t="s">
        <v>150</v>
      </c>
      <c r="S267" s="274"/>
    </row>
    <row r="268" spans="3:19" ht="21.75" customHeight="1">
      <c r="C268" s="234" t="s">
        <v>12</v>
      </c>
      <c r="D268" s="235"/>
      <c r="E268" s="235"/>
      <c r="F268" s="236"/>
      <c r="G268" s="7" t="s">
        <v>0</v>
      </c>
      <c r="H268" s="7" t="s">
        <v>1</v>
      </c>
      <c r="I268" s="7" t="s">
        <v>0</v>
      </c>
      <c r="J268" s="7" t="s">
        <v>1</v>
      </c>
      <c r="L268" s="234" t="s">
        <v>12</v>
      </c>
      <c r="M268" s="235"/>
      <c r="N268" s="235"/>
      <c r="O268" s="236"/>
      <c r="P268" s="9" t="s">
        <v>113</v>
      </c>
      <c r="Q268" s="173" t="s">
        <v>121</v>
      </c>
      <c r="R268" s="9" t="s">
        <v>113</v>
      </c>
      <c r="S268" s="173" t="s">
        <v>121</v>
      </c>
    </row>
    <row r="269" spans="3:19" ht="18" customHeight="1">
      <c r="C269" s="15" t="s">
        <v>8</v>
      </c>
      <c r="D269" s="137"/>
      <c r="E269" s="137"/>
      <c r="F269" s="16"/>
      <c r="G269" s="213"/>
      <c r="H269" s="213"/>
      <c r="I269" s="213"/>
      <c r="J269" s="213"/>
      <c r="K269" s="8"/>
      <c r="L269" s="15" t="s">
        <v>8</v>
      </c>
      <c r="M269" s="137"/>
      <c r="N269" s="137"/>
      <c r="O269" s="16"/>
      <c r="P269" s="109">
        <f>IF(AND(OR(H269=0,H269=""),G269&gt;0),0,IF(OR(G269=0,G269=""),"",H269/G269*100))</f>
      </c>
      <c r="Q269" s="109">
        <f>IF(AND(OR(J269=0,J269=""),I269&gt;0),0,IF(OR(I269=0,I269=""),"",J269/I269*100))</f>
      </c>
      <c r="R269" s="32">
        <v>102.4</v>
      </c>
      <c r="S269" s="32">
        <v>97.5</v>
      </c>
    </row>
    <row r="270" spans="3:19" ht="18" customHeight="1">
      <c r="C270" s="15" t="s">
        <v>9</v>
      </c>
      <c r="D270" s="137"/>
      <c r="E270" s="137"/>
      <c r="F270" s="16"/>
      <c r="G270" s="213"/>
      <c r="H270" s="213"/>
      <c r="I270" s="213"/>
      <c r="J270" s="213"/>
      <c r="K270" s="29" t="s">
        <v>152</v>
      </c>
      <c r="L270" s="15" t="s">
        <v>9</v>
      </c>
      <c r="M270" s="137"/>
      <c r="N270" s="137"/>
      <c r="O270" s="16"/>
      <c r="P270" s="109">
        <f>IF(AND(OR(H270=0,H270=""),G270&gt;0),0,IF(OR(G270=0,G270=""),"",H270/G270*100))</f>
      </c>
      <c r="Q270" s="109">
        <f>IF(AND(OR(J270=0,J270=""),I270&gt;0),0,IF(OR(I270=0,I270=""),"",J270/I270*100))</f>
      </c>
      <c r="R270" s="32">
        <v>96.2</v>
      </c>
      <c r="S270" s="32">
        <v>93.7</v>
      </c>
    </row>
    <row r="271" spans="3:19" ht="18" customHeight="1">
      <c r="C271" s="15" t="s">
        <v>10</v>
      </c>
      <c r="D271" s="137"/>
      <c r="E271" s="137"/>
      <c r="F271" s="16"/>
      <c r="G271" s="213"/>
      <c r="H271" s="213"/>
      <c r="I271" s="213"/>
      <c r="J271" s="213"/>
      <c r="K271" s="28" t="s">
        <v>18</v>
      </c>
      <c r="L271" s="15" t="s">
        <v>10</v>
      </c>
      <c r="M271" s="137"/>
      <c r="N271" s="137"/>
      <c r="O271" s="16"/>
      <c r="P271" s="109">
        <f>IF(AND(OR(H271=0,H271=""),G271&gt;0),0,IF(OR(G271=0,G271=""),"",H271/G271*100))</f>
      </c>
      <c r="Q271" s="109">
        <f>IF(AND(OR(J271=0,J271=""),I271&gt;0),0,IF(OR(I271=0,I271=""),"",J271/I271*100))</f>
      </c>
      <c r="R271" s="32">
        <v>82.6</v>
      </c>
      <c r="S271" s="32">
        <v>99.7</v>
      </c>
    </row>
    <row r="272" spans="3:19" ht="18" customHeight="1">
      <c r="C272" s="15" t="s">
        <v>11</v>
      </c>
      <c r="D272" s="137"/>
      <c r="E272" s="137"/>
      <c r="F272" s="16"/>
      <c r="G272" s="213"/>
      <c r="H272" s="213"/>
      <c r="I272" s="213"/>
      <c r="J272" s="213"/>
      <c r="L272" s="15" t="s">
        <v>11</v>
      </c>
      <c r="M272" s="137"/>
      <c r="N272" s="137"/>
      <c r="O272" s="16"/>
      <c r="P272" s="109">
        <f>IF(AND(OR(H272=0,H272=""),G272&gt;0),0,IF(OR(G272=0,G272=""),"",H272/G272*100))</f>
      </c>
      <c r="Q272" s="109">
        <f>IF(AND(OR(J272=0,J272=""),I272&gt;0),0,IF(OR(I272=0,I272=""),"",J272/I272*100))</f>
      </c>
      <c r="R272" s="32">
        <v>84.1</v>
      </c>
      <c r="S272" s="32">
        <v>91.2</v>
      </c>
    </row>
    <row r="273" ht="18" customHeight="1"/>
    <row r="274" ht="18" customHeight="1" thickBot="1"/>
    <row r="275" spans="1:6" ht="23.25" customHeight="1" thickBot="1">
      <c r="A275" s="2" t="s">
        <v>86</v>
      </c>
      <c r="B275" s="3"/>
      <c r="C275" s="3"/>
      <c r="D275" s="3"/>
      <c r="E275" s="3"/>
      <c r="F275" s="4"/>
    </row>
    <row r="276" ht="9" customHeight="1"/>
    <row r="277" ht="22.5" customHeight="1">
      <c r="B277" s="1" t="s">
        <v>210</v>
      </c>
    </row>
    <row r="278" ht="9" customHeight="1"/>
    <row r="279" spans="3:20" ht="22.5" customHeight="1">
      <c r="C279" s="5" t="s">
        <v>211</v>
      </c>
      <c r="D279" s="5"/>
      <c r="E279" s="5"/>
      <c r="F279" s="5"/>
      <c r="G279" s="6"/>
      <c r="H279" s="6"/>
      <c r="I279" s="6"/>
      <c r="J279" s="6"/>
      <c r="K279" s="6"/>
      <c r="L279" s="6"/>
      <c r="M279" s="6"/>
      <c r="N279" s="6"/>
      <c r="O279" s="6"/>
      <c r="P279" s="6"/>
      <c r="Q279" s="6"/>
      <c r="R279" s="19"/>
      <c r="S279" s="19"/>
      <c r="T279" s="190"/>
    </row>
    <row r="280" ht="9" customHeight="1"/>
    <row r="281" spans="3:15" ht="18" customHeight="1">
      <c r="C281" s="241" t="s">
        <v>212</v>
      </c>
      <c r="D281" s="241"/>
      <c r="E281" s="241"/>
      <c r="F281" s="241"/>
      <c r="G281" s="241"/>
      <c r="H281" s="241"/>
      <c r="I281" s="241"/>
      <c r="J281" s="241"/>
      <c r="K281" s="241"/>
      <c r="L281" s="241"/>
      <c r="M281" s="241"/>
      <c r="N281" s="241"/>
      <c r="O281" s="241"/>
    </row>
    <row r="282" ht="10.5" customHeight="1"/>
    <row r="283" spans="3:8" ht="18" customHeight="1">
      <c r="C283" s="11" t="s">
        <v>213</v>
      </c>
      <c r="D283" s="11"/>
      <c r="E283" s="11"/>
      <c r="F283" s="22"/>
      <c r="G283" s="22"/>
      <c r="H283" s="22"/>
    </row>
    <row r="284" spans="3:8" ht="9" customHeight="1">
      <c r="C284" s="22"/>
      <c r="D284" s="22"/>
      <c r="E284" s="22"/>
      <c r="F284" s="22"/>
      <c r="G284" s="22"/>
      <c r="H284" s="22"/>
    </row>
    <row r="285" spans="7:12" ht="18" customHeight="1">
      <c r="G285" s="246" t="s">
        <v>113</v>
      </c>
      <c r="H285" s="247"/>
      <c r="I285" s="246" t="s">
        <v>120</v>
      </c>
      <c r="J285" s="247"/>
      <c r="K285" s="248" t="s">
        <v>114</v>
      </c>
      <c r="L285" s="240"/>
    </row>
    <row r="286" spans="3:12" ht="18" customHeight="1">
      <c r="C286" s="17" t="s">
        <v>214</v>
      </c>
      <c r="D286" s="145"/>
      <c r="E286" s="145"/>
      <c r="F286" s="18"/>
      <c r="G286" s="7" t="s">
        <v>0</v>
      </c>
      <c r="H286" s="7" t="s">
        <v>1</v>
      </c>
      <c r="I286" s="7" t="s">
        <v>0</v>
      </c>
      <c r="J286" s="7" t="s">
        <v>1</v>
      </c>
      <c r="K286" s="7" t="s">
        <v>0</v>
      </c>
      <c r="L286" s="7" t="s">
        <v>1</v>
      </c>
    </row>
    <row r="287" spans="3:12" ht="18" customHeight="1">
      <c r="C287" s="15" t="s">
        <v>215</v>
      </c>
      <c r="D287" s="137"/>
      <c r="E287" s="137"/>
      <c r="F287" s="16"/>
      <c r="G287" s="213"/>
      <c r="H287" s="213"/>
      <c r="I287" s="213"/>
      <c r="J287" s="213"/>
      <c r="K287" s="106">
        <f>IF(AND(G287="",I287=""),"",SUM(G287+I287))</f>
      </c>
      <c r="L287" s="106">
        <f>IF(AND(H287="",J287=""),"",SUM(H287+J287))</f>
      </c>
    </row>
    <row r="288" spans="3:12" ht="18" customHeight="1">
      <c r="C288" s="15" t="s">
        <v>87</v>
      </c>
      <c r="D288" s="137"/>
      <c r="E288" s="137"/>
      <c r="F288" s="16"/>
      <c r="G288" s="213"/>
      <c r="H288" s="213"/>
      <c r="I288" s="213"/>
      <c r="J288" s="213"/>
      <c r="K288" s="106">
        <f>IF(AND(G288="",I288=""),"",SUM(G288+I288))</f>
      </c>
      <c r="L288" s="106">
        <f>IF(AND(H288="",J288=""),"",SUM(H288+J288))</f>
      </c>
    </row>
    <row r="289" spans="3:6" ht="18" customHeight="1">
      <c r="C289" s="22"/>
      <c r="D289" s="22"/>
      <c r="E289" s="22"/>
      <c r="F289" s="22"/>
    </row>
    <row r="290" spans="3:15" ht="18" customHeight="1">
      <c r="C290" s="22"/>
      <c r="D290" s="22"/>
      <c r="E290" s="22"/>
      <c r="F290" s="22"/>
      <c r="G290" s="166" t="s">
        <v>208</v>
      </c>
      <c r="H290" s="165" t="s">
        <v>18</v>
      </c>
      <c r="N290" s="22"/>
      <c r="O290" s="22"/>
    </row>
    <row r="291" spans="3:18" ht="18" customHeight="1">
      <c r="C291" s="1" t="s">
        <v>20</v>
      </c>
      <c r="D291" s="1"/>
      <c r="E291" s="1"/>
      <c r="F291" s="1"/>
      <c r="M291" s="246" t="s">
        <v>150</v>
      </c>
      <c r="N291" s="268"/>
      <c r="O291" s="268"/>
      <c r="P291" s="268"/>
      <c r="Q291" s="268"/>
      <c r="R291" s="247"/>
    </row>
    <row r="292" spans="3:18" ht="18" customHeight="1">
      <c r="C292" s="1"/>
      <c r="D292" s="1"/>
      <c r="E292" s="1"/>
      <c r="F292" s="1"/>
      <c r="G292" s="246" t="s">
        <v>113</v>
      </c>
      <c r="H292" s="247"/>
      <c r="I292" s="246" t="s">
        <v>120</v>
      </c>
      <c r="J292" s="247"/>
      <c r="K292" s="248" t="s">
        <v>114</v>
      </c>
      <c r="L292" s="240"/>
      <c r="M292" s="246" t="s">
        <v>113</v>
      </c>
      <c r="N292" s="247"/>
      <c r="O292" s="246" t="s">
        <v>120</v>
      </c>
      <c r="P292" s="247"/>
      <c r="Q292" s="248" t="s">
        <v>114</v>
      </c>
      <c r="R292" s="240"/>
    </row>
    <row r="293" spans="3:18" ht="18" customHeight="1">
      <c r="C293" s="103"/>
      <c r="D293" s="147"/>
      <c r="E293" s="147"/>
      <c r="F293" s="80"/>
      <c r="G293" s="139" t="s">
        <v>0</v>
      </c>
      <c r="H293" s="9" t="s">
        <v>1</v>
      </c>
      <c r="I293" s="9" t="s">
        <v>0</v>
      </c>
      <c r="J293" s="9" t="s">
        <v>1</v>
      </c>
      <c r="K293" s="9" t="s">
        <v>0</v>
      </c>
      <c r="L293" s="9" t="s">
        <v>1</v>
      </c>
      <c r="M293" s="139" t="s">
        <v>0</v>
      </c>
      <c r="N293" s="9" t="s">
        <v>1</v>
      </c>
      <c r="O293" s="9" t="s">
        <v>0</v>
      </c>
      <c r="P293" s="9" t="s">
        <v>1</v>
      </c>
      <c r="Q293" s="9" t="s">
        <v>0</v>
      </c>
      <c r="R293" s="9" t="s">
        <v>1</v>
      </c>
    </row>
    <row r="294" spans="3:18" ht="18" customHeight="1">
      <c r="C294" s="104" t="s">
        <v>216</v>
      </c>
      <c r="D294" s="148"/>
      <c r="E294" s="148"/>
      <c r="F294" s="105"/>
      <c r="G294" s="101">
        <f>IF(AND(OR(G288=0,G288=""),G287&gt;0),0,IF(OR(G287=0,G287=""),"",G288/G287))</f>
      </c>
      <c r="H294" s="101">
        <f>IF(AND(OR(H288=0,H288=""),H287&gt;0),0,IF(OR(H287=0,H287=""),"",H288/H287))</f>
      </c>
      <c r="I294" s="101">
        <f>IF(AND(OR(I288=0,I288=""),I287&gt;0),0,IF(OR(I287=0,I287=""),"",I288/I287))</f>
      </c>
      <c r="J294" s="101">
        <f>IF(AND(OR(J288=0,J288=""),J287&gt;0),0,IF(OR(J287=0,J287=""),"",J288/J287))</f>
      </c>
      <c r="K294" s="184">
        <f>IF(AND(SUM(G288+I288)=0,SUM(G287+I287)&gt;0),0,IF(SUM(G287+I287)=0,"",SUM(G288+I288)/SUM(G287+I287)))</f>
      </c>
      <c r="L294" s="184">
        <f>IF(AND(SUM(H288+J288)=0,SUM(H287+J287)&gt;0),0,IF(SUM(H287+J287)=0,"",SUM(H288+J288)/SUM(H287+J287)))</f>
      </c>
      <c r="M294" s="114">
        <v>0.914</v>
      </c>
      <c r="N294" s="114">
        <v>0.879</v>
      </c>
      <c r="O294" s="114">
        <v>0.65</v>
      </c>
      <c r="P294" s="114">
        <v>0.837</v>
      </c>
      <c r="Q294" s="114">
        <v>0.909</v>
      </c>
      <c r="R294" s="114">
        <v>0.835</v>
      </c>
    </row>
    <row r="295" spans="14:16" ht="18" customHeight="1">
      <c r="N295" s="12"/>
      <c r="O295" s="12"/>
      <c r="P295" s="12"/>
    </row>
    <row r="296" spans="14:16" ht="18" customHeight="1">
      <c r="N296" s="12"/>
      <c r="O296" s="12"/>
      <c r="P296" s="12"/>
    </row>
    <row r="297" spans="3:16" ht="18" customHeight="1">
      <c r="C297" s="11" t="s">
        <v>217</v>
      </c>
      <c r="D297" s="11"/>
      <c r="E297" s="11"/>
      <c r="F297" s="22"/>
      <c r="G297" s="22"/>
      <c r="H297" s="22"/>
      <c r="I297" s="22"/>
      <c r="J297" s="22"/>
      <c r="K297" s="22"/>
      <c r="L297" s="22"/>
      <c r="N297" s="12"/>
      <c r="O297" s="12"/>
      <c r="P297" s="12"/>
    </row>
    <row r="298" spans="3:16" ht="9" customHeight="1">
      <c r="C298" s="22"/>
      <c r="D298" s="22"/>
      <c r="E298" s="22"/>
      <c r="F298" s="22"/>
      <c r="G298" s="22"/>
      <c r="H298" s="22"/>
      <c r="I298" s="22"/>
      <c r="J298" s="22"/>
      <c r="K298" s="22"/>
      <c r="L298" s="22"/>
      <c r="N298" s="12"/>
      <c r="O298" s="12"/>
      <c r="P298" s="12"/>
    </row>
    <row r="299" spans="7:12" ht="18" customHeight="1">
      <c r="G299" s="246" t="s">
        <v>113</v>
      </c>
      <c r="H299" s="247"/>
      <c r="I299" s="246" t="s">
        <v>120</v>
      </c>
      <c r="J299" s="247"/>
      <c r="K299" s="248" t="s">
        <v>114</v>
      </c>
      <c r="L299" s="240"/>
    </row>
    <row r="300" spans="3:12" ht="18" customHeight="1">
      <c r="C300" s="17" t="s">
        <v>214</v>
      </c>
      <c r="D300" s="145"/>
      <c r="E300" s="145"/>
      <c r="F300" s="18"/>
      <c r="G300" s="7" t="s">
        <v>0</v>
      </c>
      <c r="H300" s="7" t="s">
        <v>1</v>
      </c>
      <c r="I300" s="7" t="s">
        <v>0</v>
      </c>
      <c r="J300" s="7" t="s">
        <v>1</v>
      </c>
      <c r="K300" s="7" t="s">
        <v>0</v>
      </c>
      <c r="L300" s="7" t="s">
        <v>1</v>
      </c>
    </row>
    <row r="301" spans="3:12" ht="18" customHeight="1">
      <c r="C301" s="15" t="s">
        <v>215</v>
      </c>
      <c r="D301" s="137"/>
      <c r="E301" s="137"/>
      <c r="F301" s="16"/>
      <c r="G301" s="213"/>
      <c r="H301" s="213"/>
      <c r="I301" s="213"/>
      <c r="J301" s="213"/>
      <c r="K301" s="106">
        <f>IF(AND(G301="",I301=""),"",SUM(G301+I301))</f>
      </c>
      <c r="L301" s="106">
        <f>IF(AND(H301="",J301=""),"",SUM(H301+J301))</f>
      </c>
    </row>
    <row r="302" spans="3:12" ht="18" customHeight="1">
      <c r="C302" s="15" t="s">
        <v>87</v>
      </c>
      <c r="D302" s="137"/>
      <c r="E302" s="137"/>
      <c r="F302" s="16"/>
      <c r="G302" s="213"/>
      <c r="H302" s="213"/>
      <c r="I302" s="213"/>
      <c r="J302" s="213"/>
      <c r="K302" s="106">
        <f>IF(AND(G302="",I302=""),"",SUM(G302+I302))</f>
      </c>
      <c r="L302" s="106">
        <f>IF(AND(H302="",J302=""),"",SUM(H302+J302))</f>
      </c>
    </row>
    <row r="303" spans="3:15" ht="18" customHeight="1">
      <c r="C303" s="22"/>
      <c r="D303" s="22"/>
      <c r="E303" s="22"/>
      <c r="F303" s="22"/>
      <c r="N303" s="22"/>
      <c r="O303" s="22"/>
    </row>
    <row r="304" spans="3:15" ht="18" customHeight="1">
      <c r="C304" s="22"/>
      <c r="D304" s="22"/>
      <c r="E304" s="22"/>
      <c r="F304" s="22"/>
      <c r="G304" s="166" t="s">
        <v>208</v>
      </c>
      <c r="H304" s="165" t="s">
        <v>18</v>
      </c>
      <c r="N304" s="22"/>
      <c r="O304" s="22"/>
    </row>
    <row r="305" spans="3:18" ht="18" customHeight="1">
      <c r="C305" s="110" t="s">
        <v>20</v>
      </c>
      <c r="D305" s="110"/>
      <c r="E305" s="110"/>
      <c r="F305" s="1"/>
      <c r="M305" s="246" t="s">
        <v>150</v>
      </c>
      <c r="N305" s="268"/>
      <c r="O305" s="268"/>
      <c r="P305" s="268"/>
      <c r="Q305" s="268"/>
      <c r="R305" s="247"/>
    </row>
    <row r="306" spans="3:18" ht="18" customHeight="1">
      <c r="C306" s="110"/>
      <c r="D306" s="110"/>
      <c r="E306" s="110"/>
      <c r="F306" s="1"/>
      <c r="G306" s="246" t="s">
        <v>113</v>
      </c>
      <c r="H306" s="247"/>
      <c r="I306" s="246" t="s">
        <v>120</v>
      </c>
      <c r="J306" s="247"/>
      <c r="K306" s="248" t="s">
        <v>114</v>
      </c>
      <c r="L306" s="240"/>
      <c r="M306" s="246" t="s">
        <v>113</v>
      </c>
      <c r="N306" s="247"/>
      <c r="O306" s="246" t="s">
        <v>120</v>
      </c>
      <c r="P306" s="247"/>
      <c r="Q306" s="248" t="s">
        <v>114</v>
      </c>
      <c r="R306" s="240"/>
    </row>
    <row r="307" spans="3:18" ht="18" customHeight="1">
      <c r="C307" s="103"/>
      <c r="D307" s="147"/>
      <c r="E307" s="147"/>
      <c r="F307" s="80"/>
      <c r="G307" s="139" t="s">
        <v>0</v>
      </c>
      <c r="H307" s="9" t="s">
        <v>1</v>
      </c>
      <c r="I307" s="9" t="s">
        <v>0</v>
      </c>
      <c r="J307" s="9" t="s">
        <v>1</v>
      </c>
      <c r="K307" s="9" t="s">
        <v>0</v>
      </c>
      <c r="L307" s="9" t="s">
        <v>1</v>
      </c>
      <c r="M307" s="139" t="s">
        <v>0</v>
      </c>
      <c r="N307" s="9" t="s">
        <v>1</v>
      </c>
      <c r="O307" s="9" t="s">
        <v>0</v>
      </c>
      <c r="P307" s="9" t="s">
        <v>1</v>
      </c>
      <c r="Q307" s="9" t="s">
        <v>0</v>
      </c>
      <c r="R307" s="9" t="s">
        <v>1</v>
      </c>
    </row>
    <row r="308" spans="3:18" ht="18" customHeight="1">
      <c r="C308" s="104" t="s">
        <v>218</v>
      </c>
      <c r="D308" s="148"/>
      <c r="E308" s="148"/>
      <c r="F308" s="105"/>
      <c r="G308" s="101">
        <f>IF(AND(OR(G302=0,G302=""),G301&gt;0),0,IF(OR(G301=0,G301=""),"",G302/G301))</f>
      </c>
      <c r="H308" s="101">
        <f>IF(AND(OR(H302=0,H302=""),H301&gt;0),0,IF(OR(H301=0,H301=""),"",H302/H301))</f>
      </c>
      <c r="I308" s="101">
        <f>IF(AND(OR(I302=0,I302=""),I301&gt;0),0,IF(OR(I301=0,I301=""),"",I302/I301))</f>
      </c>
      <c r="J308" s="101">
        <f>IF(AND(OR(J302=0,J302=""),J301&gt;0),0,IF(OR(J301=0,J301=""),"",J302/J301))</f>
      </c>
      <c r="K308" s="184">
        <f>IF(AND(SUM(G302+I302)=0,SUM(G301+I301)&gt;0),0,IF(SUM(G301+I301)=0,"",SUM(G302+I302)/SUM(G301+I301)))</f>
      </c>
      <c r="L308" s="184">
        <f>IF(AND(SUM(H302+J302)=0,SUM(H301+J301)&gt;0),0,IF(SUM(H301+J301)=0,"",SUM(H302+J302)/SUM(H301+J301)))</f>
      </c>
      <c r="M308" s="114">
        <v>0.787</v>
      </c>
      <c r="N308" s="114">
        <v>0.371</v>
      </c>
      <c r="O308" s="114">
        <v>0.5</v>
      </c>
      <c r="P308" s="114">
        <v>0.376</v>
      </c>
      <c r="Q308" s="114">
        <v>0.767</v>
      </c>
      <c r="R308" s="114">
        <v>0.372</v>
      </c>
    </row>
    <row r="309" ht="18" customHeight="1"/>
    <row r="310" ht="22.5" customHeight="1">
      <c r="B310" s="1" t="s">
        <v>219</v>
      </c>
    </row>
    <row r="311" ht="9" customHeight="1"/>
    <row r="312" spans="3:20" ht="22.5" customHeight="1">
      <c r="C312" s="5" t="s">
        <v>220</v>
      </c>
      <c r="D312" s="5"/>
      <c r="E312" s="5"/>
      <c r="F312" s="5"/>
      <c r="G312" s="6"/>
      <c r="H312" s="6"/>
      <c r="I312" s="6"/>
      <c r="J312" s="6"/>
      <c r="K312" s="6"/>
      <c r="L312" s="6"/>
      <c r="M312" s="6"/>
      <c r="N312" s="6"/>
      <c r="O312" s="6"/>
      <c r="P312" s="6"/>
      <c r="Q312" s="6"/>
      <c r="R312" s="19"/>
      <c r="S312" s="19"/>
      <c r="T312" s="190"/>
    </row>
    <row r="313" ht="9" customHeight="1"/>
    <row r="314" spans="3:15" ht="18.75" customHeight="1">
      <c r="C314" s="241" t="s">
        <v>221</v>
      </c>
      <c r="D314" s="241"/>
      <c r="E314" s="241"/>
      <c r="F314" s="241"/>
      <c r="G314" s="241"/>
      <c r="H314" s="241"/>
      <c r="I314" s="241"/>
      <c r="J314" s="241"/>
      <c r="K314" s="241"/>
      <c r="L314" s="241"/>
      <c r="M314" s="241"/>
      <c r="N314" s="241"/>
      <c r="O314" s="241"/>
    </row>
    <row r="315" ht="9" customHeight="1"/>
    <row r="316" spans="3:8" ht="18" customHeight="1">
      <c r="C316" s="11" t="s">
        <v>222</v>
      </c>
      <c r="D316" s="11"/>
      <c r="E316" s="11"/>
      <c r="F316" s="22"/>
      <c r="G316" s="22"/>
      <c r="H316" s="22"/>
    </row>
    <row r="317" spans="3:15" ht="18" customHeight="1">
      <c r="C317" s="264" t="s">
        <v>223</v>
      </c>
      <c r="D317" s="264"/>
      <c r="E317" s="264"/>
      <c r="F317" s="264"/>
      <c r="G317" s="264"/>
      <c r="H317" s="264"/>
      <c r="I317" s="264"/>
      <c r="J317" s="264"/>
      <c r="K317" s="264"/>
      <c r="L317" s="264"/>
      <c r="M317" s="264"/>
      <c r="N317" s="264"/>
      <c r="O317" s="264"/>
    </row>
    <row r="318" s="22" customFormat="1" ht="9" customHeight="1"/>
    <row r="319" ht="18" customHeight="1"/>
    <row r="320" spans="3:9" ht="21.75" customHeight="1">
      <c r="C320" s="17" t="s">
        <v>214</v>
      </c>
      <c r="D320" s="145"/>
      <c r="E320" s="145"/>
      <c r="F320" s="18"/>
      <c r="G320" s="9" t="s">
        <v>113</v>
      </c>
      <c r="H320" s="173" t="s">
        <v>224</v>
      </c>
      <c r="I320" s="7" t="s">
        <v>225</v>
      </c>
    </row>
    <row r="321" spans="3:9" ht="17.25" customHeight="1">
      <c r="C321" s="15" t="s">
        <v>119</v>
      </c>
      <c r="D321" s="137"/>
      <c r="E321" s="137"/>
      <c r="F321" s="16"/>
      <c r="G321" s="213"/>
      <c r="H321" s="213"/>
      <c r="I321" s="106">
        <f>IF(AND(G321="",H321=""),"",SUM(G321+H321))</f>
      </c>
    </row>
    <row r="322" spans="3:15" ht="27" customHeight="1">
      <c r="C322" s="265" t="s">
        <v>118</v>
      </c>
      <c r="D322" s="266"/>
      <c r="E322" s="266"/>
      <c r="F322" s="276"/>
      <c r="G322" s="213"/>
      <c r="H322" s="213"/>
      <c r="I322" s="106">
        <f>IF(AND(G322="",H322=""),"",SUM(G322+H322))</f>
      </c>
      <c r="J322" s="11"/>
      <c r="K322" s="11"/>
      <c r="L322" s="11"/>
      <c r="M322" s="11"/>
      <c r="N322" s="11"/>
      <c r="O322" s="23"/>
    </row>
    <row r="323" spans="3:15" ht="18" customHeight="1">
      <c r="C323" s="22"/>
      <c r="D323" s="22"/>
      <c r="E323" s="22"/>
      <c r="F323" s="22"/>
      <c r="N323" s="22"/>
      <c r="O323" s="22"/>
    </row>
    <row r="324" spans="3:15" ht="18" customHeight="1">
      <c r="C324" s="22"/>
      <c r="D324" s="22"/>
      <c r="E324" s="22"/>
      <c r="F324" s="22"/>
      <c r="G324" s="166" t="s">
        <v>208</v>
      </c>
      <c r="H324" s="165" t="s">
        <v>18</v>
      </c>
      <c r="N324" s="22"/>
      <c r="O324" s="22"/>
    </row>
    <row r="325" spans="3:10" ht="18" customHeight="1">
      <c r="C325" s="1" t="s">
        <v>20</v>
      </c>
      <c r="D325" s="1"/>
      <c r="E325" s="1"/>
      <c r="F325" s="1"/>
      <c r="H325" s="22"/>
      <c r="J325" s="22"/>
    </row>
    <row r="326" spans="3:13" ht="18" customHeight="1">
      <c r="C326" s="1"/>
      <c r="D326" s="1"/>
      <c r="E326" s="1"/>
      <c r="F326" s="1"/>
      <c r="H326" s="22"/>
      <c r="J326" s="246" t="s">
        <v>150</v>
      </c>
      <c r="K326" s="268"/>
      <c r="L326" s="247"/>
      <c r="M326" s="174"/>
    </row>
    <row r="327" spans="3:12" ht="21.75" customHeight="1">
      <c r="C327" s="103"/>
      <c r="D327" s="147"/>
      <c r="E327" s="147"/>
      <c r="F327" s="80"/>
      <c r="G327" s="9" t="s">
        <v>113</v>
      </c>
      <c r="H327" s="173" t="s">
        <v>120</v>
      </c>
      <c r="I327" s="7" t="s">
        <v>225</v>
      </c>
      <c r="J327" s="9" t="s">
        <v>113</v>
      </c>
      <c r="K327" s="173" t="s">
        <v>120</v>
      </c>
      <c r="L327" s="7" t="s">
        <v>225</v>
      </c>
    </row>
    <row r="328" spans="3:12" ht="18" customHeight="1">
      <c r="C328" s="99" t="s">
        <v>14</v>
      </c>
      <c r="D328" s="143"/>
      <c r="E328" s="143"/>
      <c r="F328" s="105"/>
      <c r="G328" s="101">
        <f>IF(AND(OR(G322=0,G322=""),G321&gt;0),0,IF(OR(G321=0,G321=""),"",G322/G321))</f>
      </c>
      <c r="H328" s="101">
        <f>IF(AND(OR(H322=0,H322=""),H321&gt;0),0,IF(OR(H321=0,H321=""),"",H322/H321))</f>
      </c>
      <c r="I328" s="184">
        <f>IF(AND(SUM(G322:H322)=0,SUM(G321:H321)&gt;0),0,IF(SUM(G321:H321)=0,"",SUM(G322:H322)/SUM(G321:H321)))</f>
      </c>
      <c r="J328" s="114">
        <v>0.061</v>
      </c>
      <c r="K328" s="114">
        <v>0.08</v>
      </c>
      <c r="L328" s="114">
        <v>0.091</v>
      </c>
    </row>
    <row r="329" ht="18" customHeight="1"/>
    <row r="330" ht="18" customHeight="1" thickBot="1"/>
    <row r="331" spans="1:9" ht="23.25" customHeight="1" thickBot="1">
      <c r="A331" s="2" t="s">
        <v>226</v>
      </c>
      <c r="B331" s="3"/>
      <c r="C331" s="3"/>
      <c r="D331" s="3"/>
      <c r="E331" s="3"/>
      <c r="F331" s="4"/>
      <c r="G331" s="3"/>
      <c r="H331" s="3"/>
      <c r="I331" s="4"/>
    </row>
    <row r="332" ht="9" customHeight="1"/>
    <row r="333" ht="22.5" customHeight="1">
      <c r="B333" s="1" t="s">
        <v>227</v>
      </c>
    </row>
    <row r="334" ht="9" customHeight="1"/>
    <row r="335" spans="3:20" ht="22.5" customHeight="1">
      <c r="C335" s="5" t="s">
        <v>228</v>
      </c>
      <c r="D335" s="5"/>
      <c r="E335" s="5"/>
      <c r="F335" s="5"/>
      <c r="G335" s="6"/>
      <c r="H335" s="6"/>
      <c r="I335" s="6"/>
      <c r="J335" s="6"/>
      <c r="K335" s="6"/>
      <c r="L335" s="6"/>
      <c r="M335" s="6"/>
      <c r="N335" s="6"/>
      <c r="O335" s="6"/>
      <c r="P335" s="6"/>
      <c r="Q335" s="6"/>
      <c r="R335" s="19"/>
      <c r="S335" s="19"/>
      <c r="T335" s="190"/>
    </row>
    <row r="336" ht="9" customHeight="1"/>
    <row r="337" spans="3:15" ht="18" customHeight="1">
      <c r="C337" s="241" t="s">
        <v>229</v>
      </c>
      <c r="D337" s="241"/>
      <c r="E337" s="241"/>
      <c r="F337" s="241"/>
      <c r="G337" s="241"/>
      <c r="H337" s="241"/>
      <c r="I337" s="241"/>
      <c r="J337" s="241"/>
      <c r="K337" s="241"/>
      <c r="L337" s="241"/>
      <c r="M337" s="241"/>
      <c r="N337" s="241"/>
      <c r="O337" s="241"/>
    </row>
    <row r="338" spans="3:15" ht="18" customHeight="1">
      <c r="C338" s="264" t="s">
        <v>230</v>
      </c>
      <c r="D338" s="264"/>
      <c r="E338" s="264"/>
      <c r="F338" s="264"/>
      <c r="G338" s="264"/>
      <c r="H338" s="264"/>
      <c r="I338" s="264"/>
      <c r="J338" s="264"/>
      <c r="K338" s="264"/>
      <c r="L338" s="264"/>
      <c r="M338" s="264"/>
      <c r="N338" s="264"/>
      <c r="O338" s="264"/>
    </row>
    <row r="339" ht="9" customHeight="1"/>
    <row r="340" spans="7:12" ht="18" customHeight="1">
      <c r="G340" s="246" t="s">
        <v>113</v>
      </c>
      <c r="H340" s="247"/>
      <c r="I340" s="246" t="s">
        <v>120</v>
      </c>
      <c r="J340" s="247"/>
      <c r="K340" s="248" t="s">
        <v>114</v>
      </c>
      <c r="L340" s="240"/>
    </row>
    <row r="341" spans="3:12" ht="18" customHeight="1">
      <c r="C341" s="17" t="s">
        <v>214</v>
      </c>
      <c r="D341" s="145"/>
      <c r="E341" s="145"/>
      <c r="F341" s="18"/>
      <c r="G341" s="7" t="s">
        <v>0</v>
      </c>
      <c r="H341" s="7" t="s">
        <v>1</v>
      </c>
      <c r="I341" s="7" t="s">
        <v>0</v>
      </c>
      <c r="J341" s="7" t="s">
        <v>1</v>
      </c>
      <c r="K341" s="7" t="s">
        <v>0</v>
      </c>
      <c r="L341" s="7" t="s">
        <v>1</v>
      </c>
    </row>
    <row r="342" spans="3:12" ht="18" customHeight="1">
      <c r="C342" s="265" t="s">
        <v>90</v>
      </c>
      <c r="D342" s="266"/>
      <c r="E342" s="266"/>
      <c r="F342" s="267"/>
      <c r="G342" s="213"/>
      <c r="H342" s="213"/>
      <c r="I342" s="213"/>
      <c r="J342" s="213"/>
      <c r="K342" s="106">
        <f>IF(AND(G342="",I342=""),"",SUM(G342+I342))</f>
      </c>
      <c r="L342" s="106">
        <f>IF(AND(H342="",J342=""),"",SUM(H342+J342))</f>
      </c>
    </row>
    <row r="343" spans="3:12" ht="29.25" customHeight="1">
      <c r="C343" s="265" t="s">
        <v>89</v>
      </c>
      <c r="D343" s="266"/>
      <c r="E343" s="266"/>
      <c r="F343" s="267"/>
      <c r="G343" s="213"/>
      <c r="H343" s="213"/>
      <c r="I343" s="213"/>
      <c r="J343" s="213"/>
      <c r="K343" s="106">
        <f>IF(AND(G343="",I343=""),"",SUM(G343+I343))</f>
      </c>
      <c r="L343" s="106">
        <f>IF(AND(H343="",J343=""),"",SUM(H343+J343))</f>
      </c>
    </row>
    <row r="344" spans="3:15" ht="18" customHeight="1">
      <c r="C344" s="22"/>
      <c r="D344" s="22"/>
      <c r="E344" s="22"/>
      <c r="F344" s="22"/>
      <c r="N344" s="22"/>
      <c r="O344" s="22"/>
    </row>
    <row r="345" spans="3:15" ht="18" customHeight="1">
      <c r="C345" s="22"/>
      <c r="D345" s="22"/>
      <c r="E345" s="22"/>
      <c r="F345" s="22"/>
      <c r="G345" s="166" t="s">
        <v>208</v>
      </c>
      <c r="H345" s="165" t="s">
        <v>18</v>
      </c>
      <c r="N345" s="22"/>
      <c r="O345" s="22"/>
    </row>
    <row r="346" spans="3:18" ht="18" customHeight="1">
      <c r="C346" s="1" t="s">
        <v>20</v>
      </c>
      <c r="D346" s="1"/>
      <c r="E346" s="1"/>
      <c r="M346" s="246" t="s">
        <v>150</v>
      </c>
      <c r="N346" s="268"/>
      <c r="O346" s="268"/>
      <c r="P346" s="268"/>
      <c r="Q346" s="268"/>
      <c r="R346" s="247"/>
    </row>
    <row r="347" spans="3:18" ht="18" customHeight="1">
      <c r="C347" s="1"/>
      <c r="D347" s="1"/>
      <c r="E347" s="1"/>
      <c r="F347" s="1"/>
      <c r="G347" s="246" t="s">
        <v>113</v>
      </c>
      <c r="H347" s="247"/>
      <c r="I347" s="246" t="s">
        <v>120</v>
      </c>
      <c r="J347" s="247"/>
      <c r="K347" s="248" t="s">
        <v>114</v>
      </c>
      <c r="L347" s="240"/>
      <c r="M347" s="246" t="s">
        <v>113</v>
      </c>
      <c r="N347" s="247"/>
      <c r="O347" s="246" t="s">
        <v>120</v>
      </c>
      <c r="P347" s="247"/>
      <c r="Q347" s="248" t="s">
        <v>114</v>
      </c>
      <c r="R347" s="240"/>
    </row>
    <row r="348" spans="3:18" ht="18" customHeight="1">
      <c r="C348" s="111"/>
      <c r="D348" s="150"/>
      <c r="E348" s="150"/>
      <c r="F348" s="112"/>
      <c r="G348" s="139" t="s">
        <v>0</v>
      </c>
      <c r="H348" s="9" t="s">
        <v>1</v>
      </c>
      <c r="I348" s="9" t="s">
        <v>0</v>
      </c>
      <c r="J348" s="9" t="s">
        <v>1</v>
      </c>
      <c r="K348" s="9" t="s">
        <v>0</v>
      </c>
      <c r="L348" s="9" t="s">
        <v>1</v>
      </c>
      <c r="M348" s="139" t="s">
        <v>0</v>
      </c>
      <c r="N348" s="9" t="s">
        <v>1</v>
      </c>
      <c r="O348" s="9" t="s">
        <v>0</v>
      </c>
      <c r="P348" s="9" t="s">
        <v>1</v>
      </c>
      <c r="Q348" s="9" t="s">
        <v>0</v>
      </c>
      <c r="R348" s="9" t="s">
        <v>1</v>
      </c>
    </row>
    <row r="349" spans="3:18" ht="18" customHeight="1">
      <c r="C349" s="113" t="s">
        <v>88</v>
      </c>
      <c r="D349" s="151"/>
      <c r="E349" s="151"/>
      <c r="F349" s="96"/>
      <c r="G349" s="101">
        <f>IF(AND(OR(G343=0,G343=""),G342&gt;0),0,IF(OR(G342=0,G342=""),"",G343/G342))</f>
      </c>
      <c r="H349" s="101">
        <f>IF(AND(OR(H343=0,H343=""),H342&gt;0),0,IF(OR(H342=0,H342=""),"",H343/H342))</f>
      </c>
      <c r="I349" s="101">
        <f>IF(AND(OR(I343=0,I343=""),I342&gt;0),0,IF(OR(I342=0,I342=""),"",I343/I342))</f>
      </c>
      <c r="J349" s="101">
        <f>IF(AND(OR(J343=0,J343=""),J342&gt;0),0,IF(OR(J342=0,J342=""),"",J343/J342))</f>
      </c>
      <c r="K349" s="184">
        <f>IF(AND(SUM(G343+I343)=0,SUM(G342+I342)&gt;0),0,IF(SUM(G342+I342)=0,"",SUM(G343+I343)/SUM(G342+I342)))</f>
      </c>
      <c r="L349" s="184">
        <f>IF(AND(SUM(H343+J343)=0,SUM(H342+J342)&gt;0),0,IF(SUM(H342+J342)=0,"",SUM(H343+J343)/SUM(H342+J342)))</f>
      </c>
      <c r="M349" s="114">
        <v>0.055</v>
      </c>
      <c r="N349" s="114">
        <v>0.935</v>
      </c>
      <c r="O349" s="114">
        <v>0</v>
      </c>
      <c r="P349" s="114">
        <v>0.988</v>
      </c>
      <c r="Q349" s="114">
        <v>0.046</v>
      </c>
      <c r="R349" s="114">
        <v>0.977</v>
      </c>
    </row>
    <row r="350" ht="18" customHeight="1"/>
    <row r="351" ht="22.5" customHeight="1">
      <c r="B351" s="1" t="s">
        <v>231</v>
      </c>
    </row>
    <row r="352" ht="9" customHeight="1"/>
    <row r="353" spans="3:20" ht="22.5" customHeight="1">
      <c r="C353" s="5" t="s">
        <v>232</v>
      </c>
      <c r="D353" s="5"/>
      <c r="E353" s="5"/>
      <c r="F353" s="5"/>
      <c r="G353" s="6"/>
      <c r="H353" s="6"/>
      <c r="I353" s="6"/>
      <c r="J353" s="6"/>
      <c r="K353" s="6"/>
      <c r="L353" s="6"/>
      <c r="M353" s="6"/>
      <c r="N353" s="6"/>
      <c r="O353" s="6"/>
      <c r="P353" s="6"/>
      <c r="Q353" s="6"/>
      <c r="R353" s="19"/>
      <c r="S353" s="19"/>
      <c r="T353" s="190"/>
    </row>
    <row r="354" ht="9" customHeight="1"/>
    <row r="355" spans="3:15" ht="18" customHeight="1">
      <c r="C355" s="269" t="s">
        <v>233</v>
      </c>
      <c r="D355" s="269"/>
      <c r="E355" s="269"/>
      <c r="F355" s="270"/>
      <c r="G355" s="270"/>
      <c r="H355" s="270"/>
      <c r="I355" s="270"/>
      <c r="J355" s="270"/>
      <c r="K355" s="270"/>
      <c r="L355" s="270"/>
      <c r="M355" s="270"/>
      <c r="N355" s="270"/>
      <c r="O355" s="270"/>
    </row>
    <row r="356" spans="3:15" ht="37.5" customHeight="1">
      <c r="C356" s="264" t="s">
        <v>275</v>
      </c>
      <c r="D356" s="264"/>
      <c r="E356" s="264"/>
      <c r="F356" s="264"/>
      <c r="G356" s="264"/>
      <c r="H356" s="264"/>
      <c r="I356" s="264"/>
      <c r="J356" s="264"/>
      <c r="K356" s="264"/>
      <c r="L356" s="264"/>
      <c r="M356" s="264"/>
      <c r="N356" s="264"/>
      <c r="O356" s="264"/>
    </row>
    <row r="357" ht="9" customHeight="1"/>
    <row r="358" spans="10:12" ht="17.25" customHeight="1">
      <c r="J358" s="1" t="s">
        <v>20</v>
      </c>
      <c r="K358" s="1"/>
      <c r="L358" s="1"/>
    </row>
    <row r="359" spans="3:15" ht="18" customHeight="1">
      <c r="C359" s="1"/>
      <c r="D359" s="1"/>
      <c r="E359" s="1"/>
      <c r="I359" s="29" t="s">
        <v>152</v>
      </c>
      <c r="O359" s="223" t="s">
        <v>150</v>
      </c>
    </row>
    <row r="360" spans="3:15" ht="27" customHeight="1">
      <c r="C360" s="265" t="s">
        <v>91</v>
      </c>
      <c r="D360" s="266"/>
      <c r="E360" s="266"/>
      <c r="F360" s="267"/>
      <c r="G360" s="213"/>
      <c r="I360" s="28" t="s">
        <v>18</v>
      </c>
      <c r="J360" s="115" t="s">
        <v>15</v>
      </c>
      <c r="K360" s="152"/>
      <c r="L360" s="152"/>
      <c r="M360" s="108"/>
      <c r="N360" s="199">
        <f>IF(G360="","",G360)</f>
      </c>
      <c r="O360" s="200">
        <v>1.4</v>
      </c>
    </row>
    <row r="361" ht="18" customHeight="1"/>
    <row r="362" ht="22.5" customHeight="1">
      <c r="B362" s="1" t="s">
        <v>234</v>
      </c>
    </row>
    <row r="363" ht="9" customHeight="1"/>
    <row r="364" spans="3:20" ht="22.5" customHeight="1">
      <c r="C364" s="5" t="s">
        <v>235</v>
      </c>
      <c r="D364" s="5"/>
      <c r="E364" s="5"/>
      <c r="F364" s="5"/>
      <c r="G364" s="6"/>
      <c r="H364" s="6"/>
      <c r="I364" s="6"/>
      <c r="J364" s="6"/>
      <c r="K364" s="6"/>
      <c r="L364" s="6"/>
      <c r="M364" s="6"/>
      <c r="N364" s="6"/>
      <c r="O364" s="6"/>
      <c r="P364" s="6"/>
      <c r="Q364" s="6"/>
      <c r="R364" s="19"/>
      <c r="S364" s="19"/>
      <c r="T364" s="190"/>
    </row>
    <row r="365" ht="9" customHeight="1"/>
    <row r="366" spans="3:15" ht="18" customHeight="1">
      <c r="C366" s="269" t="s">
        <v>236</v>
      </c>
      <c r="D366" s="269"/>
      <c r="E366" s="269"/>
      <c r="F366" s="270"/>
      <c r="G366" s="270"/>
      <c r="H366" s="270"/>
      <c r="I366" s="270"/>
      <c r="J366" s="270"/>
      <c r="K366" s="270"/>
      <c r="L366" s="270"/>
      <c r="M366" s="270"/>
      <c r="N366" s="270"/>
      <c r="O366" s="270"/>
    </row>
    <row r="367" spans="3:15" ht="18" customHeight="1">
      <c r="C367" s="264" t="s">
        <v>237</v>
      </c>
      <c r="D367" s="264"/>
      <c r="E367" s="264"/>
      <c r="F367" s="264"/>
      <c r="G367" s="264"/>
      <c r="H367" s="264"/>
      <c r="I367" s="264"/>
      <c r="J367" s="264"/>
      <c r="K367" s="264"/>
      <c r="L367" s="264"/>
      <c r="M367" s="264"/>
      <c r="N367" s="264"/>
      <c r="O367" s="264"/>
    </row>
    <row r="368" ht="9" customHeight="1"/>
    <row r="369" spans="7:12" ht="18" customHeight="1">
      <c r="G369" s="246" t="s">
        <v>113</v>
      </c>
      <c r="H369" s="247"/>
      <c r="I369" s="246" t="s">
        <v>120</v>
      </c>
      <c r="J369" s="247"/>
      <c r="K369" s="248" t="s">
        <v>114</v>
      </c>
      <c r="L369" s="240"/>
    </row>
    <row r="370" spans="3:12" ht="18" customHeight="1">
      <c r="C370" s="17" t="s">
        <v>214</v>
      </c>
      <c r="D370" s="145"/>
      <c r="E370" s="145"/>
      <c r="F370" s="18"/>
      <c r="G370" s="7" t="s">
        <v>0</v>
      </c>
      <c r="H370" s="7" t="s">
        <v>1</v>
      </c>
      <c r="I370" s="7" t="s">
        <v>0</v>
      </c>
      <c r="J370" s="7" t="s">
        <v>1</v>
      </c>
      <c r="K370" s="7" t="s">
        <v>0</v>
      </c>
      <c r="L370" s="7" t="s">
        <v>1</v>
      </c>
    </row>
    <row r="371" spans="3:12" ht="27" customHeight="1">
      <c r="C371" s="265" t="s">
        <v>238</v>
      </c>
      <c r="D371" s="266"/>
      <c r="E371" s="266"/>
      <c r="F371" s="267"/>
      <c r="G371" s="213"/>
      <c r="H371" s="213"/>
      <c r="I371" s="213"/>
      <c r="J371" s="213"/>
      <c r="K371" s="106">
        <f>IF(AND(G371="",I371=""),"",SUM(G371+I371))</f>
      </c>
      <c r="L371" s="106">
        <f>IF(AND(H371="",J371=""),"",SUM(H371+J371))</f>
      </c>
    </row>
    <row r="372" spans="3:12" ht="42" customHeight="1">
      <c r="C372" s="265" t="s">
        <v>239</v>
      </c>
      <c r="D372" s="266"/>
      <c r="E372" s="266"/>
      <c r="F372" s="267"/>
      <c r="G372" s="213"/>
      <c r="H372" s="213"/>
      <c r="I372" s="213"/>
      <c r="J372" s="213"/>
      <c r="K372" s="106">
        <f>IF(AND(G372="",I372=""),"",SUM(G372+I372))</f>
      </c>
      <c r="L372" s="106">
        <f>IF(AND(H372="",J372=""),"",SUM(H372+J372))</f>
      </c>
    </row>
    <row r="373" spans="3:15" ht="18" customHeight="1">
      <c r="C373" s="22"/>
      <c r="D373" s="22"/>
      <c r="E373" s="22"/>
      <c r="F373" s="22"/>
      <c r="N373" s="22"/>
      <c r="O373" s="22"/>
    </row>
    <row r="374" spans="3:15" ht="18" customHeight="1">
      <c r="C374" s="22"/>
      <c r="D374" s="22"/>
      <c r="E374" s="22"/>
      <c r="F374" s="22"/>
      <c r="G374" s="166" t="s">
        <v>208</v>
      </c>
      <c r="H374" s="165" t="s">
        <v>18</v>
      </c>
      <c r="N374" s="22"/>
      <c r="O374" s="22"/>
    </row>
    <row r="375" spans="3:18" ht="18" customHeight="1">
      <c r="C375" s="1" t="s">
        <v>20</v>
      </c>
      <c r="M375" s="246" t="s">
        <v>150</v>
      </c>
      <c r="N375" s="268"/>
      <c r="O375" s="268"/>
      <c r="P375" s="268"/>
      <c r="Q375" s="268"/>
      <c r="R375" s="247"/>
    </row>
    <row r="376" spans="4:18" ht="18" customHeight="1">
      <c r="D376" s="1"/>
      <c r="E376" s="1"/>
      <c r="F376" s="1"/>
      <c r="G376" s="246" t="s">
        <v>113</v>
      </c>
      <c r="H376" s="247"/>
      <c r="I376" s="246" t="s">
        <v>120</v>
      </c>
      <c r="J376" s="247"/>
      <c r="K376" s="248" t="s">
        <v>114</v>
      </c>
      <c r="L376" s="240"/>
      <c r="M376" s="246" t="s">
        <v>113</v>
      </c>
      <c r="N376" s="247"/>
      <c r="O376" s="246" t="s">
        <v>120</v>
      </c>
      <c r="P376" s="247"/>
      <c r="Q376" s="248" t="s">
        <v>114</v>
      </c>
      <c r="R376" s="240"/>
    </row>
    <row r="377" spans="3:18" ht="18" customHeight="1">
      <c r="C377" s="17"/>
      <c r="D377" s="145"/>
      <c r="E377" s="145"/>
      <c r="F377" s="18"/>
      <c r="G377" s="139" t="s">
        <v>0</v>
      </c>
      <c r="H377" s="9" t="s">
        <v>1</v>
      </c>
      <c r="I377" s="9" t="s">
        <v>0</v>
      </c>
      <c r="J377" s="9" t="s">
        <v>1</v>
      </c>
      <c r="K377" s="9" t="s">
        <v>0</v>
      </c>
      <c r="L377" s="9" t="s">
        <v>1</v>
      </c>
      <c r="M377" s="139" t="s">
        <v>0</v>
      </c>
      <c r="N377" s="9" t="s">
        <v>1</v>
      </c>
      <c r="O377" s="9" t="s">
        <v>0</v>
      </c>
      <c r="P377" s="9" t="s">
        <v>1</v>
      </c>
      <c r="Q377" s="9" t="s">
        <v>0</v>
      </c>
      <c r="R377" s="9" t="s">
        <v>1</v>
      </c>
    </row>
    <row r="378" spans="3:18" ht="18" customHeight="1">
      <c r="C378" s="15" t="s">
        <v>94</v>
      </c>
      <c r="D378" s="137"/>
      <c r="E378" s="137"/>
      <c r="F378" s="16"/>
      <c r="G378" s="101">
        <f>IF(AND(OR(G372=0,G372=""),G371&gt;0),0,IF(OR(G371=0,G371=""),"",G372/G371))</f>
      </c>
      <c r="H378" s="101">
        <f>IF(AND(OR(H372=0,H372=""),H371&gt;0),0,IF(OR(H371=0,H371=""),"",H372/H371))</f>
      </c>
      <c r="I378" s="101">
        <f>IF(AND(OR(I372=0,I372=""),I371&gt;0),0,IF(OR(I371=0,I371=""),"",I372/I371))</f>
      </c>
      <c r="J378" s="101">
        <f>IF(AND(OR(J372=0,J372=""),J371&gt;0),0,IF(OR(J371=0,J371=""),"",J372/J371))</f>
      </c>
      <c r="K378" s="184">
        <f>IF(AND(SUM(G372+I372)=0,SUM(G371+I371)&gt;0),0,IF(SUM(G371+I371)=0,"",SUM(G372+I372)/SUM(G371+I371)))</f>
      </c>
      <c r="L378" s="184">
        <f>IF(AND(SUM(H372+J372)=0,SUM(H371+J371)&gt;0),0,IF(SUM(H371+J371)=0,"",SUM(H372+J372)/SUM(H371+J371)))</f>
      </c>
      <c r="M378" s="114">
        <v>0</v>
      </c>
      <c r="N378" s="114">
        <v>0.364</v>
      </c>
      <c r="O378" s="198" t="s">
        <v>203</v>
      </c>
      <c r="P378" s="114">
        <v>0.288</v>
      </c>
      <c r="Q378" s="114">
        <v>0</v>
      </c>
      <c r="R378" s="114">
        <v>0.324</v>
      </c>
    </row>
    <row r="379" ht="18" customHeight="1"/>
    <row r="380" ht="22.5" customHeight="1">
      <c r="B380" s="1" t="s">
        <v>240</v>
      </c>
    </row>
    <row r="381" ht="9" customHeight="1"/>
    <row r="382" spans="3:20" ht="22.5" customHeight="1">
      <c r="C382" s="5" t="s">
        <v>241</v>
      </c>
      <c r="D382" s="5"/>
      <c r="E382" s="5"/>
      <c r="F382" s="5"/>
      <c r="G382" s="6"/>
      <c r="H382" s="6"/>
      <c r="I382" s="6"/>
      <c r="J382" s="6"/>
      <c r="K382" s="6"/>
      <c r="L382" s="6"/>
      <c r="M382" s="6"/>
      <c r="N382" s="6"/>
      <c r="O382" s="6"/>
      <c r="P382" s="6"/>
      <c r="Q382" s="6"/>
      <c r="R382" s="19"/>
      <c r="S382" s="19"/>
      <c r="T382" s="190"/>
    </row>
    <row r="383" ht="9" customHeight="1"/>
    <row r="384" spans="3:15" ht="18.75" customHeight="1">
      <c r="C384" s="241" t="s">
        <v>242</v>
      </c>
      <c r="D384" s="241"/>
      <c r="E384" s="241"/>
      <c r="F384" s="241"/>
      <c r="G384" s="241"/>
      <c r="H384" s="241"/>
      <c r="I384" s="241"/>
      <c r="J384" s="241"/>
      <c r="K384" s="241"/>
      <c r="L384" s="241"/>
      <c r="M384" s="241"/>
      <c r="N384" s="241"/>
      <c r="O384" s="241"/>
    </row>
    <row r="385" spans="3:15" ht="30" customHeight="1">
      <c r="C385" s="264" t="s">
        <v>243</v>
      </c>
      <c r="D385" s="264"/>
      <c r="E385" s="264"/>
      <c r="F385" s="264"/>
      <c r="G385" s="264"/>
      <c r="H385" s="264"/>
      <c r="I385" s="264"/>
      <c r="J385" s="264"/>
      <c r="K385" s="264"/>
      <c r="L385" s="264"/>
      <c r="M385" s="264"/>
      <c r="N385" s="264"/>
      <c r="O385" s="264"/>
    </row>
    <row r="386" ht="9" customHeight="1"/>
    <row r="387" spans="7:12" ht="18" customHeight="1">
      <c r="G387" s="246" t="s">
        <v>113</v>
      </c>
      <c r="H387" s="247"/>
      <c r="I387" s="246" t="s">
        <v>120</v>
      </c>
      <c r="J387" s="247"/>
      <c r="K387" s="248" t="s">
        <v>114</v>
      </c>
      <c r="L387" s="240"/>
    </row>
    <row r="388" spans="3:12" ht="18" customHeight="1">
      <c r="C388" s="17" t="s">
        <v>214</v>
      </c>
      <c r="D388" s="145"/>
      <c r="E388" s="145"/>
      <c r="F388" s="18"/>
      <c r="G388" s="7" t="s">
        <v>0</v>
      </c>
      <c r="H388" s="7" t="s">
        <v>1</v>
      </c>
      <c r="I388" s="7" t="s">
        <v>0</v>
      </c>
      <c r="J388" s="7" t="s">
        <v>1</v>
      </c>
      <c r="K388" s="7" t="s">
        <v>0</v>
      </c>
      <c r="L388" s="7" t="s">
        <v>1</v>
      </c>
    </row>
    <row r="389" spans="3:12" ht="18" customHeight="1">
      <c r="C389" s="15" t="s">
        <v>92</v>
      </c>
      <c r="D389" s="137"/>
      <c r="E389" s="137"/>
      <c r="F389" s="16"/>
      <c r="G389" s="213"/>
      <c r="H389" s="213"/>
      <c r="I389" s="213"/>
      <c r="J389" s="213"/>
      <c r="K389" s="213"/>
      <c r="L389" s="213"/>
    </row>
    <row r="390" spans="3:15" ht="18" customHeight="1">
      <c r="C390" s="22"/>
      <c r="D390" s="22"/>
      <c r="E390" s="22"/>
      <c r="F390" s="22"/>
      <c r="N390" s="22"/>
      <c r="O390" s="22"/>
    </row>
    <row r="391" spans="3:15" ht="18" customHeight="1">
      <c r="C391" s="22"/>
      <c r="D391" s="22"/>
      <c r="E391" s="22"/>
      <c r="F391" s="22"/>
      <c r="G391" s="166" t="s">
        <v>208</v>
      </c>
      <c r="H391" s="165" t="s">
        <v>18</v>
      </c>
      <c r="N391" s="22"/>
      <c r="O391" s="22"/>
    </row>
    <row r="392" spans="3:18" ht="18" customHeight="1">
      <c r="C392" s="1" t="s">
        <v>20</v>
      </c>
      <c r="D392" s="1"/>
      <c r="E392" s="1"/>
      <c r="M392" s="246" t="s">
        <v>150</v>
      </c>
      <c r="N392" s="268"/>
      <c r="O392" s="268"/>
      <c r="P392" s="268"/>
      <c r="Q392" s="268"/>
      <c r="R392" s="247"/>
    </row>
    <row r="393" spans="3:18" ht="18" customHeight="1">
      <c r="C393" s="1"/>
      <c r="D393" s="1"/>
      <c r="E393" s="1"/>
      <c r="G393" s="246" t="s">
        <v>113</v>
      </c>
      <c r="H393" s="247"/>
      <c r="I393" s="246" t="s">
        <v>120</v>
      </c>
      <c r="J393" s="247"/>
      <c r="K393" s="248" t="s">
        <v>114</v>
      </c>
      <c r="L393" s="240"/>
      <c r="M393" s="246" t="s">
        <v>113</v>
      </c>
      <c r="N393" s="247"/>
      <c r="O393" s="246" t="s">
        <v>120</v>
      </c>
      <c r="P393" s="247"/>
      <c r="Q393" s="248" t="s">
        <v>114</v>
      </c>
      <c r="R393" s="240"/>
    </row>
    <row r="394" spans="3:18" ht="18" customHeight="1">
      <c r="C394" s="13" t="s">
        <v>214</v>
      </c>
      <c r="D394" s="140"/>
      <c r="E394" s="140"/>
      <c r="F394" s="14"/>
      <c r="G394" s="7" t="s">
        <v>244</v>
      </c>
      <c r="H394" s="7" t="s">
        <v>245</v>
      </c>
      <c r="I394" s="7" t="s">
        <v>244</v>
      </c>
      <c r="J394" s="7" t="s">
        <v>245</v>
      </c>
      <c r="K394" s="9" t="s">
        <v>0</v>
      </c>
      <c r="L394" s="9" t="s">
        <v>1</v>
      </c>
      <c r="M394" s="139" t="s">
        <v>0</v>
      </c>
      <c r="N394" s="9" t="s">
        <v>1</v>
      </c>
      <c r="O394" s="9" t="s">
        <v>0</v>
      </c>
      <c r="P394" s="9" t="s">
        <v>1</v>
      </c>
      <c r="Q394" s="9" t="s">
        <v>0</v>
      </c>
      <c r="R394" s="9" t="s">
        <v>1</v>
      </c>
    </row>
    <row r="395" spans="3:18" ht="18" customHeight="1">
      <c r="C395" s="15" t="s">
        <v>93</v>
      </c>
      <c r="D395" s="137"/>
      <c r="E395" s="137"/>
      <c r="F395" s="16"/>
      <c r="G395" s="132">
        <f>IF(G389="","",G389)</f>
      </c>
      <c r="H395" s="132">
        <f>IF(H389="","",H389)</f>
      </c>
      <c r="I395" s="132">
        <f>IF(I389="","",I389)</f>
      </c>
      <c r="J395" s="132">
        <f>IF(J389="","",J389)</f>
      </c>
      <c r="K395" s="132">
        <f>IF(K389="","",K389)</f>
      </c>
      <c r="L395" s="132">
        <f>IF(L389="","",L389)</f>
      </c>
      <c r="M395" s="132">
        <v>23.4</v>
      </c>
      <c r="N395" s="132">
        <v>18.7</v>
      </c>
      <c r="O395" s="132">
        <v>19.5</v>
      </c>
      <c r="P395" s="132">
        <v>14.9</v>
      </c>
      <c r="Q395" s="132">
        <v>27.6</v>
      </c>
      <c r="R395" s="132">
        <v>22.1</v>
      </c>
    </row>
    <row r="396" ht="18" customHeight="1"/>
    <row r="397" ht="18" customHeight="1" thickBot="1"/>
    <row r="398" spans="1:6" ht="23.25" customHeight="1" thickBot="1">
      <c r="A398" s="2" t="s">
        <v>246</v>
      </c>
      <c r="B398" s="3"/>
      <c r="C398" s="3"/>
      <c r="D398" s="3"/>
      <c r="E398" s="3"/>
      <c r="F398" s="4"/>
    </row>
    <row r="399" ht="9" customHeight="1"/>
    <row r="400" ht="22.5" customHeight="1">
      <c r="B400" s="1" t="s">
        <v>125</v>
      </c>
    </row>
    <row r="401" ht="9" customHeight="1"/>
    <row r="402" spans="3:21" ht="22.5" customHeight="1">
      <c r="C402" s="5" t="s">
        <v>247</v>
      </c>
      <c r="D402" s="5"/>
      <c r="E402" s="5"/>
      <c r="F402" s="5"/>
      <c r="G402" s="6"/>
      <c r="H402" s="6"/>
      <c r="I402" s="6"/>
      <c r="J402" s="6"/>
      <c r="K402" s="6"/>
      <c r="L402" s="6"/>
      <c r="M402" s="6"/>
      <c r="N402" s="6"/>
      <c r="O402" s="6"/>
      <c r="P402" s="6"/>
      <c r="Q402" s="6"/>
      <c r="R402" s="19"/>
      <c r="S402" s="19"/>
      <c r="T402" s="225">
        <f>G410-H410</f>
        <v>0</v>
      </c>
      <c r="U402" s="226">
        <f>IF(AND(OR(H452=0,H452=""),SUM($G452:$H452)&gt;0),0,IF(OR(SUM($G452:$H452)=0,SUM($G452:$H452)=""),"",H452/SUM($G452:$H452)*100))</f>
      </c>
    </row>
    <row r="403" ht="9" customHeight="1"/>
    <row r="404" spans="3:15" ht="18" customHeight="1">
      <c r="C404" s="241" t="s">
        <v>248</v>
      </c>
      <c r="D404" s="241"/>
      <c r="E404" s="241"/>
      <c r="F404" s="241"/>
      <c r="G404" s="241"/>
      <c r="H404" s="241"/>
      <c r="I404" s="241"/>
      <c r="J404" s="241"/>
      <c r="K404" s="241"/>
      <c r="L404" s="241"/>
      <c r="M404" s="241"/>
      <c r="N404" s="241"/>
      <c r="O404" s="241"/>
    </row>
    <row r="405" ht="9" customHeight="1"/>
    <row r="406" spans="3:15" ht="17.25" customHeight="1">
      <c r="C406" s="241" t="s">
        <v>95</v>
      </c>
      <c r="D406" s="241"/>
      <c r="E406" s="241"/>
      <c r="F406" s="241"/>
      <c r="G406" s="241"/>
      <c r="H406" s="241"/>
      <c r="I406" s="241"/>
      <c r="J406" s="241"/>
      <c r="K406" s="241"/>
      <c r="L406" s="241"/>
      <c r="M406" s="241"/>
      <c r="N406" s="241"/>
      <c r="O406" s="241"/>
    </row>
    <row r="407" ht="9" customHeight="1"/>
    <row r="408" ht="17.25" customHeight="1"/>
    <row r="409" spans="3:8" ht="18" customHeight="1">
      <c r="C409" s="17" t="s">
        <v>214</v>
      </c>
      <c r="D409" s="145"/>
      <c r="E409" s="145"/>
      <c r="F409" s="18"/>
      <c r="G409" s="7" t="s">
        <v>244</v>
      </c>
      <c r="H409" s="7" t="s">
        <v>245</v>
      </c>
    </row>
    <row r="410" spans="3:8" ht="18" customHeight="1">
      <c r="C410" s="15" t="s">
        <v>21</v>
      </c>
      <c r="D410" s="137"/>
      <c r="E410" s="137"/>
      <c r="F410" s="16"/>
      <c r="G410" s="213"/>
      <c r="H410" s="213"/>
    </row>
    <row r="411" spans="3:15" ht="18" customHeight="1">
      <c r="C411" s="22"/>
      <c r="D411" s="22"/>
      <c r="E411" s="22"/>
      <c r="F411" s="22"/>
      <c r="N411" s="22"/>
      <c r="O411" s="22"/>
    </row>
    <row r="412" spans="3:15" ht="18" customHeight="1">
      <c r="C412" s="22"/>
      <c r="D412" s="22"/>
      <c r="E412" s="22"/>
      <c r="F412" s="22"/>
      <c r="G412" s="166" t="s">
        <v>208</v>
      </c>
      <c r="H412" s="165" t="s">
        <v>18</v>
      </c>
      <c r="N412" s="22"/>
      <c r="O412" s="22"/>
    </row>
    <row r="413" spans="3:12" ht="18" customHeight="1">
      <c r="C413" s="1" t="s">
        <v>20</v>
      </c>
      <c r="D413" s="1"/>
      <c r="E413" s="1"/>
      <c r="F413" s="1"/>
      <c r="J413" s="246" t="s">
        <v>150</v>
      </c>
      <c r="K413" s="268"/>
      <c r="L413" s="247"/>
    </row>
    <row r="414" spans="3:12" ht="18" customHeight="1">
      <c r="C414" s="17" t="s">
        <v>214</v>
      </c>
      <c r="D414" s="145"/>
      <c r="E414" s="145"/>
      <c r="F414" s="18"/>
      <c r="G414" s="7" t="s">
        <v>244</v>
      </c>
      <c r="H414" s="7" t="s">
        <v>245</v>
      </c>
      <c r="I414" s="9" t="s">
        <v>32</v>
      </c>
      <c r="J414" s="9" t="s">
        <v>0</v>
      </c>
      <c r="K414" s="9" t="s">
        <v>1</v>
      </c>
      <c r="L414" s="9" t="s">
        <v>32</v>
      </c>
    </row>
    <row r="415" spans="3:12" ht="18" customHeight="1">
      <c r="C415" s="117" t="s">
        <v>21</v>
      </c>
      <c r="D415" s="153"/>
      <c r="E415" s="153"/>
      <c r="F415" s="118"/>
      <c r="G415" s="133">
        <f>IF(G410="","",G410)</f>
      </c>
      <c r="H415" s="133">
        <f>IF(H410="","",H410)</f>
      </c>
      <c r="I415" s="133">
        <f>IF(OR(G415="",H415=""),"",G415-H415)</f>
      </c>
      <c r="J415" s="116" t="s">
        <v>101</v>
      </c>
      <c r="K415" s="116" t="s">
        <v>128</v>
      </c>
      <c r="L415" s="116" t="s">
        <v>102</v>
      </c>
    </row>
    <row r="416" ht="18" customHeight="1"/>
    <row r="417" spans="3:15" s="22" customFormat="1" ht="17.25" customHeight="1">
      <c r="C417" s="271" t="s">
        <v>96</v>
      </c>
      <c r="D417" s="271"/>
      <c r="E417" s="271"/>
      <c r="F417" s="271"/>
      <c r="G417" s="271"/>
      <c r="H417" s="271"/>
      <c r="I417" s="271"/>
      <c r="J417" s="271"/>
      <c r="K417" s="271"/>
      <c r="L417" s="271"/>
      <c r="M417" s="271"/>
      <c r="N417" s="271"/>
      <c r="O417" s="271"/>
    </row>
    <row r="418" s="22" customFormat="1" ht="9" customHeight="1"/>
    <row r="419" s="22" customFormat="1" ht="18" customHeight="1">
      <c r="C419" s="22" t="s">
        <v>249</v>
      </c>
    </row>
    <row r="420" s="22" customFormat="1" ht="18" customHeight="1">
      <c r="C420" s="22" t="s">
        <v>250</v>
      </c>
    </row>
    <row r="421" s="22" customFormat="1" ht="18" customHeight="1">
      <c r="C421" s="22" t="s">
        <v>251</v>
      </c>
    </row>
    <row r="422" ht="18" customHeight="1"/>
    <row r="423" spans="3:15" ht="17.25" customHeight="1">
      <c r="C423" s="241" t="s">
        <v>97</v>
      </c>
      <c r="D423" s="241"/>
      <c r="E423" s="241"/>
      <c r="F423" s="241"/>
      <c r="G423" s="241"/>
      <c r="H423" s="241"/>
      <c r="I423" s="241"/>
      <c r="J423" s="241"/>
      <c r="K423" s="241"/>
      <c r="L423" s="241"/>
      <c r="M423" s="241"/>
      <c r="N423" s="241"/>
      <c r="O423" s="241"/>
    </row>
    <row r="424" ht="9" customHeight="1"/>
    <row r="425" spans="7:12" ht="18" customHeight="1">
      <c r="G425" s="246" t="s">
        <v>113</v>
      </c>
      <c r="H425" s="247"/>
      <c r="I425" s="246" t="s">
        <v>120</v>
      </c>
      <c r="J425" s="247"/>
      <c r="K425" s="248" t="s">
        <v>114</v>
      </c>
      <c r="L425" s="240"/>
    </row>
    <row r="426" spans="3:12" ht="18" customHeight="1">
      <c r="C426" s="237" t="s">
        <v>81</v>
      </c>
      <c r="D426" s="238"/>
      <c r="E426" s="238"/>
      <c r="F426" s="239"/>
      <c r="G426" s="7" t="s">
        <v>0</v>
      </c>
      <c r="H426" s="7" t="s">
        <v>1</v>
      </c>
      <c r="I426" s="7" t="s">
        <v>0</v>
      </c>
      <c r="J426" s="7" t="s">
        <v>1</v>
      </c>
      <c r="K426" s="7" t="s">
        <v>0</v>
      </c>
      <c r="L426" s="7" t="s">
        <v>1</v>
      </c>
    </row>
    <row r="427" spans="3:12" ht="18" customHeight="1">
      <c r="C427" s="117" t="s">
        <v>276</v>
      </c>
      <c r="D427" s="137"/>
      <c r="E427" s="137"/>
      <c r="F427" s="16"/>
      <c r="G427" s="207"/>
      <c r="H427" s="207"/>
      <c r="I427" s="207"/>
      <c r="J427" s="207"/>
      <c r="K427" s="106">
        <f>IF(AND(G427="",I427=""),"",SUM(G427+I427))</f>
      </c>
      <c r="L427" s="106">
        <f>IF(AND(H427="",J427=""),"",SUM(H427+J427))</f>
      </c>
    </row>
    <row r="428" spans="3:12" ht="18" customHeight="1">
      <c r="C428" s="117" t="s">
        <v>277</v>
      </c>
      <c r="D428" s="137"/>
      <c r="E428" s="137"/>
      <c r="F428" s="16"/>
      <c r="G428" s="207"/>
      <c r="H428" s="207"/>
      <c r="I428" s="207"/>
      <c r="J428" s="207"/>
      <c r="K428" s="106">
        <f aca="true" t="shared" si="13" ref="K428:L434">IF(AND(G428="",I428=""),"",SUM(G428+I428))</f>
      </c>
      <c r="L428" s="106">
        <f t="shared" si="13"/>
      </c>
    </row>
    <row r="429" spans="3:12" ht="18" customHeight="1">
      <c r="C429" s="117" t="s">
        <v>278</v>
      </c>
      <c r="D429" s="137"/>
      <c r="E429" s="137"/>
      <c r="F429" s="16"/>
      <c r="G429" s="207"/>
      <c r="H429" s="207"/>
      <c r="I429" s="207"/>
      <c r="J429" s="207"/>
      <c r="K429" s="106">
        <f t="shared" si="13"/>
      </c>
      <c r="L429" s="106">
        <f t="shared" si="13"/>
      </c>
    </row>
    <row r="430" spans="3:12" ht="18" customHeight="1">
      <c r="C430" s="117" t="s">
        <v>279</v>
      </c>
      <c r="D430" s="137"/>
      <c r="E430" s="137"/>
      <c r="F430" s="16"/>
      <c r="G430" s="207"/>
      <c r="H430" s="207"/>
      <c r="I430" s="207"/>
      <c r="J430" s="207"/>
      <c r="K430" s="106">
        <f t="shared" si="13"/>
      </c>
      <c r="L430" s="106">
        <f t="shared" si="13"/>
      </c>
    </row>
    <row r="431" spans="3:12" ht="18" customHeight="1">
      <c r="C431" s="117" t="s">
        <v>280</v>
      </c>
      <c r="D431" s="137"/>
      <c r="E431" s="137"/>
      <c r="F431" s="16"/>
      <c r="G431" s="207"/>
      <c r="H431" s="207"/>
      <c r="I431" s="207"/>
      <c r="J431" s="207"/>
      <c r="K431" s="106">
        <f t="shared" si="13"/>
      </c>
      <c r="L431" s="106">
        <f t="shared" si="13"/>
      </c>
    </row>
    <row r="432" spans="3:12" ht="18" customHeight="1">
      <c r="C432" s="117" t="s">
        <v>281</v>
      </c>
      <c r="D432" s="137"/>
      <c r="E432" s="137"/>
      <c r="F432" s="16"/>
      <c r="G432" s="207"/>
      <c r="H432" s="207"/>
      <c r="I432" s="207"/>
      <c r="J432" s="207"/>
      <c r="K432" s="106">
        <f t="shared" si="13"/>
      </c>
      <c r="L432" s="106">
        <f t="shared" si="13"/>
      </c>
    </row>
    <row r="433" spans="3:12" ht="18" customHeight="1">
      <c r="C433" s="117" t="s">
        <v>282</v>
      </c>
      <c r="D433" s="137"/>
      <c r="E433" s="137"/>
      <c r="F433" s="16"/>
      <c r="G433" s="207"/>
      <c r="H433" s="207"/>
      <c r="I433" s="207"/>
      <c r="J433" s="207"/>
      <c r="K433" s="106">
        <f t="shared" si="13"/>
      </c>
      <c r="L433" s="106">
        <f t="shared" si="13"/>
      </c>
    </row>
    <row r="434" spans="3:12" ht="18" customHeight="1" thickBot="1">
      <c r="C434" s="117" t="s">
        <v>283</v>
      </c>
      <c r="D434" s="137"/>
      <c r="E434" s="141"/>
      <c r="F434" s="84"/>
      <c r="G434" s="208"/>
      <c r="H434" s="208"/>
      <c r="I434" s="208"/>
      <c r="J434" s="208"/>
      <c r="K434" s="155">
        <f t="shared" si="13"/>
      </c>
      <c r="L434" s="155">
        <f t="shared" si="13"/>
      </c>
    </row>
    <row r="435" spans="3:12" ht="18" customHeight="1" thickTop="1">
      <c r="C435" s="196" t="s">
        <v>252</v>
      </c>
      <c r="D435" s="206"/>
      <c r="E435" s="142"/>
      <c r="F435" s="82"/>
      <c r="G435" s="178">
        <f aca="true" t="shared" si="14" ref="G435:L435">IF(AND(G427="",G428="",G429="",G430="",G431="",G432="",G433="",G434=""),"",SUM(G427:G434))</f>
      </c>
      <c r="H435" s="178">
        <f t="shared" si="14"/>
      </c>
      <c r="I435" s="178">
        <f t="shared" si="14"/>
      </c>
      <c r="J435" s="178">
        <f t="shared" si="14"/>
      </c>
      <c r="K435" s="178">
        <f t="shared" si="14"/>
      </c>
      <c r="L435" s="178">
        <f t="shared" si="14"/>
      </c>
    </row>
    <row r="436" spans="7:12" ht="18" customHeight="1">
      <c r="G436" s="157"/>
      <c r="H436" s="157"/>
      <c r="I436" s="157"/>
      <c r="J436" s="157"/>
      <c r="K436" s="215"/>
      <c r="L436" s="215"/>
    </row>
    <row r="437" spans="3:15" ht="18" customHeight="1">
      <c r="C437" s="22"/>
      <c r="D437" s="22"/>
      <c r="E437" s="22"/>
      <c r="F437" s="22"/>
      <c r="G437" s="166" t="s">
        <v>208</v>
      </c>
      <c r="H437" s="165" t="s">
        <v>18</v>
      </c>
      <c r="N437" s="22"/>
      <c r="O437" s="22"/>
    </row>
    <row r="438" spans="3:18" ht="18" customHeight="1">
      <c r="C438" s="1" t="s">
        <v>20</v>
      </c>
      <c r="D438" s="1"/>
      <c r="E438" s="1"/>
      <c r="F438" s="1"/>
      <c r="M438" s="246" t="s">
        <v>150</v>
      </c>
      <c r="N438" s="268"/>
      <c r="O438" s="268"/>
      <c r="P438" s="268"/>
      <c r="Q438" s="268"/>
      <c r="R438" s="247"/>
    </row>
    <row r="439" spans="3:18" ht="18" customHeight="1">
      <c r="C439" s="1"/>
      <c r="E439" s="1"/>
      <c r="F439" s="1"/>
      <c r="G439" s="246" t="s">
        <v>113</v>
      </c>
      <c r="H439" s="247"/>
      <c r="I439" s="246" t="s">
        <v>120</v>
      </c>
      <c r="J439" s="247"/>
      <c r="K439" s="248" t="s">
        <v>114</v>
      </c>
      <c r="L439" s="240"/>
      <c r="M439" s="246" t="s">
        <v>113</v>
      </c>
      <c r="N439" s="247"/>
      <c r="O439" s="246" t="s">
        <v>120</v>
      </c>
      <c r="P439" s="247"/>
      <c r="Q439" s="248" t="s">
        <v>114</v>
      </c>
      <c r="R439" s="240"/>
    </row>
    <row r="440" spans="3:18" ht="18" customHeight="1">
      <c r="C440" s="237" t="s">
        <v>81</v>
      </c>
      <c r="D440" s="238"/>
      <c r="E440" s="238"/>
      <c r="F440" s="239"/>
      <c r="G440" s="7" t="s">
        <v>244</v>
      </c>
      <c r="H440" s="7" t="s">
        <v>245</v>
      </c>
      <c r="I440" s="7" t="s">
        <v>244</v>
      </c>
      <c r="J440" s="7" t="s">
        <v>245</v>
      </c>
      <c r="K440" s="9" t="s">
        <v>0</v>
      </c>
      <c r="L440" s="9" t="s">
        <v>1</v>
      </c>
      <c r="M440" s="139" t="s">
        <v>0</v>
      </c>
      <c r="N440" s="9" t="s">
        <v>1</v>
      </c>
      <c r="O440" s="9" t="s">
        <v>0</v>
      </c>
      <c r="P440" s="9" t="s">
        <v>1</v>
      </c>
      <c r="Q440" s="9" t="s">
        <v>0</v>
      </c>
      <c r="R440" s="9" t="s">
        <v>1</v>
      </c>
    </row>
    <row r="441" spans="3:18" ht="18" customHeight="1">
      <c r="C441" s="191" t="s">
        <v>127</v>
      </c>
      <c r="D441" s="151"/>
      <c r="E441" s="151"/>
      <c r="F441" s="151"/>
      <c r="G441" s="10">
        <f aca="true" t="shared" si="15" ref="G441:L441">IF(AND(SUM(G430:G434)=0,SUM(G$427:G$434)&gt;0),0,IF(SUM(G$427:G$434)=0,"",SUM(G430:G434)/SUM(G$427:G$434)))</f>
      </c>
      <c r="H441" s="10">
        <f t="shared" si="15"/>
      </c>
      <c r="I441" s="10">
        <f t="shared" si="15"/>
      </c>
      <c r="J441" s="197">
        <f t="shared" si="15"/>
      </c>
      <c r="K441" s="197">
        <f t="shared" si="15"/>
      </c>
      <c r="L441" s="197">
        <f t="shared" si="15"/>
      </c>
      <c r="M441" s="114">
        <v>0.687</v>
      </c>
      <c r="N441" s="114">
        <v>0.373</v>
      </c>
      <c r="O441" s="175">
        <v>0.775</v>
      </c>
      <c r="P441" s="114">
        <v>0.395</v>
      </c>
      <c r="Q441" s="114">
        <v>0.684</v>
      </c>
      <c r="R441" s="114">
        <v>0.416</v>
      </c>
    </row>
    <row r="442" ht="18" customHeight="1"/>
    <row r="443" ht="18" customHeight="1"/>
    <row r="444" spans="3:15" ht="17.25" customHeight="1">
      <c r="C444" s="241" t="s">
        <v>98</v>
      </c>
      <c r="D444" s="241"/>
      <c r="E444" s="241"/>
      <c r="F444" s="241"/>
      <c r="G444" s="241"/>
      <c r="H444" s="241"/>
      <c r="I444" s="241"/>
      <c r="J444" s="241"/>
      <c r="K444" s="241"/>
      <c r="L444" s="241"/>
      <c r="M444" s="241"/>
      <c r="N444" s="241"/>
      <c r="O444" s="241"/>
    </row>
    <row r="445" ht="9" customHeight="1"/>
    <row r="446" spans="7:13" ht="18" customHeight="1">
      <c r="G446" s="246" t="s">
        <v>113</v>
      </c>
      <c r="H446" s="247"/>
      <c r="I446" s="246" t="s">
        <v>120</v>
      </c>
      <c r="J446" s="247"/>
      <c r="K446" s="248" t="s">
        <v>114</v>
      </c>
      <c r="L446" s="240"/>
      <c r="M446" s="188"/>
    </row>
    <row r="447" spans="3:13" ht="18" customHeight="1">
      <c r="C447" s="237" t="s">
        <v>99</v>
      </c>
      <c r="D447" s="238"/>
      <c r="E447" s="238"/>
      <c r="F447" s="239"/>
      <c r="G447" s="7" t="s">
        <v>0</v>
      </c>
      <c r="H447" s="7" t="s">
        <v>1</v>
      </c>
      <c r="I447" s="7" t="s">
        <v>0</v>
      </c>
      <c r="J447" s="7" t="s">
        <v>1</v>
      </c>
      <c r="K447" s="7" t="s">
        <v>0</v>
      </c>
      <c r="L447" s="7" t="s">
        <v>1</v>
      </c>
      <c r="M447" s="188"/>
    </row>
    <row r="448" spans="3:13" ht="20.25" customHeight="1">
      <c r="C448" s="15" t="s">
        <v>103</v>
      </c>
      <c r="D448" s="137"/>
      <c r="E448" s="137"/>
      <c r="F448" s="16"/>
      <c r="G448" s="207"/>
      <c r="H448" s="207"/>
      <c r="I448" s="207"/>
      <c r="J448" s="207"/>
      <c r="K448" s="106">
        <f aca="true" t="shared" si="16" ref="K448:L451">IF(AND(G448="",I448=""),"",SUM(G448+I448))</f>
      </c>
      <c r="L448" s="106">
        <f t="shared" si="16"/>
      </c>
      <c r="M448" s="188"/>
    </row>
    <row r="449" spans="3:13" ht="20.25" customHeight="1">
      <c r="C449" s="15" t="s">
        <v>104</v>
      </c>
      <c r="D449" s="137"/>
      <c r="E449" s="137"/>
      <c r="F449" s="16"/>
      <c r="G449" s="207"/>
      <c r="H449" s="207"/>
      <c r="I449" s="207"/>
      <c r="J449" s="207"/>
      <c r="K449" s="106">
        <f t="shared" si="16"/>
      </c>
      <c r="L449" s="106">
        <f t="shared" si="16"/>
      </c>
      <c r="M449" s="188"/>
    </row>
    <row r="450" spans="3:13" ht="20.25" customHeight="1">
      <c r="C450" s="15" t="s">
        <v>105</v>
      </c>
      <c r="D450" s="137"/>
      <c r="E450" s="137"/>
      <c r="F450" s="16"/>
      <c r="G450" s="207"/>
      <c r="H450" s="207"/>
      <c r="I450" s="207"/>
      <c r="J450" s="207"/>
      <c r="K450" s="106">
        <f t="shared" si="16"/>
      </c>
      <c r="L450" s="106">
        <f t="shared" si="16"/>
      </c>
      <c r="M450" s="188"/>
    </row>
    <row r="451" spans="3:13" ht="20.25" customHeight="1" thickBot="1">
      <c r="C451" s="15" t="s">
        <v>106</v>
      </c>
      <c r="D451" s="137"/>
      <c r="E451" s="137"/>
      <c r="F451" s="16"/>
      <c r="G451" s="208"/>
      <c r="H451" s="208"/>
      <c r="I451" s="208"/>
      <c r="J451" s="208"/>
      <c r="K451" s="155">
        <f t="shared" si="16"/>
      </c>
      <c r="L451" s="155">
        <f t="shared" si="16"/>
      </c>
      <c r="M451" s="188"/>
    </row>
    <row r="452" spans="3:13" ht="20.25" customHeight="1" thickTop="1">
      <c r="C452" s="91" t="s">
        <v>253</v>
      </c>
      <c r="D452" s="138"/>
      <c r="E452" s="138"/>
      <c r="F452" s="92"/>
      <c r="G452" s="183">
        <f aca="true" t="shared" si="17" ref="G452:L452">IF(AND(G450="",G451=""),"",SUM(G450:G451))</f>
      </c>
      <c r="H452" s="183">
        <f t="shared" si="17"/>
      </c>
      <c r="I452" s="183">
        <f t="shared" si="17"/>
      </c>
      <c r="J452" s="183">
        <f t="shared" si="17"/>
      </c>
      <c r="K452" s="183">
        <f t="shared" si="17"/>
      </c>
      <c r="L452" s="183">
        <f t="shared" si="17"/>
      </c>
      <c r="M452" s="188"/>
    </row>
    <row r="453" spans="3:15" ht="18" customHeight="1">
      <c r="C453" s="22"/>
      <c r="D453" s="22"/>
      <c r="E453" s="22"/>
      <c r="F453" s="22"/>
      <c r="M453" s="188"/>
      <c r="N453" s="22"/>
      <c r="O453" s="22"/>
    </row>
    <row r="454" spans="3:15" ht="18" customHeight="1">
      <c r="C454" s="22"/>
      <c r="D454" s="22"/>
      <c r="E454" s="22"/>
      <c r="F454" s="22"/>
      <c r="G454" s="166" t="s">
        <v>208</v>
      </c>
      <c r="H454" s="165" t="s">
        <v>18</v>
      </c>
      <c r="N454" s="22"/>
      <c r="O454" s="22"/>
    </row>
    <row r="455" spans="3:6" ht="18" customHeight="1">
      <c r="C455" s="1" t="s">
        <v>20</v>
      </c>
      <c r="D455" s="1"/>
      <c r="E455" s="1"/>
      <c r="F455" s="1"/>
    </row>
    <row r="456" spans="3:18" ht="18" customHeight="1">
      <c r="C456" s="1"/>
      <c r="E456" s="1"/>
      <c r="F456" s="1"/>
      <c r="G456" s="246" t="s">
        <v>113</v>
      </c>
      <c r="H456" s="247"/>
      <c r="I456" s="246" t="s">
        <v>120</v>
      </c>
      <c r="J456" s="247"/>
      <c r="K456" s="248" t="s">
        <v>114</v>
      </c>
      <c r="L456" s="240"/>
      <c r="M456" s="246" t="s">
        <v>113</v>
      </c>
      <c r="N456" s="247"/>
      <c r="O456" s="246" t="s">
        <v>120</v>
      </c>
      <c r="P456" s="247"/>
      <c r="Q456" s="248" t="s">
        <v>114</v>
      </c>
      <c r="R456" s="240"/>
    </row>
    <row r="457" spans="3:18" ht="18" customHeight="1">
      <c r="C457" s="237" t="s">
        <v>99</v>
      </c>
      <c r="D457" s="238"/>
      <c r="E457" s="238"/>
      <c r="F457" s="239"/>
      <c r="G457" s="7" t="s">
        <v>0</v>
      </c>
      <c r="H457" s="7" t="s">
        <v>1</v>
      </c>
      <c r="I457" s="7" t="s">
        <v>0</v>
      </c>
      <c r="J457" s="7" t="s">
        <v>1</v>
      </c>
      <c r="K457" s="7" t="s">
        <v>0</v>
      </c>
      <c r="L457" s="7" t="s">
        <v>1</v>
      </c>
      <c r="M457" s="7" t="s">
        <v>0</v>
      </c>
      <c r="N457" s="7" t="s">
        <v>1</v>
      </c>
      <c r="O457" s="7" t="s">
        <v>0</v>
      </c>
      <c r="P457" s="7" t="s">
        <v>1</v>
      </c>
      <c r="Q457" s="7" t="s">
        <v>0</v>
      </c>
      <c r="R457" s="7" t="s">
        <v>1</v>
      </c>
    </row>
    <row r="458" spans="3:18" ht="18" customHeight="1">
      <c r="C458" s="119" t="s">
        <v>103</v>
      </c>
      <c r="D458" s="120"/>
      <c r="E458" s="120"/>
      <c r="F458" s="120"/>
      <c r="G458" s="10">
        <f aca="true" t="shared" si="18" ref="G458:H462">IF(AND(OR(G448=0,G448=""),SUM($G448:$H448)&gt;0),0,IF(OR(SUM($G448:$H448)=0,SUM($G448:$H448)=""),"",G448/SUM($G448:$H448)))</f>
      </c>
      <c r="H458" s="10">
        <f t="shared" si="18"/>
      </c>
      <c r="I458" s="10">
        <f aca="true" t="shared" si="19" ref="I458:J462">IF(AND(OR(I448=0,I448=""),SUM($I448:$J448)&gt;0),0,IF(OR(SUM($I448:$J448)=0,SUM($I448:$J448)=""),"",I448/SUM($I448:$J448)))</f>
      </c>
      <c r="J458" s="10">
        <f t="shared" si="19"/>
      </c>
      <c r="K458" s="10">
        <f aca="true" t="shared" si="20" ref="K458:L462">IF(AND(OR(K448=0,K448=""),SUM($K448:$L448)&gt;0),0,IF(OR(SUM($K448:$L448)=0,SUM($K448:$L448)=""),"",K448/SUM($K448:$L448)))</f>
      </c>
      <c r="L458" s="10">
        <f t="shared" si="20"/>
      </c>
      <c r="M458" s="10">
        <v>0.873</v>
      </c>
      <c r="N458" s="10">
        <v>0.127</v>
      </c>
      <c r="O458" s="10">
        <v>0.091</v>
      </c>
      <c r="P458" s="10">
        <v>0.909</v>
      </c>
      <c r="Q458" s="10">
        <v>0.573</v>
      </c>
      <c r="R458" s="10">
        <v>0.427</v>
      </c>
    </row>
    <row r="459" spans="3:18" ht="18" customHeight="1">
      <c r="C459" s="119" t="s">
        <v>104</v>
      </c>
      <c r="D459" s="120"/>
      <c r="E459" s="120"/>
      <c r="F459" s="120"/>
      <c r="G459" s="10">
        <f>IF(AND(OR(G449=0,G449=""),SUM($G449:$H449)&gt;0),0,IF(OR(SUM($G449:$H449)=0,SUM($G449:$H449)=""),"",G449/SUM($G449:$H449)))</f>
      </c>
      <c r="H459" s="10">
        <f t="shared" si="18"/>
      </c>
      <c r="I459" s="10">
        <f t="shared" si="19"/>
      </c>
      <c r="J459" s="10">
        <f t="shared" si="19"/>
      </c>
      <c r="K459" s="10">
        <f t="shared" si="20"/>
      </c>
      <c r="L459" s="10">
        <f t="shared" si="20"/>
      </c>
      <c r="M459" s="10">
        <v>0.956</v>
      </c>
      <c r="N459" s="10">
        <v>0.044</v>
      </c>
      <c r="O459" s="10">
        <v>0.338</v>
      </c>
      <c r="P459" s="10">
        <v>0.662</v>
      </c>
      <c r="Q459" s="10">
        <v>0.886</v>
      </c>
      <c r="R459" s="10">
        <v>0.114</v>
      </c>
    </row>
    <row r="460" spans="3:18" ht="18" customHeight="1">
      <c r="C460" s="119" t="s">
        <v>105</v>
      </c>
      <c r="D460" s="120"/>
      <c r="E460" s="120"/>
      <c r="F460" s="120"/>
      <c r="G460" s="10">
        <f>IF(AND(OR(G450=0,G450=""),SUM($G450:$H450)&gt;0),0,IF(OR(SUM($G450:$H450)=0,SUM($G450:$H450)=""),"",G450/SUM($G450:$H450)))</f>
      </c>
      <c r="H460" s="10">
        <f t="shared" si="18"/>
      </c>
      <c r="I460" s="10">
        <f t="shared" si="19"/>
      </c>
      <c r="J460" s="10">
        <f t="shared" si="19"/>
      </c>
      <c r="K460" s="10">
        <f t="shared" si="20"/>
      </c>
      <c r="L460" s="10">
        <f t="shared" si="20"/>
      </c>
      <c r="M460" s="10">
        <v>0.963</v>
      </c>
      <c r="N460" s="10">
        <v>0.037</v>
      </c>
      <c r="O460" s="10">
        <v>0.37</v>
      </c>
      <c r="P460" s="10">
        <v>0.63</v>
      </c>
      <c r="Q460" s="10">
        <v>0.956</v>
      </c>
      <c r="R460" s="10">
        <v>0.044</v>
      </c>
    </row>
    <row r="461" spans="3:18" ht="18" customHeight="1" thickBot="1">
      <c r="C461" s="119" t="s">
        <v>106</v>
      </c>
      <c r="D461" s="120"/>
      <c r="E461" s="120"/>
      <c r="F461" s="120"/>
      <c r="G461" s="89">
        <f>IF(AND(OR(G451=0,G451=""),SUM($G451:$H451)&gt;0),0,IF(OR(SUM($G451:$H451)=0,SUM($G451:$H451)=""),"",G451/SUM($G451:$H451)))</f>
      </c>
      <c r="H461" s="89">
        <f t="shared" si="18"/>
      </c>
      <c r="I461" s="89">
        <f t="shared" si="19"/>
      </c>
      <c r="J461" s="89">
        <f t="shared" si="19"/>
      </c>
      <c r="K461" s="89">
        <f t="shared" si="20"/>
      </c>
      <c r="L461" s="89">
        <f t="shared" si="20"/>
      </c>
      <c r="M461" s="89">
        <v>0.994</v>
      </c>
      <c r="N461" s="89">
        <v>0.006</v>
      </c>
      <c r="O461" s="89">
        <v>1</v>
      </c>
      <c r="P461" s="89">
        <v>0</v>
      </c>
      <c r="Q461" s="10">
        <v>0.994</v>
      </c>
      <c r="R461" s="10">
        <v>0.006</v>
      </c>
    </row>
    <row r="462" spans="3:18" ht="18" customHeight="1" thickTop="1">
      <c r="C462" s="121" t="s">
        <v>100</v>
      </c>
      <c r="D462" s="154"/>
      <c r="E462" s="154"/>
      <c r="F462" s="122"/>
      <c r="G462" s="87">
        <f t="shared" si="18"/>
      </c>
      <c r="H462" s="87">
        <f t="shared" si="18"/>
      </c>
      <c r="I462" s="87">
        <f t="shared" si="19"/>
      </c>
      <c r="J462" s="87">
        <f t="shared" si="19"/>
      </c>
      <c r="K462" s="87">
        <f t="shared" si="20"/>
      </c>
      <c r="L462" s="87">
        <f t="shared" si="20"/>
      </c>
      <c r="M462" s="87">
        <v>0.971</v>
      </c>
      <c r="N462" s="87">
        <v>0.029</v>
      </c>
      <c r="O462" s="87">
        <v>0.372</v>
      </c>
      <c r="P462" s="87">
        <v>0.628</v>
      </c>
      <c r="Q462" s="20">
        <v>0.965</v>
      </c>
      <c r="R462" s="20">
        <v>0.035</v>
      </c>
    </row>
    <row r="463" spans="13:23" ht="18" customHeight="1">
      <c r="M463" s="22"/>
      <c r="N463" s="189"/>
      <c r="O463" s="189"/>
      <c r="P463" s="189"/>
      <c r="Q463" s="189"/>
      <c r="R463" s="23"/>
      <c r="W463" s="185"/>
    </row>
    <row r="464" spans="13:18" ht="18" customHeight="1" thickBot="1">
      <c r="M464" s="22"/>
      <c r="N464" s="22"/>
      <c r="O464" s="22"/>
      <c r="P464" s="22"/>
      <c r="Q464" s="22"/>
      <c r="R464" s="22"/>
    </row>
    <row r="465" spans="1:8" ht="23.25" customHeight="1" thickBot="1">
      <c r="A465" s="2" t="s">
        <v>254</v>
      </c>
      <c r="B465" s="3"/>
      <c r="C465" s="3"/>
      <c r="D465" s="3"/>
      <c r="E465" s="3"/>
      <c r="F465" s="4"/>
      <c r="G465" s="3"/>
      <c r="H465" s="4"/>
    </row>
    <row r="466" ht="9" customHeight="1"/>
    <row r="467" ht="22.5" customHeight="1">
      <c r="B467" s="1" t="s">
        <v>255</v>
      </c>
    </row>
    <row r="468" ht="9" customHeight="1"/>
    <row r="469" spans="3:20" ht="22.5" customHeight="1">
      <c r="C469" s="5" t="s">
        <v>256</v>
      </c>
      <c r="D469" s="5"/>
      <c r="E469" s="5"/>
      <c r="F469" s="5"/>
      <c r="G469" s="6"/>
      <c r="H469" s="6"/>
      <c r="I469" s="6"/>
      <c r="J469" s="6"/>
      <c r="K469" s="6"/>
      <c r="L469" s="6"/>
      <c r="M469" s="6"/>
      <c r="N469" s="6"/>
      <c r="O469" s="6"/>
      <c r="P469" s="6"/>
      <c r="Q469" s="6"/>
      <c r="R469" s="19"/>
      <c r="S469" s="19"/>
      <c r="T469" s="190"/>
    </row>
    <row r="470" s="22" customFormat="1" ht="9" customHeight="1"/>
    <row r="471" spans="3:15" s="22" customFormat="1" ht="30" customHeight="1">
      <c r="C471" s="271" t="s">
        <v>257</v>
      </c>
      <c r="D471" s="271"/>
      <c r="E471" s="271"/>
      <c r="F471" s="271"/>
      <c r="G471" s="271"/>
      <c r="H471" s="271"/>
      <c r="I471" s="271"/>
      <c r="J471" s="271"/>
      <c r="K471" s="271"/>
      <c r="L471" s="271"/>
      <c r="M471" s="271"/>
      <c r="N471" s="271"/>
      <c r="O471" s="271"/>
    </row>
    <row r="472" s="22" customFormat="1" ht="18" customHeight="1"/>
    <row r="473" s="216" customFormat="1" ht="18" customHeight="1">
      <c r="C473" s="216" t="s">
        <v>258</v>
      </c>
    </row>
    <row r="474" s="216" customFormat="1" ht="18" customHeight="1">
      <c r="C474" s="216" t="s">
        <v>259</v>
      </c>
    </row>
    <row r="475" s="216" customFormat="1" ht="18" customHeight="1"/>
    <row r="476" s="216" customFormat="1" ht="18" customHeight="1">
      <c r="C476" s="216" t="s">
        <v>260</v>
      </c>
    </row>
    <row r="477" s="216" customFormat="1" ht="18" customHeight="1">
      <c r="C477" s="216" t="s">
        <v>261</v>
      </c>
    </row>
    <row r="478" s="216" customFormat="1" ht="18" customHeight="1"/>
    <row r="479" s="216" customFormat="1" ht="18" customHeight="1">
      <c r="C479" s="216" t="s">
        <v>262</v>
      </c>
    </row>
    <row r="480" s="216" customFormat="1" ht="18" customHeight="1">
      <c r="C480" s="216" t="s">
        <v>263</v>
      </c>
    </row>
    <row r="481" s="216" customFormat="1" ht="18" customHeight="1">
      <c r="C481" s="216" t="s">
        <v>264</v>
      </c>
    </row>
    <row r="482" s="216" customFormat="1" ht="18" customHeight="1"/>
    <row r="483" s="216" customFormat="1" ht="18" customHeight="1">
      <c r="C483" s="216" t="s">
        <v>265</v>
      </c>
    </row>
    <row r="484" s="216" customFormat="1" ht="18" customHeight="1">
      <c r="C484" s="216" t="s">
        <v>261</v>
      </c>
    </row>
    <row r="485" s="216" customFormat="1" ht="18" customHeight="1"/>
    <row r="486" s="216" customFormat="1" ht="18" customHeight="1">
      <c r="C486" s="216" t="s">
        <v>266</v>
      </c>
    </row>
    <row r="487" s="216" customFormat="1" ht="18" customHeight="1">
      <c r="C487" s="216" t="s">
        <v>267</v>
      </c>
    </row>
    <row r="488" s="216" customFormat="1" ht="18" customHeight="1"/>
    <row r="489" s="216" customFormat="1" ht="18" customHeight="1">
      <c r="C489" s="216" t="s">
        <v>268</v>
      </c>
    </row>
    <row r="490" s="216" customFormat="1" ht="18" customHeight="1">
      <c r="C490" s="216" t="s">
        <v>269</v>
      </c>
    </row>
    <row r="491" s="216" customFormat="1" ht="18.75" customHeight="1"/>
    <row r="492" spans="3:15" s="216" customFormat="1" ht="30" customHeight="1">
      <c r="C492" s="245" t="s">
        <v>270</v>
      </c>
      <c r="D492" s="245"/>
      <c r="E492" s="245"/>
      <c r="F492" s="245"/>
      <c r="G492" s="245"/>
      <c r="H492" s="245"/>
      <c r="I492" s="245"/>
      <c r="J492" s="245"/>
      <c r="K492" s="245"/>
      <c r="L492" s="245"/>
      <c r="M492" s="245"/>
      <c r="N492" s="245"/>
      <c r="O492" s="245"/>
    </row>
    <row r="493" s="216" customFormat="1" ht="18.75" customHeight="1">
      <c r="C493" s="216" t="s">
        <v>271</v>
      </c>
    </row>
    <row r="494" s="216" customFormat="1" ht="18.75" customHeight="1">
      <c r="C494" s="216" t="s">
        <v>272</v>
      </c>
    </row>
    <row r="495" s="216" customFormat="1" ht="18.75" customHeight="1">
      <c r="C495" s="216" t="s">
        <v>273</v>
      </c>
    </row>
    <row r="496" s="216" customFormat="1" ht="18.75" customHeight="1">
      <c r="C496" s="216" t="s">
        <v>274</v>
      </c>
    </row>
    <row r="497" s="216" customFormat="1" ht="18.75" customHeight="1">
      <c r="C497" s="216" t="s">
        <v>108</v>
      </c>
    </row>
    <row r="498" s="216" customFormat="1" ht="18.75" customHeight="1">
      <c r="C498" s="216" t="s">
        <v>107</v>
      </c>
    </row>
    <row r="499" ht="18.75" customHeight="1"/>
  </sheetData>
  <sheetProtection/>
  <mergeCells count="254">
    <mergeCell ref="C179:F179"/>
    <mergeCell ref="C237:F237"/>
    <mergeCell ref="C229:F229"/>
    <mergeCell ref="G254:H254"/>
    <mergeCell ref="C230:F230"/>
    <mergeCell ref="C240:F240"/>
    <mergeCell ref="C241:F241"/>
    <mergeCell ref="C185:F185"/>
    <mergeCell ref="C195:O195"/>
    <mergeCell ref="I228:J228"/>
    <mergeCell ref="G267:H267"/>
    <mergeCell ref="C250:O250"/>
    <mergeCell ref="C238:F238"/>
    <mergeCell ref="C239:F239"/>
    <mergeCell ref="J260:K260"/>
    <mergeCell ref="C256:F256"/>
    <mergeCell ref="C264:O264"/>
    <mergeCell ref="C261:F261"/>
    <mergeCell ref="I267:J267"/>
    <mergeCell ref="I254:J254"/>
    <mergeCell ref="M135:R135"/>
    <mergeCell ref="O136:P136"/>
    <mergeCell ref="Q136:R136"/>
    <mergeCell ref="Q292:R292"/>
    <mergeCell ref="M291:R291"/>
    <mergeCell ref="M214:O214"/>
    <mergeCell ref="P214:Q214"/>
    <mergeCell ref="J198:M198"/>
    <mergeCell ref="O292:P292"/>
    <mergeCell ref="K292:L292"/>
    <mergeCell ref="C322:F322"/>
    <mergeCell ref="M292:N292"/>
    <mergeCell ref="C337:O337"/>
    <mergeCell ref="I306:J306"/>
    <mergeCell ref="G299:H299"/>
    <mergeCell ref="I299:J299"/>
    <mergeCell ref="K299:L299"/>
    <mergeCell ref="G292:H292"/>
    <mergeCell ref="G369:H369"/>
    <mergeCell ref="I369:J369"/>
    <mergeCell ref="G340:H340"/>
    <mergeCell ref="I340:J340"/>
    <mergeCell ref="C366:O366"/>
    <mergeCell ref="C367:O367"/>
    <mergeCell ref="O347:P347"/>
    <mergeCell ref="K369:L369"/>
    <mergeCell ref="O376:P376"/>
    <mergeCell ref="G387:H387"/>
    <mergeCell ref="I387:J387"/>
    <mergeCell ref="G393:H393"/>
    <mergeCell ref="G376:H376"/>
    <mergeCell ref="G439:H439"/>
    <mergeCell ref="I439:J439"/>
    <mergeCell ref="K439:L439"/>
    <mergeCell ref="K446:L446"/>
    <mergeCell ref="I393:J393"/>
    <mergeCell ref="M438:R438"/>
    <mergeCell ref="M439:N439"/>
    <mergeCell ref="O439:P439"/>
    <mergeCell ref="Q439:R439"/>
    <mergeCell ref="Q393:R393"/>
    <mergeCell ref="C417:O417"/>
    <mergeCell ref="C404:O404"/>
    <mergeCell ref="C406:O406"/>
    <mergeCell ref="J413:L413"/>
    <mergeCell ref="M375:R375"/>
    <mergeCell ref="Q376:R376"/>
    <mergeCell ref="K393:L393"/>
    <mergeCell ref="Q456:R456"/>
    <mergeCell ref="O456:P456"/>
    <mergeCell ref="M392:R392"/>
    <mergeCell ref="K387:L387"/>
    <mergeCell ref="K376:L376"/>
    <mergeCell ref="K456:L456"/>
    <mergeCell ref="M376:N376"/>
    <mergeCell ref="R267:S267"/>
    <mergeCell ref="P267:Q267"/>
    <mergeCell ref="C423:O423"/>
    <mergeCell ref="I376:J376"/>
    <mergeCell ref="M393:N393"/>
    <mergeCell ref="O393:P393"/>
    <mergeCell ref="C385:O385"/>
    <mergeCell ref="C371:F371"/>
    <mergeCell ref="C372:F372"/>
    <mergeCell ref="C384:O384"/>
    <mergeCell ref="K254:L254"/>
    <mergeCell ref="C251:O251"/>
    <mergeCell ref="C360:F360"/>
    <mergeCell ref="K228:L228"/>
    <mergeCell ref="J236:L236"/>
    <mergeCell ref="C233:F233"/>
    <mergeCell ref="K347:L347"/>
    <mergeCell ref="G347:H347"/>
    <mergeCell ref="I347:J347"/>
    <mergeCell ref="M347:N347"/>
    <mergeCell ref="D141:F141"/>
    <mergeCell ref="D142:F142"/>
    <mergeCell ref="C152:O152"/>
    <mergeCell ref="C153:O153"/>
    <mergeCell ref="M136:N136"/>
    <mergeCell ref="I136:J136"/>
    <mergeCell ref="K136:L136"/>
    <mergeCell ref="C137:F137"/>
    <mergeCell ref="G136:H136"/>
    <mergeCell ref="D131:F131"/>
    <mergeCell ref="D113:F113"/>
    <mergeCell ref="D125:F125"/>
    <mergeCell ref="D145:F145"/>
    <mergeCell ref="D138:F138"/>
    <mergeCell ref="D139:F139"/>
    <mergeCell ref="D140:F140"/>
    <mergeCell ref="D143:F143"/>
    <mergeCell ref="D144:F144"/>
    <mergeCell ref="D129:F129"/>
    <mergeCell ref="D130:F130"/>
    <mergeCell ref="D112:F112"/>
    <mergeCell ref="D98:F98"/>
    <mergeCell ref="D99:F99"/>
    <mergeCell ref="D109:F109"/>
    <mergeCell ref="D110:F110"/>
    <mergeCell ref="D111:F111"/>
    <mergeCell ref="D108:F108"/>
    <mergeCell ref="C105:F105"/>
    <mergeCell ref="D128:F128"/>
    <mergeCell ref="D92:F92"/>
    <mergeCell ref="D93:F93"/>
    <mergeCell ref="D94:F94"/>
    <mergeCell ref="D97:F97"/>
    <mergeCell ref="D96:F96"/>
    <mergeCell ref="D106:F106"/>
    <mergeCell ref="D95:F95"/>
    <mergeCell ref="K104:L104"/>
    <mergeCell ref="G122:H122"/>
    <mergeCell ref="C120:O120"/>
    <mergeCell ref="I122:J122"/>
    <mergeCell ref="K122:L122"/>
    <mergeCell ref="M104:N104"/>
    <mergeCell ref="D107:F107"/>
    <mergeCell ref="D126:F126"/>
    <mergeCell ref="C123:F123"/>
    <mergeCell ref="D124:F124"/>
    <mergeCell ref="D127:F127"/>
    <mergeCell ref="C91:F91"/>
    <mergeCell ref="G60:H60"/>
    <mergeCell ref="I60:J60"/>
    <mergeCell ref="K60:L60"/>
    <mergeCell ref="K74:L74"/>
    <mergeCell ref="G74:H74"/>
    <mergeCell ref="I90:J90"/>
    <mergeCell ref="K90:L90"/>
    <mergeCell ref="D80:F80"/>
    <mergeCell ref="D81:F81"/>
    <mergeCell ref="Q74:R74"/>
    <mergeCell ref="D77:F77"/>
    <mergeCell ref="D66:F66"/>
    <mergeCell ref="G104:H104"/>
    <mergeCell ref="O104:P104"/>
    <mergeCell ref="Q104:R104"/>
    <mergeCell ref="I104:J104"/>
    <mergeCell ref="D83:F83"/>
    <mergeCell ref="I74:J74"/>
    <mergeCell ref="C75:F75"/>
    <mergeCell ref="C440:F440"/>
    <mergeCell ref="C444:O444"/>
    <mergeCell ref="C447:F447"/>
    <mergeCell ref="C457:F457"/>
    <mergeCell ref="C471:O471"/>
    <mergeCell ref="M456:N456"/>
    <mergeCell ref="G446:H446"/>
    <mergeCell ref="I446:J446"/>
    <mergeCell ref="G456:H456"/>
    <mergeCell ref="I456:J456"/>
    <mergeCell ref="C317:O317"/>
    <mergeCell ref="C343:F343"/>
    <mergeCell ref="C355:O355"/>
    <mergeCell ref="C356:O356"/>
    <mergeCell ref="M346:R346"/>
    <mergeCell ref="Q347:R347"/>
    <mergeCell ref="K340:L340"/>
    <mergeCell ref="C342:F342"/>
    <mergeCell ref="J326:L326"/>
    <mergeCell ref="C338:O338"/>
    <mergeCell ref="L268:O268"/>
    <mergeCell ref="C281:O281"/>
    <mergeCell ref="C314:O314"/>
    <mergeCell ref="G285:H285"/>
    <mergeCell ref="I285:J285"/>
    <mergeCell ref="I292:J292"/>
    <mergeCell ref="K285:L285"/>
    <mergeCell ref="K306:L306"/>
    <mergeCell ref="M306:N306"/>
    <mergeCell ref="M305:R305"/>
    <mergeCell ref="O306:P306"/>
    <mergeCell ref="Q306:R306"/>
    <mergeCell ref="C173:O173"/>
    <mergeCell ref="C208:O208"/>
    <mergeCell ref="C232:F232"/>
    <mergeCell ref="C225:O225"/>
    <mergeCell ref="C226:O226"/>
    <mergeCell ref="C231:F231"/>
    <mergeCell ref="G306:H306"/>
    <mergeCell ref="C268:F268"/>
    <mergeCell ref="C163:F163"/>
    <mergeCell ref="C162:F162"/>
    <mergeCell ref="C158:F158"/>
    <mergeCell ref="C209:O209"/>
    <mergeCell ref="K176:L176"/>
    <mergeCell ref="J182:L182"/>
    <mergeCell ref="G176:H176"/>
    <mergeCell ref="I176:J176"/>
    <mergeCell ref="C164:F164"/>
    <mergeCell ref="J161:L161"/>
    <mergeCell ref="C61:F61"/>
    <mergeCell ref="C88:O88"/>
    <mergeCell ref="D69:F69"/>
    <mergeCell ref="D68:F68"/>
    <mergeCell ref="D63:F63"/>
    <mergeCell ref="D62:F62"/>
    <mergeCell ref="D79:F79"/>
    <mergeCell ref="D76:F76"/>
    <mergeCell ref="C29:O29"/>
    <mergeCell ref="O74:P74"/>
    <mergeCell ref="C45:F45"/>
    <mergeCell ref="J45:M45"/>
    <mergeCell ref="D64:F64"/>
    <mergeCell ref="D67:F67"/>
    <mergeCell ref="D65:F65"/>
    <mergeCell ref="M74:N74"/>
    <mergeCell ref="C57:O57"/>
    <mergeCell ref="C58:O58"/>
    <mergeCell ref="C8:O8"/>
    <mergeCell ref="C9:O9"/>
    <mergeCell ref="C16:O16"/>
    <mergeCell ref="C17:O17"/>
    <mergeCell ref="C28:O28"/>
    <mergeCell ref="C426:F426"/>
    <mergeCell ref="C32:F32"/>
    <mergeCell ref="J32:M32"/>
    <mergeCell ref="C41:O41"/>
    <mergeCell ref="M103:R103"/>
    <mergeCell ref="C42:O42"/>
    <mergeCell ref="C159:O159"/>
    <mergeCell ref="M73:R73"/>
    <mergeCell ref="G90:H90"/>
    <mergeCell ref="D82:F82"/>
    <mergeCell ref="D78:F78"/>
    <mergeCell ref="C492:O492"/>
    <mergeCell ref="G425:H425"/>
    <mergeCell ref="I425:J425"/>
    <mergeCell ref="K425:L425"/>
    <mergeCell ref="G228:H228"/>
    <mergeCell ref="C184:F184"/>
    <mergeCell ref="C156:F156"/>
    <mergeCell ref="C157:F157"/>
  </mergeCells>
  <printOptions/>
  <pageMargins left="0.5905511811023623" right="0.5905511811023623" top="0.7874015748031497" bottom="0.7874015748031497" header="0.5118110236220472" footer="0.5118110236220472"/>
  <pageSetup fitToHeight="22" horizontalDpi="600" verticalDpi="600" orientation="portrait" paperSize="9" scale="52" r:id="rId1"/>
  <headerFooter alignWithMargins="0">
    <oddFooter>&amp;C&amp;P</oddFooter>
  </headerFooter>
  <rowBreaks count="7" manualBreakCount="7">
    <brk id="50" max="255" man="1"/>
    <brk id="115" max="255" man="1"/>
    <brk id="187" max="255" man="1"/>
    <brk id="243" max="255" man="1"/>
    <brk id="330" max="255" man="1"/>
    <brk id="397" max="255" man="1"/>
    <brk id="464" max="255" man="1"/>
  </rowBreaks>
</worksheet>
</file>

<file path=xl/worksheets/sheet2.xml><?xml version="1.0" encoding="utf-8"?>
<worksheet xmlns="http://schemas.openxmlformats.org/spreadsheetml/2006/main" xmlns:r="http://schemas.openxmlformats.org/officeDocument/2006/relationships">
  <dimension ref="B1:R49"/>
  <sheetViews>
    <sheetView zoomScale="80" zoomScaleNormal="80" zoomScalePageLayoutView="0" workbookViewId="0" topLeftCell="A1">
      <selection activeCell="A1" sqref="A1"/>
    </sheetView>
  </sheetViews>
  <sheetFormatPr defaultColWidth="9.00390625" defaultRowHeight="13.5"/>
  <cols>
    <col min="1" max="2" width="1.4921875" style="33" customWidth="1"/>
    <col min="3" max="3" width="11.25390625" style="33" customWidth="1"/>
    <col min="4" max="4" width="10.00390625" style="40" customWidth="1"/>
    <col min="5" max="6" width="8.75390625" style="34" customWidth="1"/>
    <col min="7" max="7" width="3.00390625" style="33" customWidth="1"/>
    <col min="8" max="8" width="11.25390625" style="33" customWidth="1"/>
    <col min="9" max="10" width="8.75390625" style="33" customWidth="1"/>
    <col min="11" max="11" width="3.00390625" style="33" customWidth="1"/>
    <col min="12" max="12" width="11.25390625" style="33" customWidth="1"/>
    <col min="13" max="14" width="10.00390625" style="40" customWidth="1"/>
    <col min="15" max="16" width="8.75390625" style="34" customWidth="1"/>
    <col min="17" max="18" width="1.4921875" style="33" customWidth="1"/>
    <col min="19" max="16384" width="9.00390625" style="33" customWidth="1"/>
  </cols>
  <sheetData>
    <row r="1" spans="4:14" ht="18" customHeight="1" thickBot="1">
      <c r="D1" s="309" t="s">
        <v>129</v>
      </c>
      <c r="E1" s="309"/>
      <c r="F1" s="309"/>
      <c r="G1" s="309"/>
      <c r="H1" s="309"/>
      <c r="I1" s="309"/>
      <c r="J1" s="309"/>
      <c r="K1" s="309"/>
      <c r="L1" s="309"/>
      <c r="M1" s="309"/>
      <c r="N1" s="309"/>
    </row>
    <row r="2" spans="2:18" ht="18" customHeight="1">
      <c r="B2" s="35"/>
      <c r="C2" s="36"/>
      <c r="D2" s="309"/>
      <c r="E2" s="309"/>
      <c r="F2" s="309"/>
      <c r="G2" s="309"/>
      <c r="H2" s="309"/>
      <c r="I2" s="309"/>
      <c r="J2" s="309"/>
      <c r="K2" s="309"/>
      <c r="L2" s="309"/>
      <c r="M2" s="309"/>
      <c r="N2" s="309"/>
      <c r="O2" s="37"/>
      <c r="P2" s="37"/>
      <c r="Q2" s="38"/>
      <c r="R2" s="39"/>
    </row>
    <row r="3" spans="2:18" ht="14.25">
      <c r="B3" s="39"/>
      <c r="R3" s="39"/>
    </row>
    <row r="4" spans="2:18" ht="20.25" customHeight="1">
      <c r="B4" s="39"/>
      <c r="I4" s="41" t="s">
        <v>27</v>
      </c>
      <c r="J4" s="201" t="s">
        <v>28</v>
      </c>
      <c r="M4" s="310" t="s">
        <v>130</v>
      </c>
      <c r="N4" s="311"/>
      <c r="O4" s="311"/>
      <c r="P4" s="312"/>
      <c r="R4" s="39"/>
    </row>
    <row r="5" spans="2:18" ht="37.5" customHeight="1">
      <c r="B5" s="39"/>
      <c r="F5" s="316" t="s">
        <v>284</v>
      </c>
      <c r="G5" s="317"/>
      <c r="H5" s="318"/>
      <c r="I5" s="58">
        <v>69.8</v>
      </c>
      <c r="J5" s="202">
        <f>'入力シート'!G262</f>
      </c>
      <c r="M5" s="313"/>
      <c r="N5" s="314"/>
      <c r="O5" s="314"/>
      <c r="P5" s="315"/>
      <c r="R5" s="39"/>
    </row>
    <row r="6" spans="2:18" ht="63.75" customHeight="1" thickBot="1">
      <c r="B6" s="39"/>
      <c r="R6" s="39"/>
    </row>
    <row r="7" spans="2:18" ht="29.25" customHeight="1" thickBot="1">
      <c r="B7" s="39"/>
      <c r="C7" s="319" t="s">
        <v>35</v>
      </c>
      <c r="D7" s="320"/>
      <c r="E7" s="320"/>
      <c r="F7" s="321"/>
      <c r="G7" s="34"/>
      <c r="L7" s="322" t="s">
        <v>34</v>
      </c>
      <c r="M7" s="323"/>
      <c r="N7" s="323"/>
      <c r="O7" s="323"/>
      <c r="P7" s="324"/>
      <c r="R7" s="39"/>
    </row>
    <row r="8" spans="2:18" ht="28.5" customHeight="1">
      <c r="B8" s="39"/>
      <c r="C8" s="42"/>
      <c r="D8" s="42"/>
      <c r="E8" s="42"/>
      <c r="F8" s="42"/>
      <c r="G8" s="34"/>
      <c r="L8" s="42"/>
      <c r="M8" s="42"/>
      <c r="N8" s="42"/>
      <c r="O8" s="42"/>
      <c r="P8" s="42"/>
      <c r="R8" s="39"/>
    </row>
    <row r="9" spans="2:18" ht="20.25" customHeight="1" thickBot="1">
      <c r="B9" s="39"/>
      <c r="E9" s="43" t="s">
        <v>27</v>
      </c>
      <c r="F9" s="44" t="s">
        <v>28</v>
      </c>
      <c r="I9" s="45" t="s">
        <v>27</v>
      </c>
      <c r="J9" s="203" t="s">
        <v>28</v>
      </c>
      <c r="O9" s="43" t="s">
        <v>27</v>
      </c>
      <c r="P9" s="44" t="s">
        <v>28</v>
      </c>
      <c r="R9" s="39"/>
    </row>
    <row r="10" spans="2:18" ht="29.25" customHeight="1" thickTop="1">
      <c r="B10" s="39"/>
      <c r="C10" s="283" t="s">
        <v>139</v>
      </c>
      <c r="D10" s="30" t="s">
        <v>32</v>
      </c>
      <c r="E10" s="77">
        <v>6.3</v>
      </c>
      <c r="F10" s="123">
        <f>IF(OR(F11="",F12=""),"",F11-F12)</f>
      </c>
      <c r="H10" s="286" t="s">
        <v>57</v>
      </c>
      <c r="I10" s="289">
        <v>84.1</v>
      </c>
      <c r="J10" s="292">
        <f>'入力シート'!P272</f>
      </c>
      <c r="L10" s="299" t="s">
        <v>52</v>
      </c>
      <c r="M10" s="301" t="s">
        <v>36</v>
      </c>
      <c r="N10" s="302"/>
      <c r="O10" s="56">
        <v>0.006</v>
      </c>
      <c r="P10" s="124">
        <f>'入力シート'!H461</f>
      </c>
      <c r="R10" s="39"/>
    </row>
    <row r="11" spans="2:18" ht="29.25" customHeight="1">
      <c r="B11" s="39"/>
      <c r="C11" s="284"/>
      <c r="D11" s="54" t="s">
        <v>0</v>
      </c>
      <c r="E11" s="78">
        <v>18.1</v>
      </c>
      <c r="F11" s="125">
        <f>'入力シート'!G415</f>
      </c>
      <c r="H11" s="287"/>
      <c r="I11" s="290"/>
      <c r="J11" s="293"/>
      <c r="L11" s="300"/>
      <c r="M11" s="303" t="s">
        <v>33</v>
      </c>
      <c r="N11" s="304"/>
      <c r="O11" s="57">
        <v>0.037</v>
      </c>
      <c r="P11" s="129">
        <f>'入力シート'!H460</f>
      </c>
      <c r="R11" s="39"/>
    </row>
    <row r="12" spans="2:18" ht="29.25" customHeight="1" thickBot="1">
      <c r="B12" s="39"/>
      <c r="C12" s="285"/>
      <c r="D12" s="31" t="s">
        <v>1</v>
      </c>
      <c r="E12" s="79">
        <v>11.8</v>
      </c>
      <c r="F12" s="126">
        <f>'入力シート'!H415</f>
      </c>
      <c r="H12" s="288"/>
      <c r="I12" s="291"/>
      <c r="J12" s="294"/>
      <c r="L12" s="299" t="s">
        <v>48</v>
      </c>
      <c r="M12" s="305" t="s">
        <v>131</v>
      </c>
      <c r="N12" s="306"/>
      <c r="O12" s="295">
        <v>0.044</v>
      </c>
      <c r="P12" s="297">
        <f>'入力シート'!H459</f>
      </c>
      <c r="R12" s="39"/>
    </row>
    <row r="13" spans="2:18" ht="29.25" customHeight="1" thickBot="1" thickTop="1">
      <c r="B13" s="39"/>
      <c r="C13" s="64"/>
      <c r="D13" s="73"/>
      <c r="E13" s="74"/>
      <c r="F13" s="204"/>
      <c r="H13" s="64"/>
      <c r="I13" s="65"/>
      <c r="J13" s="66"/>
      <c r="L13" s="334"/>
      <c r="M13" s="307"/>
      <c r="N13" s="308"/>
      <c r="O13" s="296"/>
      <c r="P13" s="298"/>
      <c r="R13" s="39"/>
    </row>
    <row r="14" spans="2:18" ht="29.25" customHeight="1" thickTop="1">
      <c r="B14" s="39"/>
      <c r="C14" s="283" t="s">
        <v>56</v>
      </c>
      <c r="D14" s="327" t="s">
        <v>0</v>
      </c>
      <c r="E14" s="295">
        <v>0.687</v>
      </c>
      <c r="F14" s="330">
        <f>'入力シート'!G441</f>
      </c>
      <c r="L14" s="299" t="s">
        <v>23</v>
      </c>
      <c r="M14" s="301" t="s">
        <v>24</v>
      </c>
      <c r="N14" s="302"/>
      <c r="O14" s="56">
        <v>0.099</v>
      </c>
      <c r="P14" s="227">
        <f>'入力シート'!G184</f>
      </c>
      <c r="R14" s="39"/>
    </row>
    <row r="15" spans="2:18" ht="29.25" customHeight="1" thickBot="1">
      <c r="B15" s="39"/>
      <c r="C15" s="284"/>
      <c r="D15" s="328"/>
      <c r="E15" s="329"/>
      <c r="F15" s="325"/>
      <c r="L15" s="300"/>
      <c r="M15" s="349" t="s">
        <v>40</v>
      </c>
      <c r="N15" s="350"/>
      <c r="O15" s="57">
        <v>0.027</v>
      </c>
      <c r="P15" s="128">
        <f>'入力シート'!G185</f>
      </c>
      <c r="R15" s="39"/>
    </row>
    <row r="16" spans="2:18" ht="29.25" customHeight="1" thickBot="1" thickTop="1">
      <c r="B16" s="39"/>
      <c r="C16" s="284"/>
      <c r="D16" s="331" t="s">
        <v>1</v>
      </c>
      <c r="E16" s="333">
        <v>0.373</v>
      </c>
      <c r="F16" s="325">
        <f>'入力シート'!H441</f>
      </c>
      <c r="M16" s="46"/>
      <c r="N16" s="46"/>
      <c r="R16" s="39"/>
    </row>
    <row r="17" spans="2:18" ht="29.25" customHeight="1" thickBot="1" thickTop="1">
      <c r="B17" s="39"/>
      <c r="C17" s="285"/>
      <c r="D17" s="332"/>
      <c r="E17" s="296"/>
      <c r="F17" s="326"/>
      <c r="H17" s="286" t="s">
        <v>58</v>
      </c>
      <c r="I17" s="289">
        <v>82.6</v>
      </c>
      <c r="J17" s="292">
        <f>'入力シート'!P271</f>
      </c>
      <c r="L17" s="299" t="s">
        <v>50</v>
      </c>
      <c r="M17" s="327" t="s">
        <v>55</v>
      </c>
      <c r="N17" s="71" t="s">
        <v>44</v>
      </c>
      <c r="O17" s="217">
        <v>0.212</v>
      </c>
      <c r="P17" s="124">
        <f>'入力シート'!G138</f>
      </c>
      <c r="R17" s="39"/>
    </row>
    <row r="18" spans="2:18" ht="29.25" customHeight="1" thickBot="1" thickTop="1">
      <c r="B18" s="39"/>
      <c r="D18" s="46"/>
      <c r="H18" s="287"/>
      <c r="I18" s="290"/>
      <c r="J18" s="293"/>
      <c r="L18" s="335"/>
      <c r="M18" s="328"/>
      <c r="N18" s="67" t="s">
        <v>45</v>
      </c>
      <c r="O18" s="218">
        <v>0.46</v>
      </c>
      <c r="P18" s="127">
        <f>'入力シート'!H138</f>
      </c>
      <c r="R18" s="39"/>
    </row>
    <row r="19" spans="2:18" ht="29.25" customHeight="1" thickTop="1">
      <c r="B19" s="39"/>
      <c r="C19" s="337" t="s">
        <v>38</v>
      </c>
      <c r="D19" s="327" t="s">
        <v>0</v>
      </c>
      <c r="E19" s="295">
        <v>0.787</v>
      </c>
      <c r="F19" s="330">
        <f>'入力シート'!G308</f>
      </c>
      <c r="H19" s="288"/>
      <c r="I19" s="291"/>
      <c r="J19" s="294"/>
      <c r="L19" s="335"/>
      <c r="M19" s="344" t="s">
        <v>53</v>
      </c>
      <c r="N19" s="72" t="s">
        <v>132</v>
      </c>
      <c r="O19" s="219">
        <v>0.497</v>
      </c>
      <c r="P19" s="127">
        <f>'入力シート'!G142</f>
      </c>
      <c r="R19" s="39"/>
    </row>
    <row r="20" spans="2:18" ht="29.25" customHeight="1">
      <c r="B20" s="39"/>
      <c r="C20" s="338"/>
      <c r="D20" s="328"/>
      <c r="E20" s="329"/>
      <c r="F20" s="325"/>
      <c r="L20" s="335"/>
      <c r="M20" s="328"/>
      <c r="N20" s="72" t="s">
        <v>45</v>
      </c>
      <c r="O20" s="219">
        <v>0.037</v>
      </c>
      <c r="P20" s="127">
        <f>'入力シート'!H142</f>
      </c>
      <c r="R20" s="39"/>
    </row>
    <row r="21" spans="2:18" ht="29.25" customHeight="1">
      <c r="B21" s="39"/>
      <c r="C21" s="338"/>
      <c r="D21" s="331" t="s">
        <v>1</v>
      </c>
      <c r="E21" s="333">
        <v>0.371</v>
      </c>
      <c r="F21" s="325">
        <f>'入力シート'!H308</f>
      </c>
      <c r="L21" s="335"/>
      <c r="M21" s="331" t="s">
        <v>46</v>
      </c>
      <c r="N21" s="67" t="s">
        <v>44</v>
      </c>
      <c r="O21" s="218">
        <v>0.107</v>
      </c>
      <c r="P21" s="127">
        <f>'入力シート'!G143</f>
      </c>
      <c r="R21" s="39"/>
    </row>
    <row r="22" spans="2:18" ht="29.25" customHeight="1" thickBot="1">
      <c r="B22" s="39"/>
      <c r="C22" s="339"/>
      <c r="D22" s="332"/>
      <c r="E22" s="296"/>
      <c r="F22" s="326"/>
      <c r="L22" s="335"/>
      <c r="M22" s="328"/>
      <c r="N22" s="67" t="s">
        <v>45</v>
      </c>
      <c r="O22" s="218">
        <v>0.111</v>
      </c>
      <c r="P22" s="127">
        <f>'入力シート'!H143</f>
      </c>
      <c r="R22" s="39"/>
    </row>
    <row r="23" spans="2:18" ht="29.25" customHeight="1" thickBot="1" thickTop="1">
      <c r="B23" s="39"/>
      <c r="C23" s="64"/>
      <c r="D23" s="62"/>
      <c r="E23" s="63"/>
      <c r="F23" s="205"/>
      <c r="H23" s="64"/>
      <c r="I23" s="65"/>
      <c r="J23" s="66"/>
      <c r="L23" s="335"/>
      <c r="M23" s="331" t="s">
        <v>47</v>
      </c>
      <c r="N23" s="72" t="s">
        <v>44</v>
      </c>
      <c r="O23" s="219">
        <v>0.031</v>
      </c>
      <c r="P23" s="127">
        <f>'入力シート'!G144</f>
      </c>
      <c r="R23" s="39"/>
    </row>
    <row r="24" spans="2:18" ht="29.25" customHeight="1" thickBot="1" thickTop="1">
      <c r="B24" s="39"/>
      <c r="C24" s="340" t="s">
        <v>22</v>
      </c>
      <c r="D24" s="341"/>
      <c r="E24" s="295">
        <v>0.061</v>
      </c>
      <c r="F24" s="330">
        <f>'入力シート'!G328</f>
      </c>
      <c r="H24" s="286" t="s">
        <v>59</v>
      </c>
      <c r="I24" s="289">
        <v>96.2</v>
      </c>
      <c r="J24" s="292">
        <f>'入力シート'!P270</f>
      </c>
      <c r="L24" s="336"/>
      <c r="M24" s="332"/>
      <c r="N24" s="61" t="s">
        <v>45</v>
      </c>
      <c r="O24" s="220">
        <v>0.13</v>
      </c>
      <c r="P24" s="128">
        <f>'入力シート'!H144</f>
      </c>
      <c r="R24" s="39"/>
    </row>
    <row r="25" spans="2:18" ht="29.25" customHeight="1" thickBot="1" thickTop="1">
      <c r="B25" s="39"/>
      <c r="C25" s="342"/>
      <c r="D25" s="343"/>
      <c r="E25" s="296"/>
      <c r="F25" s="326"/>
      <c r="H25" s="287"/>
      <c r="I25" s="290"/>
      <c r="J25" s="293"/>
      <c r="M25" s="46"/>
      <c r="N25" s="46"/>
      <c r="R25" s="39"/>
    </row>
    <row r="26" spans="2:18" ht="29.25" customHeight="1" thickBot="1" thickTop="1">
      <c r="B26" s="39"/>
      <c r="C26" s="76"/>
      <c r="D26" s="46"/>
      <c r="H26" s="288"/>
      <c r="I26" s="291"/>
      <c r="J26" s="294"/>
      <c r="L26" s="351" t="s">
        <v>133</v>
      </c>
      <c r="M26" s="305" t="s">
        <v>1</v>
      </c>
      <c r="N26" s="306"/>
      <c r="O26" s="295">
        <v>0.267</v>
      </c>
      <c r="P26" s="330">
        <f>'入力シート'!N198</f>
      </c>
      <c r="R26" s="39"/>
    </row>
    <row r="27" spans="2:18" ht="29.25" customHeight="1" thickTop="1">
      <c r="B27" s="39"/>
      <c r="C27" s="337" t="s">
        <v>39</v>
      </c>
      <c r="D27" s="327" t="s">
        <v>0</v>
      </c>
      <c r="E27" s="295">
        <v>0.914</v>
      </c>
      <c r="F27" s="330">
        <f>'入力シート'!G294</f>
      </c>
      <c r="L27" s="352"/>
      <c r="M27" s="307"/>
      <c r="N27" s="308"/>
      <c r="O27" s="296"/>
      <c r="P27" s="298"/>
      <c r="R27" s="39"/>
    </row>
    <row r="28" spans="2:18" ht="29.25" customHeight="1">
      <c r="B28" s="39"/>
      <c r="C28" s="338"/>
      <c r="D28" s="328"/>
      <c r="E28" s="329"/>
      <c r="F28" s="325"/>
      <c r="L28" s="299" t="s">
        <v>134</v>
      </c>
      <c r="M28" s="353" t="s">
        <v>25</v>
      </c>
      <c r="N28" s="354"/>
      <c r="O28" s="59">
        <v>3.1</v>
      </c>
      <c r="P28" s="130">
        <f>'入力シート'!N216</f>
      </c>
      <c r="R28" s="39"/>
    </row>
    <row r="29" spans="2:18" ht="29.25" customHeight="1" thickBot="1">
      <c r="B29" s="39"/>
      <c r="C29" s="338"/>
      <c r="D29" s="344" t="s">
        <v>1</v>
      </c>
      <c r="E29" s="345">
        <v>0.879</v>
      </c>
      <c r="F29" s="325">
        <f>'入力シート'!H294</f>
      </c>
      <c r="L29" s="300"/>
      <c r="M29" s="303" t="s">
        <v>26</v>
      </c>
      <c r="N29" s="304"/>
      <c r="O29" s="60">
        <v>2.9</v>
      </c>
      <c r="P29" s="131">
        <f>'入力シート'!O216</f>
      </c>
      <c r="R29" s="39"/>
    </row>
    <row r="30" spans="2:18" ht="29.25" customHeight="1" thickBot="1" thickTop="1">
      <c r="B30" s="39"/>
      <c r="C30" s="339"/>
      <c r="D30" s="332"/>
      <c r="E30" s="296"/>
      <c r="F30" s="326"/>
      <c r="R30" s="39"/>
    </row>
    <row r="31" spans="2:18" ht="29.25" customHeight="1" thickBot="1" thickTop="1">
      <c r="B31" s="39"/>
      <c r="C31" s="75"/>
      <c r="D31" s="68"/>
      <c r="E31" s="55"/>
      <c r="F31" s="55"/>
      <c r="H31" s="286" t="s">
        <v>60</v>
      </c>
      <c r="I31" s="346">
        <v>102.4</v>
      </c>
      <c r="J31" s="292">
        <f>'入力シート'!P269</f>
      </c>
      <c r="L31" s="299" t="s">
        <v>43</v>
      </c>
      <c r="M31" s="327" t="s">
        <v>55</v>
      </c>
      <c r="N31" s="71" t="s">
        <v>135</v>
      </c>
      <c r="O31" s="217">
        <v>0.038</v>
      </c>
      <c r="P31" s="124">
        <f>'入力シート'!G106</f>
      </c>
      <c r="R31" s="39"/>
    </row>
    <row r="32" spans="2:18" ht="29.25" customHeight="1" thickTop="1">
      <c r="B32" s="39"/>
      <c r="C32" s="283" t="s">
        <v>136</v>
      </c>
      <c r="D32" s="327" t="s">
        <v>137</v>
      </c>
      <c r="E32" s="295">
        <v>0.935</v>
      </c>
      <c r="F32" s="355">
        <f>'入力シート'!G349</f>
      </c>
      <c r="H32" s="287"/>
      <c r="I32" s="347"/>
      <c r="J32" s="293"/>
      <c r="L32" s="335"/>
      <c r="M32" s="328"/>
      <c r="N32" s="67" t="s">
        <v>138</v>
      </c>
      <c r="O32" s="218">
        <v>0.021</v>
      </c>
      <c r="P32" s="127">
        <f>'入力シート'!H106</f>
      </c>
      <c r="R32" s="39"/>
    </row>
    <row r="33" spans="2:18" ht="29.25" customHeight="1">
      <c r="B33" s="39"/>
      <c r="C33" s="338"/>
      <c r="D33" s="328"/>
      <c r="E33" s="329"/>
      <c r="F33" s="356"/>
      <c r="H33" s="288"/>
      <c r="I33" s="348"/>
      <c r="J33" s="294"/>
      <c r="L33" s="335"/>
      <c r="M33" s="344" t="s">
        <v>54</v>
      </c>
      <c r="N33" s="72" t="s">
        <v>44</v>
      </c>
      <c r="O33" s="219">
        <v>0.073</v>
      </c>
      <c r="P33" s="127">
        <f>'入力シート'!G110</f>
      </c>
      <c r="R33" s="39"/>
    </row>
    <row r="34" spans="2:18" ht="29.25" customHeight="1">
      <c r="B34" s="39"/>
      <c r="C34" s="338"/>
      <c r="D34" s="344" t="s">
        <v>49</v>
      </c>
      <c r="E34" s="345">
        <v>0.364</v>
      </c>
      <c r="F34" s="325">
        <f>'入力シート'!H378</f>
      </c>
      <c r="L34" s="335"/>
      <c r="M34" s="328"/>
      <c r="N34" s="72" t="s">
        <v>45</v>
      </c>
      <c r="O34" s="219">
        <v>0.021</v>
      </c>
      <c r="P34" s="127">
        <f>'入力シート'!H110</f>
      </c>
      <c r="R34" s="39"/>
    </row>
    <row r="35" spans="2:18" ht="29.25" customHeight="1" thickBot="1">
      <c r="B35" s="39"/>
      <c r="C35" s="339"/>
      <c r="D35" s="332"/>
      <c r="E35" s="296"/>
      <c r="F35" s="326"/>
      <c r="L35" s="335"/>
      <c r="M35" s="331" t="s">
        <v>46</v>
      </c>
      <c r="N35" s="67" t="s">
        <v>44</v>
      </c>
      <c r="O35" s="218">
        <v>0.099</v>
      </c>
      <c r="P35" s="127">
        <f>'入力シート'!G111</f>
      </c>
      <c r="R35" s="39"/>
    </row>
    <row r="36" spans="2:18" ht="29.25" customHeight="1" thickTop="1">
      <c r="B36" s="39"/>
      <c r="C36" s="34"/>
      <c r="D36" s="68"/>
      <c r="E36" s="55"/>
      <c r="F36" s="55"/>
      <c r="L36" s="335"/>
      <c r="M36" s="328"/>
      <c r="N36" s="67" t="s">
        <v>45</v>
      </c>
      <c r="O36" s="218">
        <v>0.058</v>
      </c>
      <c r="P36" s="127">
        <f>'入力シート'!H111</f>
      </c>
      <c r="R36" s="39"/>
    </row>
    <row r="37" spans="2:18" ht="29.25" customHeight="1">
      <c r="B37" s="39"/>
      <c r="C37" s="64"/>
      <c r="D37" s="62"/>
      <c r="E37" s="63"/>
      <c r="F37" s="205"/>
      <c r="H37" s="64"/>
      <c r="I37" s="70"/>
      <c r="J37" s="66"/>
      <c r="L37" s="335"/>
      <c r="M37" s="331" t="s">
        <v>47</v>
      </c>
      <c r="N37" s="72" t="s">
        <v>44</v>
      </c>
      <c r="O37" s="219">
        <v>0.783</v>
      </c>
      <c r="P37" s="127">
        <f>'入力シート'!G112</f>
      </c>
      <c r="R37" s="39"/>
    </row>
    <row r="38" spans="2:18" ht="29.25" customHeight="1" thickBot="1">
      <c r="B38" s="39"/>
      <c r="C38" s="64"/>
      <c r="D38" s="62"/>
      <c r="E38" s="63"/>
      <c r="F38" s="205"/>
      <c r="H38" s="64"/>
      <c r="I38" s="70"/>
      <c r="J38" s="66"/>
      <c r="L38" s="336"/>
      <c r="M38" s="332"/>
      <c r="N38" s="61" t="s">
        <v>45</v>
      </c>
      <c r="O38" s="220">
        <v>0.893</v>
      </c>
      <c r="P38" s="128">
        <f>'入力シート'!H112</f>
      </c>
      <c r="R38" s="39"/>
    </row>
    <row r="39" spans="2:18" ht="63" customHeight="1" thickTop="1">
      <c r="B39" s="39"/>
      <c r="R39" s="39"/>
    </row>
    <row r="40" spans="2:18" ht="25.5" customHeight="1">
      <c r="B40" s="39"/>
      <c r="E40" s="69"/>
      <c r="F40" s="367" t="s">
        <v>29</v>
      </c>
      <c r="G40" s="368"/>
      <c r="H40" s="371" t="s">
        <v>51</v>
      </c>
      <c r="I40" s="373">
        <v>0.16</v>
      </c>
      <c r="J40" s="377">
        <f>'入力シート'!N33</f>
      </c>
      <c r="L40" s="375" t="s">
        <v>37</v>
      </c>
      <c r="M40" s="371" t="s">
        <v>51</v>
      </c>
      <c r="N40" s="373">
        <v>0.083</v>
      </c>
      <c r="O40" s="373">
        <f>'入力シート'!N46</f>
      </c>
      <c r="R40" s="39"/>
    </row>
    <row r="41" spans="2:18" ht="25.5" customHeight="1">
      <c r="B41" s="39"/>
      <c r="E41" s="69"/>
      <c r="F41" s="369"/>
      <c r="G41" s="370"/>
      <c r="H41" s="372"/>
      <c r="I41" s="374"/>
      <c r="J41" s="378">
        <f>'入力シート'!M36</f>
        <v>0</v>
      </c>
      <c r="L41" s="376"/>
      <c r="M41" s="372"/>
      <c r="N41" s="374"/>
      <c r="O41" s="374"/>
      <c r="R41" s="39"/>
    </row>
    <row r="42" spans="2:18" ht="14.25">
      <c r="B42" s="39"/>
      <c r="R42" s="39"/>
    </row>
    <row r="43" spans="2:18" ht="14.25">
      <c r="B43" s="39"/>
      <c r="R43" s="39"/>
    </row>
    <row r="44" spans="2:18" ht="39.75" customHeight="1" thickBot="1">
      <c r="B44" s="47"/>
      <c r="C44" s="48"/>
      <c r="D44" s="49"/>
      <c r="E44" s="50"/>
      <c r="F44" s="357" t="s">
        <v>30</v>
      </c>
      <c r="G44" s="358"/>
      <c r="H44" s="359"/>
      <c r="I44" s="363">
        <v>0.088</v>
      </c>
      <c r="J44" s="365">
        <f>IF(AND(OR('入力シート'!G435=0,'入力シート'!G435=""),SUM('入力シート'!G435:H435)&gt;0),0,IF(SUM('入力シート'!G435:H435)=0,"",'入力シート'!G435/SUM('入力シート'!G435:H435)))</f>
      </c>
      <c r="K44" s="51"/>
      <c r="L44" s="48"/>
      <c r="M44" s="49"/>
      <c r="N44" s="49"/>
      <c r="O44" s="52"/>
      <c r="P44" s="52"/>
      <c r="Q44" s="48"/>
      <c r="R44" s="39"/>
    </row>
    <row r="45" spans="6:10" ht="11.25" customHeight="1">
      <c r="F45" s="360"/>
      <c r="G45" s="361"/>
      <c r="H45" s="362"/>
      <c r="I45" s="364"/>
      <c r="J45" s="366">
        <f>'入力シート'!M40</f>
        <v>0</v>
      </c>
    </row>
    <row r="47" ht="14.25">
      <c r="B47" s="53" t="s">
        <v>31</v>
      </c>
    </row>
    <row r="48" ht="14.25">
      <c r="B48" s="53" t="s">
        <v>41</v>
      </c>
    </row>
    <row r="49" ht="14.25">
      <c r="B49" s="53" t="s">
        <v>42</v>
      </c>
    </row>
  </sheetData>
  <sheetProtection/>
  <mergeCells count="87">
    <mergeCell ref="J40:J41"/>
    <mergeCell ref="F34:F35"/>
    <mergeCell ref="N40:N41"/>
    <mergeCell ref="O40:O41"/>
    <mergeCell ref="M33:M34"/>
    <mergeCell ref="F44:H45"/>
    <mergeCell ref="I44:I45"/>
    <mergeCell ref="J44:J45"/>
    <mergeCell ref="M37:M38"/>
    <mergeCell ref="F40:G41"/>
    <mergeCell ref="H40:H41"/>
    <mergeCell ref="I40:I41"/>
    <mergeCell ref="L31:L38"/>
    <mergeCell ref="L40:L41"/>
    <mergeCell ref="M40:M41"/>
    <mergeCell ref="C32:C35"/>
    <mergeCell ref="D32:D33"/>
    <mergeCell ref="E32:E33"/>
    <mergeCell ref="F32:F33"/>
    <mergeCell ref="D34:D35"/>
    <mergeCell ref="E34:E35"/>
    <mergeCell ref="O26:O27"/>
    <mergeCell ref="P26:P27"/>
    <mergeCell ref="M35:M36"/>
    <mergeCell ref="M28:N28"/>
    <mergeCell ref="M29:N29"/>
    <mergeCell ref="M31:M32"/>
    <mergeCell ref="M15:N15"/>
    <mergeCell ref="L26:L27"/>
    <mergeCell ref="M26:N27"/>
    <mergeCell ref="M19:M20"/>
    <mergeCell ref="H31:H33"/>
    <mergeCell ref="I31:I33"/>
    <mergeCell ref="J31:J33"/>
    <mergeCell ref="L28:L29"/>
    <mergeCell ref="C27:C30"/>
    <mergeCell ref="D27:D28"/>
    <mergeCell ref="E27:E28"/>
    <mergeCell ref="F27:F28"/>
    <mergeCell ref="D29:D30"/>
    <mergeCell ref="E29:E30"/>
    <mergeCell ref="F29:F30"/>
    <mergeCell ref="H24:H26"/>
    <mergeCell ref="I24:I26"/>
    <mergeCell ref="J24:J26"/>
    <mergeCell ref="M21:M22"/>
    <mergeCell ref="C19:C22"/>
    <mergeCell ref="D19:D20"/>
    <mergeCell ref="E19:E20"/>
    <mergeCell ref="F19:F20"/>
    <mergeCell ref="F21:F22"/>
    <mergeCell ref="D21:D22"/>
    <mergeCell ref="E21:E22"/>
    <mergeCell ref="M14:N14"/>
    <mergeCell ref="L12:L13"/>
    <mergeCell ref="L17:L24"/>
    <mergeCell ref="M17:M18"/>
    <mergeCell ref="M23:M24"/>
    <mergeCell ref="C24:D25"/>
    <mergeCell ref="E24:E25"/>
    <mergeCell ref="F24:F25"/>
    <mergeCell ref="F16:F17"/>
    <mergeCell ref="C14:C17"/>
    <mergeCell ref="D14:D15"/>
    <mergeCell ref="E14:E15"/>
    <mergeCell ref="F14:F15"/>
    <mergeCell ref="D16:D17"/>
    <mergeCell ref="E16:E17"/>
    <mergeCell ref="J17:J19"/>
    <mergeCell ref="L14:L15"/>
    <mergeCell ref="H17:H19"/>
    <mergeCell ref="I17:I19"/>
    <mergeCell ref="D1:N2"/>
    <mergeCell ref="M4:P5"/>
    <mergeCell ref="F5:H5"/>
    <mergeCell ref="C7:F7"/>
    <mergeCell ref="L7:P7"/>
    <mergeCell ref="O12:O13"/>
    <mergeCell ref="P12:P13"/>
    <mergeCell ref="L10:L11"/>
    <mergeCell ref="M10:N10"/>
    <mergeCell ref="M11:N11"/>
    <mergeCell ref="M12:N13"/>
    <mergeCell ref="C10:C12"/>
    <mergeCell ref="H10:H12"/>
    <mergeCell ref="I10:I12"/>
    <mergeCell ref="J10:J12"/>
  </mergeCells>
  <conditionalFormatting sqref="J40 J44:J45 J13 J5 J17 J31 J37:J38 J23:J24">
    <cfRule type="cellIs" priority="93" dxfId="1" operator="greaterThan" stopIfTrue="1">
      <formula>I5</formula>
    </cfRule>
    <cfRule type="cellIs" priority="94" dxfId="0" operator="lessThan" stopIfTrue="1">
      <formula>I5</formula>
    </cfRule>
  </conditionalFormatting>
  <conditionalFormatting sqref="J10">
    <cfRule type="cellIs" priority="97" dxfId="1" operator="greaterThan" stopIfTrue="1">
      <formula>I10</formula>
    </cfRule>
    <cfRule type="cellIs" priority="98" dxfId="0" operator="lessThan" stopIfTrue="1">
      <formula>I10</formula>
    </cfRule>
  </conditionalFormatting>
  <conditionalFormatting sqref="F10">
    <cfRule type="cellIs" priority="73" dxfId="1" operator="lessThan" stopIfTrue="1">
      <formula>E10</formula>
    </cfRule>
    <cfRule type="cellIs" priority="74" dxfId="0" operator="greaterThan" stopIfTrue="1">
      <formula>E10</formula>
    </cfRule>
  </conditionalFormatting>
  <conditionalFormatting sqref="F11">
    <cfRule type="cellIs" priority="71" dxfId="1" operator="greaterThan" stopIfTrue="1">
      <formula>E11</formula>
    </cfRule>
    <cfRule type="cellIs" priority="72" dxfId="0" operator="lessThan" stopIfTrue="1">
      <formula>E11</formula>
    </cfRule>
  </conditionalFormatting>
  <conditionalFormatting sqref="F12">
    <cfRule type="cellIs" priority="69" dxfId="1" operator="greaterThan" stopIfTrue="1">
      <formula>E12</formula>
    </cfRule>
    <cfRule type="cellIs" priority="70" dxfId="0" operator="lessThan" stopIfTrue="1">
      <formula>E12</formula>
    </cfRule>
  </conditionalFormatting>
  <conditionalFormatting sqref="F14">
    <cfRule type="cellIs" priority="67" dxfId="1" operator="greaterThan" stopIfTrue="1">
      <formula>E14</formula>
    </cfRule>
    <cfRule type="cellIs" priority="68" dxfId="0" operator="lessThan" stopIfTrue="1">
      <formula>E14</formula>
    </cfRule>
  </conditionalFormatting>
  <conditionalFormatting sqref="F16">
    <cfRule type="cellIs" priority="65" dxfId="1" operator="greaterThan" stopIfTrue="1">
      <formula>E16</formula>
    </cfRule>
    <cfRule type="cellIs" priority="66" dxfId="0" operator="lessThan" stopIfTrue="1">
      <formula>E16</formula>
    </cfRule>
  </conditionalFormatting>
  <conditionalFormatting sqref="F19">
    <cfRule type="cellIs" priority="61" dxfId="1" operator="greaterThan" stopIfTrue="1">
      <formula>E19</formula>
    </cfRule>
    <cfRule type="cellIs" priority="62" dxfId="0" operator="lessThan" stopIfTrue="1">
      <formula>E19</formula>
    </cfRule>
  </conditionalFormatting>
  <conditionalFormatting sqref="F21">
    <cfRule type="cellIs" priority="63" dxfId="1" operator="greaterThan" stopIfTrue="1">
      <formula>E21</formula>
    </cfRule>
    <cfRule type="cellIs" priority="64" dxfId="0" operator="lessThan" stopIfTrue="1">
      <formula>E21</formula>
    </cfRule>
  </conditionalFormatting>
  <conditionalFormatting sqref="F24">
    <cfRule type="cellIs" priority="59" dxfId="1" operator="greaterThan" stopIfTrue="1">
      <formula>E24</formula>
    </cfRule>
    <cfRule type="cellIs" priority="60" dxfId="0" operator="lessThan" stopIfTrue="1">
      <formula>E24</formula>
    </cfRule>
  </conditionalFormatting>
  <conditionalFormatting sqref="F27">
    <cfRule type="cellIs" priority="55" dxfId="1" operator="greaterThan" stopIfTrue="1">
      <formula>E27</formula>
    </cfRule>
    <cfRule type="cellIs" priority="56" dxfId="0" operator="lessThan" stopIfTrue="1">
      <formula>E27</formula>
    </cfRule>
  </conditionalFormatting>
  <conditionalFormatting sqref="F29">
    <cfRule type="cellIs" priority="57" dxfId="1" operator="greaterThan" stopIfTrue="1">
      <formula>E29</formula>
    </cfRule>
    <cfRule type="cellIs" priority="58" dxfId="0" operator="lessThan" stopIfTrue="1">
      <formula>E29</formula>
    </cfRule>
  </conditionalFormatting>
  <conditionalFormatting sqref="F32">
    <cfRule type="cellIs" priority="53" dxfId="1" operator="greaterThan" stopIfTrue="1">
      <formula>E32</formula>
    </cfRule>
    <cfRule type="cellIs" priority="54" dxfId="0" operator="lessThan" stopIfTrue="1">
      <formula>E32</formula>
    </cfRule>
  </conditionalFormatting>
  <conditionalFormatting sqref="F34">
    <cfRule type="cellIs" priority="51" dxfId="1" operator="greaterThan" stopIfTrue="1">
      <formula>E34</formula>
    </cfRule>
    <cfRule type="cellIs" priority="52" dxfId="0" operator="lessThan" stopIfTrue="1">
      <formula>E34</formula>
    </cfRule>
  </conditionalFormatting>
  <conditionalFormatting sqref="P12">
    <cfRule type="cellIs" priority="49" dxfId="1" operator="greaterThan" stopIfTrue="1">
      <formula>O12</formula>
    </cfRule>
    <cfRule type="cellIs" priority="50" dxfId="0" operator="lessThan" stopIfTrue="1">
      <formula>O12</formula>
    </cfRule>
  </conditionalFormatting>
  <conditionalFormatting sqref="P10">
    <cfRule type="cellIs" priority="47" dxfId="1" operator="greaterThan" stopIfTrue="1">
      <formula>O10</formula>
    </cfRule>
    <cfRule type="cellIs" priority="48" dxfId="0" operator="lessThan" stopIfTrue="1">
      <formula>O10</formula>
    </cfRule>
  </conditionalFormatting>
  <conditionalFormatting sqref="P11">
    <cfRule type="cellIs" priority="45" dxfId="1" operator="greaterThan" stopIfTrue="1">
      <formula>O11</formula>
    </cfRule>
    <cfRule type="cellIs" priority="46" dxfId="0" operator="lessThan" stopIfTrue="1">
      <formula>O11</formula>
    </cfRule>
  </conditionalFormatting>
  <conditionalFormatting sqref="P17">
    <cfRule type="cellIs" priority="43" dxfId="1" operator="greaterThan" stopIfTrue="1">
      <formula>O17</formula>
    </cfRule>
    <cfRule type="cellIs" priority="44" dxfId="0" operator="lessThan" stopIfTrue="1">
      <formula>O17</formula>
    </cfRule>
  </conditionalFormatting>
  <conditionalFormatting sqref="P18">
    <cfRule type="cellIs" priority="41" dxfId="1" operator="greaterThan" stopIfTrue="1">
      <formula>O18</formula>
    </cfRule>
    <cfRule type="cellIs" priority="42" dxfId="0" operator="lessThan" stopIfTrue="1">
      <formula>O18</formula>
    </cfRule>
  </conditionalFormatting>
  <conditionalFormatting sqref="P19">
    <cfRule type="cellIs" priority="39" dxfId="1" operator="greaterThan" stopIfTrue="1">
      <formula>O19</formula>
    </cfRule>
    <cfRule type="cellIs" priority="40" dxfId="0" operator="lessThan" stopIfTrue="1">
      <formula>O19</formula>
    </cfRule>
  </conditionalFormatting>
  <conditionalFormatting sqref="P20">
    <cfRule type="cellIs" priority="37" dxfId="1" operator="greaterThan" stopIfTrue="1">
      <formula>O20</formula>
    </cfRule>
    <cfRule type="cellIs" priority="38" dxfId="0" operator="lessThan" stopIfTrue="1">
      <formula>O20</formula>
    </cfRule>
  </conditionalFormatting>
  <conditionalFormatting sqref="P21">
    <cfRule type="cellIs" priority="35" dxfId="1" operator="greaterThan" stopIfTrue="1">
      <formula>O21</formula>
    </cfRule>
    <cfRule type="cellIs" priority="36" dxfId="0" operator="lessThan" stopIfTrue="1">
      <formula>O21</formula>
    </cfRule>
  </conditionalFormatting>
  <conditionalFormatting sqref="P22">
    <cfRule type="cellIs" priority="33" dxfId="1" operator="greaterThan" stopIfTrue="1">
      <formula>O22</formula>
    </cfRule>
    <cfRule type="cellIs" priority="34" dxfId="0" operator="lessThan" stopIfTrue="1">
      <formula>O22</formula>
    </cfRule>
  </conditionalFormatting>
  <conditionalFormatting sqref="P23">
    <cfRule type="cellIs" priority="31" dxfId="1" operator="greaterThan" stopIfTrue="1">
      <formula>O23</formula>
    </cfRule>
    <cfRule type="cellIs" priority="32" dxfId="0" operator="lessThan" stopIfTrue="1">
      <formula>O23</formula>
    </cfRule>
  </conditionalFormatting>
  <conditionalFormatting sqref="P24">
    <cfRule type="cellIs" priority="29" dxfId="1" operator="greaterThan" stopIfTrue="1">
      <formula>O24</formula>
    </cfRule>
    <cfRule type="cellIs" priority="30" dxfId="0" operator="lessThan" stopIfTrue="1">
      <formula>O24</formula>
    </cfRule>
  </conditionalFormatting>
  <conditionalFormatting sqref="P26">
    <cfRule type="cellIs" priority="27" dxfId="1" operator="greaterThan" stopIfTrue="1">
      <formula>O26</formula>
    </cfRule>
    <cfRule type="cellIs" priority="28" dxfId="0" operator="lessThan" stopIfTrue="1">
      <formula>O26</formula>
    </cfRule>
  </conditionalFormatting>
  <conditionalFormatting sqref="P28">
    <cfRule type="cellIs" priority="25" dxfId="1" operator="lessThan" stopIfTrue="1">
      <formula>O28</formula>
    </cfRule>
    <cfRule type="cellIs" priority="26" dxfId="0" operator="greaterThan" stopIfTrue="1">
      <formula>O28</formula>
    </cfRule>
  </conditionalFormatting>
  <conditionalFormatting sqref="P29">
    <cfRule type="cellIs" priority="23" dxfId="1" operator="lessThan" stopIfTrue="1">
      <formula>O29</formula>
    </cfRule>
    <cfRule type="cellIs" priority="24" dxfId="0" operator="greaterThan" stopIfTrue="1">
      <formula>O29</formula>
    </cfRule>
  </conditionalFormatting>
  <conditionalFormatting sqref="P14">
    <cfRule type="cellIs" priority="21" dxfId="1" operator="greaterThan" stopIfTrue="1">
      <formula>O14</formula>
    </cfRule>
    <cfRule type="cellIs" priority="22" dxfId="0" operator="lessThan" stopIfTrue="1">
      <formula>O14</formula>
    </cfRule>
  </conditionalFormatting>
  <conditionalFormatting sqref="P15">
    <cfRule type="cellIs" priority="19" dxfId="1" operator="greaterThan" stopIfTrue="1">
      <formula>O15</formula>
    </cfRule>
    <cfRule type="cellIs" priority="20" dxfId="0" operator="lessThan" stopIfTrue="1">
      <formula>O15</formula>
    </cfRule>
  </conditionalFormatting>
  <conditionalFormatting sqref="P31">
    <cfRule type="cellIs" priority="17" dxfId="1" operator="greaterThan" stopIfTrue="1">
      <formula>O31</formula>
    </cfRule>
    <cfRule type="cellIs" priority="18" dxfId="0" operator="lessThan" stopIfTrue="1">
      <formula>O31</formula>
    </cfRule>
  </conditionalFormatting>
  <conditionalFormatting sqref="P32">
    <cfRule type="cellIs" priority="15" dxfId="1" operator="greaterThan" stopIfTrue="1">
      <formula>O32</formula>
    </cfRule>
    <cfRule type="cellIs" priority="16" dxfId="0" operator="lessThan" stopIfTrue="1">
      <formula>O32</formula>
    </cfRule>
  </conditionalFormatting>
  <conditionalFormatting sqref="P33">
    <cfRule type="cellIs" priority="13" dxfId="1" operator="greaterThan" stopIfTrue="1">
      <formula>O33</formula>
    </cfRule>
    <cfRule type="cellIs" priority="14" dxfId="0" operator="lessThan" stopIfTrue="1">
      <formula>O33</formula>
    </cfRule>
  </conditionalFormatting>
  <conditionalFormatting sqref="P34">
    <cfRule type="cellIs" priority="11" dxfId="1" operator="greaterThan" stopIfTrue="1">
      <formula>O34</formula>
    </cfRule>
    <cfRule type="cellIs" priority="12" dxfId="0" operator="lessThan" stopIfTrue="1">
      <formula>O34</formula>
    </cfRule>
  </conditionalFormatting>
  <conditionalFormatting sqref="P35">
    <cfRule type="cellIs" priority="9" dxfId="1" operator="greaterThan" stopIfTrue="1">
      <formula>O35</formula>
    </cfRule>
    <cfRule type="cellIs" priority="10" dxfId="0" operator="lessThan" stopIfTrue="1">
      <formula>O35</formula>
    </cfRule>
  </conditionalFormatting>
  <conditionalFormatting sqref="P36">
    <cfRule type="cellIs" priority="7" dxfId="1" operator="greaterThan" stopIfTrue="1">
      <formula>O36</formula>
    </cfRule>
    <cfRule type="cellIs" priority="8" dxfId="0" operator="lessThan" stopIfTrue="1">
      <formula>O36</formula>
    </cfRule>
  </conditionalFormatting>
  <conditionalFormatting sqref="P37">
    <cfRule type="cellIs" priority="5" dxfId="1" operator="greaterThan" stopIfTrue="1">
      <formula>O37</formula>
    </cfRule>
    <cfRule type="cellIs" priority="6" dxfId="0" operator="lessThan" stopIfTrue="1">
      <formula>O37</formula>
    </cfRule>
  </conditionalFormatting>
  <conditionalFormatting sqref="P38">
    <cfRule type="cellIs" priority="3" dxfId="1" operator="greaterThan" stopIfTrue="1">
      <formula>O38</formula>
    </cfRule>
    <cfRule type="cellIs" priority="4" dxfId="0" operator="lessThan" stopIfTrue="1">
      <formula>O38</formula>
    </cfRule>
  </conditionalFormatting>
  <conditionalFormatting sqref="O40">
    <cfRule type="cellIs" priority="1" dxfId="1" operator="greaterThan" stopIfTrue="1">
      <formula>N40</formula>
    </cfRule>
    <cfRule type="cellIs" priority="2" dxfId="0" operator="lessThan" stopIfTrue="1">
      <formula>N40</formula>
    </cfRule>
  </conditionalFormatting>
  <printOptions horizontalCentered="1"/>
  <pageMargins left="0.5905511811023623" right="0.5905511811023623" top="0.5905511811023623" bottom="0.3937007874015748" header="0.5118110236220472" footer="0.5118110236220472"/>
  <pageSetup horizontalDpi="600" verticalDpi="600" orientation="portrait" paperSize="9" scale="62"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MRI</cp:lastModifiedBy>
  <cp:lastPrinted>2013-04-03T04:36:41Z</cp:lastPrinted>
  <dcterms:created xsi:type="dcterms:W3CDTF">2012-03-10T10:18:03Z</dcterms:created>
  <dcterms:modified xsi:type="dcterms:W3CDTF">2013-08-30T07:46:04Z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