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5" yWindow="65521" windowWidth="14430" windowHeight="11760" tabRatio="820" activeTab="0"/>
  </bookViews>
  <sheets>
    <sheet name="入力シート" sheetId="1" r:id="rId1"/>
    <sheet name="【製薬業界】主要水準値_比較" sheetId="2" r:id="rId2"/>
    <sheet name="【管理職比率×平均勤続年数】ｸﾞﾗﾌ_全体" sheetId="3" r:id="rId3"/>
    <sheet name="【管理職比率×平均勤続年数】ｸﾞﾗﾌ_MR" sheetId="4" r:id="rId4"/>
    <sheet name="【管理職比率×平均勤続年数】ｸﾞﾗﾌ_MR以外" sheetId="5" r:id="rId5"/>
  </sheets>
  <externalReferences>
    <externalReference r:id="rId8"/>
    <externalReference r:id="rId9"/>
    <externalReference r:id="rId10"/>
  </externalReferences>
  <definedNames>
    <definedName name="_xlnm.Print_Area" localSheetId="1">'【製薬業界】主要水準値_比較'!$A$1:$AE$65</definedName>
    <definedName name="_xlnm.Print_Area" localSheetId="0">'入力シート'!$A$1:$W$435</definedName>
  </definedNames>
  <calcPr fullCalcOnLoad="1"/>
</workbook>
</file>

<file path=xl/sharedStrings.xml><?xml version="1.0" encoding="utf-8"?>
<sst xmlns="http://schemas.openxmlformats.org/spreadsheetml/2006/main" count="985" uniqueCount="318">
  <si>
    <t>Ⅰ．採用に関する指標</t>
  </si>
  <si>
    <t>男性</t>
  </si>
  <si>
    <t>女性</t>
  </si>
  <si>
    <t>女性比率</t>
  </si>
  <si>
    <t>部門</t>
  </si>
  <si>
    <t>段階</t>
  </si>
  <si>
    <t>①25歳</t>
  </si>
  <si>
    <t>②30歳</t>
  </si>
  <si>
    <t>男性</t>
  </si>
  <si>
    <t>女性</t>
  </si>
  <si>
    <t>Ⅹ．総合的指標</t>
  </si>
  <si>
    <t>合計</t>
  </si>
  <si>
    <t>ａ．一般</t>
  </si>
  <si>
    <t>指標１０－２　平均でみた男女別賃金</t>
  </si>
  <si>
    <t>ⅩⅠ．ポジティブ・アクションの取り組みについて</t>
  </si>
  <si>
    <t>※すべて「正社員」についてお答えください。</t>
  </si>
  <si>
    <t>※黄色の網かけをしているセルに数値を記入してください。右に示している指標は自動計算されます。</t>
  </si>
  <si>
    <t>【指標】</t>
  </si>
  <si>
    <t>男性平均</t>
  </si>
  <si>
    <t>女性平均</t>
  </si>
  <si>
    <t>業界平均</t>
  </si>
  <si>
    <t>女性社員比率</t>
  </si>
  <si>
    <r>
      <t>平均賃金指数</t>
    </r>
    <r>
      <rPr>
        <sz val="10"/>
        <rFont val="Arial"/>
        <family val="2"/>
      </rPr>
      <t xml:space="preserve">
</t>
    </r>
    <r>
      <rPr>
        <sz val="10"/>
        <rFont val="ＭＳ Ｐゴシック"/>
        <family val="3"/>
      </rPr>
      <t>（男性を</t>
    </r>
    <r>
      <rPr>
        <sz val="10"/>
        <rFont val="Arial"/>
        <family val="2"/>
      </rPr>
      <t>100</t>
    </r>
    <r>
      <rPr>
        <sz val="10"/>
        <rFont val="ＭＳ Ｐゴシック"/>
        <family val="3"/>
      </rPr>
      <t>）</t>
    </r>
  </si>
  <si>
    <t>男女差</t>
  </si>
  <si>
    <t>課長クラス</t>
  </si>
  <si>
    <t>⑥合計</t>
  </si>
  <si>
    <t>部長以上</t>
  </si>
  <si>
    <t>職種</t>
  </si>
  <si>
    <t>④合計</t>
  </si>
  <si>
    <t>業界平均値</t>
  </si>
  <si>
    <r>
      <t>ａ．～</t>
    </r>
    <r>
      <rPr>
        <sz val="11"/>
        <rFont val="ＭＳ Ｐゴシック"/>
        <family val="3"/>
      </rPr>
      <t>3年未満</t>
    </r>
  </si>
  <si>
    <r>
      <t>ｂ．</t>
    </r>
    <r>
      <rPr>
        <sz val="11"/>
        <rFont val="ＭＳ Ｐゴシック"/>
        <family val="3"/>
      </rPr>
      <t>3～5年未満</t>
    </r>
  </si>
  <si>
    <r>
      <t>ｃ．</t>
    </r>
    <r>
      <rPr>
        <sz val="11"/>
        <rFont val="ＭＳ Ｐゴシック"/>
        <family val="3"/>
      </rPr>
      <t>5～10年未満</t>
    </r>
  </si>
  <si>
    <r>
      <t>ｄ．</t>
    </r>
    <r>
      <rPr>
        <sz val="11"/>
        <rFont val="ＭＳ Ｐゴシック"/>
        <family val="3"/>
      </rPr>
      <t>10～15年未満</t>
    </r>
  </si>
  <si>
    <r>
      <t>ｅ．</t>
    </r>
    <r>
      <rPr>
        <sz val="11"/>
        <rFont val="ＭＳ Ｐゴシック"/>
        <family val="3"/>
      </rPr>
      <t>15～20年未満</t>
    </r>
  </si>
  <si>
    <r>
      <t>ｆ．</t>
    </r>
    <r>
      <rPr>
        <sz val="11"/>
        <rFont val="ＭＳ Ｐゴシック"/>
        <family val="3"/>
      </rPr>
      <t>20～25年未満</t>
    </r>
  </si>
  <si>
    <r>
      <t>ｇ．</t>
    </r>
    <r>
      <rPr>
        <sz val="11"/>
        <rFont val="ＭＳ Ｐゴシック"/>
        <family val="3"/>
      </rPr>
      <t>25～30年未満</t>
    </r>
  </si>
  <si>
    <r>
      <t>ｈ．</t>
    </r>
    <r>
      <rPr>
        <sz val="11"/>
        <rFont val="ＭＳ Ｐゴシック"/>
        <family val="3"/>
      </rPr>
      <t>30年以上</t>
    </r>
  </si>
  <si>
    <t>指標１－１　職種別の採用実績</t>
  </si>
  <si>
    <t>①医薬情報担当者（ＭＲ）</t>
  </si>
  <si>
    <t>②研究開発</t>
  </si>
  <si>
    <t>③その他</t>
  </si>
  <si>
    <t>指標２－１　部門別の配置状況</t>
  </si>
  <si>
    <t>各部門に配属されている社員の男女別の人数についてお答えください。（2013年８月末日時点）</t>
  </si>
  <si>
    <t>注：本社事業所だけでなく支社・支店を含めた全体でご記入ください。また、出向者についても日本法人本社における所属が残っている方を含めて記入してください。（以降も同様）</t>
  </si>
  <si>
    <t>うちＭＲ職</t>
  </si>
  <si>
    <t>②研究開発部門</t>
  </si>
  <si>
    <t>⑥その他</t>
  </si>
  <si>
    <t>指標２－２　初任配属の部門別配属実績</t>
  </si>
  <si>
    <t>⑦合計</t>
  </si>
  <si>
    <t>初任配属（2013年度に新卒で入社）の社員の部門別の配属人数について、男女別にお答えください。（2013年８月末日時点）</t>
  </si>
  <si>
    <t>入社10年目の社員の部門別の配属人数について、男女別にお答えください（2013年８月末日時点）</t>
  </si>
  <si>
    <t>指標３－１　人事異動の対象となった社員に見られる傾向</t>
  </si>
  <si>
    <t>指標４－１　育成機会</t>
  </si>
  <si>
    <t>2012年度時点で外部機関、関連会社等への勤務・出向等をしていた社員の男女別の人数についてお答えください。（2012年度実績）</t>
  </si>
  <si>
    <t>①海外の外部機関への出向・留学等</t>
  </si>
  <si>
    <t>②海外事業所、海外関連会社への勤務・出向等</t>
  </si>
  <si>
    <t>③国内の外部機関への出向・留学等</t>
  </si>
  <si>
    <t>⑤合計</t>
  </si>
  <si>
    <t>Ⅴ．人事考課に関する指標</t>
  </si>
  <si>
    <t>指標５－１　人事考課の結果分布の状況</t>
  </si>
  <si>
    <t>正社員について、①人事考課の評価の段階数と、②男女別の評価スコアの平均値をお答えください（2012年度評価分）。なお、能力評価（昇級や昇格などにリンク）と業績評価（賞与などにリンク）で人事考課が異なる場合は、能力評価に関してご回答ください。</t>
  </si>
  <si>
    <t>※評価結果について、例えば５段階評価の場合には、５から１までのスコアを与え、男女別にスコアの平均値を算出してください。</t>
  </si>
  <si>
    <t>ＭＲではない社員</t>
  </si>
  <si>
    <t>Ⅵ．昇進、昇格に関する指標</t>
  </si>
  <si>
    <t>指標６－１　昇進、昇格の状況</t>
  </si>
  <si>
    <t>昨年度、主任・係長クラス、課長クラス、部長以上クラスに昇進、昇格した男女別の人数をお答えください。（2012年度実績）</t>
  </si>
  <si>
    <t>①主任・係長クラス</t>
  </si>
  <si>
    <t>②課長クラス</t>
  </si>
  <si>
    <t>③部長以上クラス</t>
  </si>
  <si>
    <t>うち役員</t>
  </si>
  <si>
    <t>Ⅶ．賃金に関する指標</t>
  </si>
  <si>
    <t>指標７－１　特定の年齢における男女別賃金額</t>
  </si>
  <si>
    <t>Ⅷ．定着に関する指標</t>
  </si>
  <si>
    <t>指標８－１　新規学卒採用後３年目、７年目及び10年目の定着率</t>
  </si>
  <si>
    <t>Ⅸ．ワーク・ライフ・バランス／両立支援に関する指標</t>
  </si>
  <si>
    <t>指標９－１　育児休業の取得状況</t>
  </si>
  <si>
    <t>①昨年度、子どもが誕生した社員数と、②そのうち育児休業を取得した社員数を男女別にお答えください。</t>
  </si>
  <si>
    <t>注１：社内結婚の場合は、男性、女性、それぞれ１人と数えてください。</t>
  </si>
  <si>
    <t>指標９－２　子育て等を契機に退職した女性社員の再雇用の状況</t>
  </si>
  <si>
    <t>子育て等（結婚・妊娠・出産を含む）を契機に退職した元女性社員のうち、昨年度、再雇用した女性の人数をお答えください。（2012年度実績）</t>
  </si>
  <si>
    <t>注１：自社の再雇用制度のもとで直接雇用された人（パート・アルバイト等を含む）が対象です。</t>
  </si>
  <si>
    <t>注２：再雇用制度は、妊娠、出産、育児、介護など何らかの理由で退職した従業員、主として正社員を、一定期間後に再び自社あるいは当該企業の関連会社で雇い入れる仕組みのことを指します。なお、本調査では、定年退職者等を再雇用する制度は対象に含みません。なお、再雇用制度がない場合は、記入不要です。</t>
  </si>
  <si>
    <t>指標９－３　そのほかのワーク・ライフ・バランス推進施策の状況</t>
  </si>
  <si>
    <t>指標１０－３　労働時間（残業時間）</t>
  </si>
  <si>
    <t>注：支社・工場等で独自に採用を行っている従業員であって本社・本部では把握が困難なものは含みません。</t>
  </si>
  <si>
    <t>2013年度に新規採用された新規学卒者の職種別男女別の人数についてお答えください。新規採用者がいない場合は、「０」とご記入ください。（2013年度実績）</t>
  </si>
  <si>
    <t>昨年度1年間に、正社員として中途採用された方の職種別男女別の人数についてお答えください。ただし、有期契約労働者から、正社員に転換・登用された人は除いてください。（2012年度実績）</t>
  </si>
  <si>
    <t>Ⅱ．配置に関する指標</t>
  </si>
  <si>
    <t>→
指標算出</t>
  </si>
  <si>
    <t>ＭＲではない社員</t>
  </si>
  <si>
    <t>①人事評価の段階数</t>
  </si>
  <si>
    <t>医薬情報担当者（ＭＲ）</t>
  </si>
  <si>
    <t>医薬情報担当者（ＭＲ）</t>
  </si>
  <si>
    <t>全体</t>
  </si>
  <si>
    <t>④国内関連会社への出向等</t>
  </si>
  <si>
    <t>ｂ.上記のうち、在籍者数</t>
  </si>
  <si>
    <t>②評価スコアの平均値</t>
  </si>
  <si>
    <t>ｂ.上記のうち、在籍者数</t>
  </si>
  <si>
    <t>③40歳</t>
  </si>
  <si>
    <t>④50歳</t>
  </si>
  <si>
    <t>注：復帰後、2013年8月末時点までの退職者を含めてご記入ください。</t>
  </si>
  <si>
    <t>②うち、短時間勤務制度利用人数（復帰後2013年８月末時点までに制度を利用した・利用している人）</t>
  </si>
  <si>
    <t>男女を問わず社員の活躍促進のための人事労務管理を反映するその他の一般的な指標として、①～⑤それぞれについて、お答えください。</t>
  </si>
  <si>
    <t>①－１　平均勤続年数（2013年８月末日時点）</t>
  </si>
  <si>
    <t>全体</t>
  </si>
  <si>
    <t>全体</t>
  </si>
  <si>
    <t>ＭＲではない社員</t>
  </si>
  <si>
    <t>医薬情報担当者（ＭＲ）</t>
  </si>
  <si>
    <t>ａ．25歳</t>
  </si>
  <si>
    <t>ｂ．30歳</t>
  </si>
  <si>
    <t>ｃ．40歳</t>
  </si>
  <si>
    <t>ｄ．50歳</t>
  </si>
  <si>
    <t>ｂ．主任・係長</t>
  </si>
  <si>
    <t>c．課長クラス</t>
  </si>
  <si>
    <t>ｄ．部長以上クラス</t>
  </si>
  <si>
    <t>うち役員</t>
  </si>
  <si>
    <t>a．課長クラス</t>
  </si>
  <si>
    <t>b．部長以上クラス</t>
  </si>
  <si>
    <t>①労働時間（残業時間）を把握できる従業員の比率をご回答ください。</t>
  </si>
  <si>
    <t>注１：2012年度１年間の残業時間を12で割った、１ヶ月当たりの平均残業時間数をお答えください。</t>
  </si>
  <si>
    <t>Ⅲ．異動に関する指標</t>
  </si>
  <si>
    <t>Ⅳ．育成、能力開発、キャリア形成に関する指標</t>
  </si>
  <si>
    <t xml:space="preserve"> </t>
  </si>
  <si>
    <t>2013年8月末日時点で管理職（課長クラス以上）の職位にある社員のうち、育児休業経験を有する方の人数を回答してください。</t>
  </si>
  <si>
    <t>①－２　平均勤続年数の男女差の５年前との違いについて（該当する番号１つを選択してください。）</t>
  </si>
  <si>
    <t>注１：本社人事部門で把握している限りでかまいません。</t>
  </si>
  <si>
    <r>
      <t>①子どもが誕生した社員数（2012年度実績）</t>
    </r>
    <r>
      <rPr>
        <sz val="9"/>
        <rFont val="ＭＳ Ｐゴシック"/>
        <family val="3"/>
      </rPr>
      <t>注1</t>
    </r>
  </si>
  <si>
    <t>新規学卒採用後３年目、７年目及び10年目の社員について、新規学卒採用時の人数と、2013年８月末日時点までの在籍者数を、男女別にお答えください。なお、合併等のため、過去の採用者数と現在の在籍者の特定が困難な場合は、下記3時点のうち、合併後の時点についての回答で構いません。</t>
  </si>
  <si>
    <t>注２：ここで言う「育児休業」とは、育児・介護休業法に定められた育児休業を指します。各社で独自に設けている、有給休暇を用いた「育児休暇」等は含みません。</t>
  </si>
  <si>
    <t>注１：ここで言う「育児休業」とは、育児・介護休業法に定められた育児休業を指します。各社で独自に設けている、有給休暇を用いた「育児休暇」等は含みません。</t>
  </si>
  <si>
    <t>注2：1991年の育児・介護休業法施行以降の実績について、把握が可能な限りにおいてご回答ください。</t>
  </si>
  <si>
    <t>→
指標算出</t>
  </si>
  <si>
    <t>→
指標算出</t>
  </si>
  <si>
    <t>育児休業取得割合</t>
  </si>
  <si>
    <t>育児短時間勤務利用率</t>
  </si>
  <si>
    <t>平均賃金指数</t>
  </si>
  <si>
    <t>指標１１－１　ポジティブ・アクションの取り組み状況</t>
  </si>
  <si>
    <t>１１－１　貴社のポジティブ・アクションの取組状況</t>
  </si>
  <si>
    <t>貴社のポジティブ・アクションの取組状況について、それぞれ該当するものを選んでください。</t>
  </si>
  <si>
    <t>注：「ポジティブ・アクション」とは、固定的な性別による役割分担意識や過去の経緯から、男女労働者間に事実上生じている差があるとき、それを解消し、女性労働者の能力発揮を促進するために企業が行う自主的かつ積極的な取組をいいます。詳しくは、厚生労働省ウェブサイトをご覧下さい。</t>
  </si>
  <si>
    <t>①女性活躍・活用方針など、会社としての取組姿勢を明確にしているか</t>
  </si>
  <si>
    <t>②新卒採用において女性採用比率の目標を設定しているか　</t>
  </si>
  <si>
    <t xml:space="preserve">［　１．設定している　　２．設定していない　　３．以前は設定していたが現在は設定していない　］
</t>
  </si>
  <si>
    <t>③－1　女性の積極的な管理職への登用方針等を設けているか</t>
  </si>
  <si>
    <t xml:space="preserve">［　１．設けている 　２．設けていない 　３．以前は設けていたが現在は設けていない　］
</t>
  </si>
  <si>
    <t>③－2　女性の管理職への登用比率の目標を設定しているか</t>
  </si>
  <si>
    <t xml:space="preserve">［　１．設定している　２．設定していない　３．以前は設定していたが現在は設定していない　］
</t>
  </si>
  <si>
    <t>④女性の職域拡大に向けた取り組みを行っているか</t>
  </si>
  <si>
    <t>［　１．行っている　　２．行っていない　３．以前は行っていたが現在は行っていない　］
　</t>
  </si>
  <si>
    <t>⑤性別に関わりなく公平な人事考課を実施するための、管理職への人事評価者研修を行っているか</t>
  </si>
  <si>
    <t>［　１．行っている　　２．行っていない　　３．以前は行っていたが現在は行っていない　］　
　</t>
  </si>
  <si>
    <t>⑥自社におけるポジティブ・アクションの取組について、その方針や内容を公表しているか
　　</t>
  </si>
  <si>
    <t>［　１．自社のホームページやCSR報告書等で公表　　</t>
  </si>
  <si>
    <t>　 ２．行政（厚生労働省のポジティブ・アクション情報ポータルサイトなど）を活用して公表</t>
  </si>
  <si>
    <t>　 ３．CSR報告書で公表（自社ホームページにおけるＣＳＲ報告書の開示を含む）</t>
  </si>
  <si>
    <t xml:space="preserve"> 　４．その他</t>
  </si>
  <si>
    <t xml:space="preserve"> 　５．取組は行っているが公表はしていない　</t>
  </si>
  <si>
    <t xml:space="preserve">　 ６．公表するほどの取組は行っていない　］
</t>
  </si>
  <si>
    <t>定着に関する指標</t>
  </si>
  <si>
    <t>活躍に関する指標</t>
  </si>
  <si>
    <t>管理職に占める
女性割合</t>
  </si>
  <si>
    <t>平均
勤続年数</t>
  </si>
  <si>
    <r>
      <rPr>
        <sz val="11"/>
        <rFont val="ＭＳ Ｐゴシック"/>
        <family val="3"/>
      </rPr>
      <t>主任・係長クラス女性比率</t>
    </r>
  </si>
  <si>
    <r>
      <t>10</t>
    </r>
    <r>
      <rPr>
        <sz val="11"/>
        <rFont val="ＭＳ Ｐゴシック"/>
        <family val="3"/>
      </rPr>
      <t>年目
配置</t>
    </r>
  </si>
  <si>
    <t>その他</t>
  </si>
  <si>
    <t>評価</t>
  </si>
  <si>
    <r>
      <t xml:space="preserve">採用
</t>
    </r>
    <r>
      <rPr>
        <sz val="9"/>
        <rFont val="ＭＳ Ｐゴシック"/>
        <family val="3"/>
      </rPr>
      <t>（女性比率）</t>
    </r>
  </si>
  <si>
    <r>
      <t xml:space="preserve">中途採用
</t>
    </r>
    <r>
      <rPr>
        <sz val="9"/>
        <rFont val="ＭＳ Ｐゴシック"/>
        <family val="3"/>
      </rPr>
      <t>（女性比率）</t>
    </r>
  </si>
  <si>
    <t>それ以外</t>
  </si>
  <si>
    <t>MR以外</t>
  </si>
  <si>
    <t>MR</t>
  </si>
  <si>
    <t>１－１　本年度新規採用学卒者に占める女性の割合</t>
  </si>
  <si>
    <t>③その他</t>
  </si>
  <si>
    <t>２－１　部門別の配属に関する指標</t>
  </si>
  <si>
    <t>２－２　初任配属の部門別の配属に関する指標</t>
  </si>
  <si>
    <t>２－３　勤続１０年目の部門別の配属に関する指標</t>
  </si>
  <si>
    <t>４－１　外部機関、関連会社等への勤務・出向等をしていた人数の状況</t>
  </si>
  <si>
    <t>５－１　評価結果分布の状況に関する指標</t>
  </si>
  <si>
    <t>６－１　主任・係長クラス、課長クラス、部長以上クラスに昇進、昇格した人数に占める女性の割合</t>
  </si>
  <si>
    <t>７－１　男女別賃金額の差異に関する指標</t>
  </si>
  <si>
    <t>８－１　新規学卒採用後3年目、7年目及び10年目の社員の定着率に関する指標</t>
  </si>
  <si>
    <t>９－１　育児休業の取得状況に関する指標</t>
  </si>
  <si>
    <t>９－２　子育て等を契機に退職した元女性社員の再雇用の状況</t>
  </si>
  <si>
    <t>９－３　そのほかのワーク・ライフ・バランス推進施策の状況</t>
  </si>
  <si>
    <t>１０－１　男女を問わない社員の活躍促進のための人事管理を反映するその他の一般的な指標（例示）</t>
  </si>
  <si>
    <t>１０－２　男女別賃金額の差異に関する指標</t>
  </si>
  <si>
    <t>１０－３　労働時間に関する指標</t>
  </si>
  <si>
    <r>
      <t>50</t>
    </r>
    <r>
      <rPr>
        <sz val="10"/>
        <rFont val="ＭＳ Ｐゴシック"/>
        <family val="3"/>
      </rPr>
      <t>歳時点の
男女賃金格差</t>
    </r>
  </si>
  <si>
    <r>
      <t>40</t>
    </r>
    <r>
      <rPr>
        <sz val="10"/>
        <rFont val="ＭＳ Ｐゴシック"/>
        <family val="3"/>
      </rPr>
      <t>歳時点の
男女賃金格差</t>
    </r>
  </si>
  <si>
    <r>
      <t>30</t>
    </r>
    <r>
      <rPr>
        <sz val="10"/>
        <rFont val="ＭＳ Ｐゴシック"/>
        <family val="3"/>
      </rPr>
      <t>歳時点の
男女賃金格差</t>
    </r>
  </si>
  <si>
    <r>
      <t>25</t>
    </r>
    <r>
      <rPr>
        <sz val="10"/>
        <rFont val="ＭＳ Ｐゴシック"/>
        <family val="3"/>
      </rPr>
      <t>歳時点の
男女賃金格差</t>
    </r>
  </si>
  <si>
    <t>営業所・支店等の
営業部門</t>
  </si>
  <si>
    <t>&gt;うちMR職</t>
  </si>
  <si>
    <t>研究開発部門</t>
  </si>
  <si>
    <t>信頼性保証・
安全性管理部門</t>
  </si>
  <si>
    <t>生産・生産管理部門</t>
  </si>
  <si>
    <t>本社企画・管理部門</t>
  </si>
  <si>
    <t>新任配置</t>
  </si>
  <si>
    <t>研究開発</t>
  </si>
  <si>
    <t>業界平均</t>
  </si>
  <si>
    <t>業界平均</t>
  </si>
  <si>
    <t>業界平均値</t>
  </si>
  <si>
    <t>業界平均値</t>
  </si>
  <si>
    <t>業界平均値</t>
  </si>
  <si>
    <t>業界平均値</t>
  </si>
  <si>
    <t>女性</t>
  </si>
  <si>
    <t>女性</t>
  </si>
  <si>
    <t>男性</t>
  </si>
  <si>
    <t>医薬情報担当者（ＭＲ）</t>
  </si>
  <si>
    <t>ＭＲではない社員</t>
  </si>
  <si>
    <t>ＭＲではない社員</t>
  </si>
  <si>
    <t>全体</t>
  </si>
  <si>
    <t>医薬情報担当者（ＭＲ）</t>
  </si>
  <si>
    <t>ＭＲではない社員</t>
  </si>
  <si>
    <t>業界平均値</t>
  </si>
  <si>
    <t>新卒採用後７年目の定着率</t>
  </si>
  <si>
    <t>新卒採用後１０年目の定着率</t>
  </si>
  <si>
    <t>女性比率</t>
  </si>
  <si>
    <t>業界平均値</t>
  </si>
  <si>
    <t>業界平均値</t>
  </si>
  <si>
    <t>③年齢別比率（25歳、30歳、40歳、50歳のみ）（2013年８月末日時点）</t>
  </si>
  <si>
    <t>⑤管理職に占める育児休業経験者割合(2013年8月末日時点)</t>
  </si>
  <si>
    <t>②昨年度の１人当たりの残業の状況</t>
  </si>
  <si>
    <t>①新卒採用後3年目の定着率</t>
  </si>
  <si>
    <t>②新卒採用後7年目の定着率</t>
  </si>
  <si>
    <t>③新卒採用後10年目の定着率</t>
  </si>
  <si>
    <t>全体</t>
  </si>
  <si>
    <t>自社</t>
  </si>
  <si>
    <t>自社</t>
  </si>
  <si>
    <t>-</t>
  </si>
  <si>
    <t xml:space="preserve">注１：「女性比率」とあるものは、「男女計に占める女性の割合」。
</t>
  </si>
  <si>
    <t>医薬情報担当者（ＭＲ）</t>
  </si>
  <si>
    <t>ＭＲではない社員</t>
  </si>
  <si>
    <t>［　１．明確にしている　　２．明確にしていない　　３．以前はしていたが現在は明確にしていない　］　
　</t>
  </si>
  <si>
    <t>新卒採用後３年目の定着率</t>
  </si>
  <si>
    <t>役職</t>
  </si>
  <si>
    <t>ａ．採用者数（2011年度）</t>
  </si>
  <si>
    <t>勤続年数</t>
  </si>
  <si>
    <t>年齢</t>
  </si>
  <si>
    <t>職位</t>
  </si>
  <si>
    <t>全体</t>
  </si>
  <si>
    <t>①産休・育休から職場復帰した人数（2012年度実績）</t>
  </si>
  <si>
    <t>出産などを契機に退職した元女性社員のうち、2012年度に再雇用した女性の人数</t>
  </si>
  <si>
    <t>ＭＲではない社員</t>
  </si>
  <si>
    <r>
      <t>②うち、2013年８月末までに育児休業
　</t>
    </r>
    <r>
      <rPr>
        <sz val="9"/>
        <rFont val="ＭＳ Ｐゴシック"/>
        <family val="3"/>
      </rPr>
      <t>注2</t>
    </r>
    <r>
      <rPr>
        <sz val="11"/>
        <rFont val="ＭＳ Ｐゴシック"/>
        <family val="3"/>
      </rPr>
      <t>を取得した人数</t>
    </r>
  </si>
  <si>
    <t>ａ．採用者数（2007年度）</t>
  </si>
  <si>
    <t>ａ．採用者数（2004年度）</t>
  </si>
  <si>
    <t>　2011年度の新規学卒採用者数、うち2013年８月末日時点までの在籍者数（3年目の在籍者数）</t>
  </si>
  <si>
    <t>　2007年度の新規学卒採用者数、うち2013年８月末日時点までの在籍者数（7年目の在籍者数）</t>
  </si>
  <si>
    <t>　2004年度の新規学卒採用者数、うち2013年８月末日時点までの在籍者数（10年目の在籍者数）</t>
  </si>
  <si>
    <t>昨年度の残業の状況について、お答えください。（正社員であっても短時間勤務者は除く。また、管理職、裁量労働制適用者など、残業時間の把握が行われていない方は除外して構いません。）</t>
  </si>
  <si>
    <t>ＭＲではない社員</t>
  </si>
  <si>
    <t>課長担当職率</t>
  </si>
  <si>
    <t>男性割合</t>
  </si>
  <si>
    <t>女性割合</t>
  </si>
  <si>
    <t>医薬情報担当者（ＭＲ）</t>
  </si>
  <si>
    <t>賃金格差指数</t>
  </si>
  <si>
    <t>定着率</t>
  </si>
  <si>
    <t>取得割合</t>
  </si>
  <si>
    <t>人数</t>
  </si>
  <si>
    <t>年数</t>
  </si>
  <si>
    <t>評価スコアの平均値</t>
  </si>
  <si>
    <t>指標１０－１　その他、男女を問わず社員の活躍促進のための人事労務管理を反映する状況</t>
  </si>
  <si>
    <t>②　勤続年数比率（2013年８月末日時点）</t>
  </si>
  <si>
    <t>④-1　役職別の女性割合（2013年８月末日時点）</t>
  </si>
  <si>
    <t>④-2　課長クラス以上割合</t>
  </si>
  <si>
    <t>指標１－２　中途採用の実績</t>
  </si>
  <si>
    <t>指標２－３　部門別勤続10年目の配置状況</t>
  </si>
  <si>
    <t>昨年度、産休・育休から職場復帰した人数と、②そのうち、短時間・短日勤務制度を利用した人数について、男女別にお答えください。</t>
  </si>
  <si>
    <r>
      <t>育児経験を持つ</t>
    </r>
    <r>
      <rPr>
        <sz val="11"/>
        <rFont val="ＭＳ Ｐゴシック"/>
        <family val="3"/>
      </rPr>
      <t xml:space="preserve">
管理職の割合
（女性）</t>
    </r>
  </si>
  <si>
    <r>
      <t>10</t>
    </r>
    <r>
      <rPr>
        <sz val="11"/>
        <rFont val="ＭＳ Ｐゴシック"/>
        <family val="3"/>
      </rPr>
      <t xml:space="preserve">年目定着率
</t>
    </r>
    <r>
      <rPr>
        <sz val="10"/>
        <rFont val="ＭＳ Ｐゴシック"/>
        <family val="3"/>
      </rPr>
      <t>（採用人数に対する残っている場合）</t>
    </r>
  </si>
  <si>
    <r>
      <t xml:space="preserve">７年目定着率
</t>
    </r>
    <r>
      <rPr>
        <sz val="10"/>
        <rFont val="ＭＳ Ｐゴシック"/>
        <family val="3"/>
      </rPr>
      <t>（採用人数に対する残っている場合）</t>
    </r>
  </si>
  <si>
    <r>
      <t xml:space="preserve">３年目定着率
</t>
    </r>
    <r>
      <rPr>
        <sz val="10"/>
        <rFont val="ＭＳ Ｐゴシック"/>
        <family val="3"/>
      </rPr>
      <t>（採用人数に対する残っている場合）</t>
    </r>
  </si>
  <si>
    <t>職位</t>
  </si>
  <si>
    <t>年齢</t>
  </si>
  <si>
    <r>
      <t>①男女別賃金の差異</t>
    </r>
    <r>
      <rPr>
        <sz val="9"/>
        <rFont val="ＭＳ Ｐゴシック"/>
        <family val="3"/>
      </rPr>
      <t xml:space="preserve"> (男性を１００とした場合）</t>
    </r>
  </si>
  <si>
    <r>
      <t xml:space="preserve">男女別賃金の差異 </t>
    </r>
    <r>
      <rPr>
        <sz val="9"/>
        <rFont val="ＭＳ Ｐゴシック"/>
        <family val="3"/>
      </rPr>
      <t>（男性を100とした場合）</t>
    </r>
  </si>
  <si>
    <r>
      <t>１－２　中途採用</t>
    </r>
    <r>
      <rPr>
        <sz val="10"/>
        <rFont val="HGPｺﾞｼｯｸE"/>
        <family val="3"/>
      </rPr>
      <t>※</t>
    </r>
    <r>
      <rPr>
        <sz val="12"/>
        <rFont val="HGPｺﾞｼｯｸE"/>
        <family val="3"/>
      </rPr>
      <t>における女性の占める割合</t>
    </r>
  </si>
  <si>
    <t>⑦合計</t>
  </si>
  <si>
    <t>①営業所・支店等の営業部門</t>
  </si>
  <si>
    <t>③信頼性保証・安全性管理部門</t>
  </si>
  <si>
    <t>④生産・生産管理部門</t>
  </si>
  <si>
    <t>⑤本社企画・管理部門</t>
  </si>
  <si>
    <r>
      <t>３－１　人事異動</t>
    </r>
    <r>
      <rPr>
        <vertAlign val="superscript"/>
        <sz val="12"/>
        <rFont val="HGPｺﾞｼｯｸE"/>
        <family val="3"/>
      </rPr>
      <t>注1</t>
    </r>
    <r>
      <rPr>
        <sz val="12"/>
        <rFont val="HGPｺﾞｼｯｸE"/>
        <family val="3"/>
      </rPr>
      <t>の対象となった社員における女性の占める割合</t>
    </r>
  </si>
  <si>
    <t>再雇用した女性の人数</t>
  </si>
  <si>
    <t>月平均残業時間数</t>
  </si>
  <si>
    <t>注２：データは2013年現在。製薬業の38社のデータをもとに算出。</t>
  </si>
  <si>
    <t>注３：平均賃金指数は年齢別の男女構成の偏りを反映した値であるのに対し、各歳時点の男女賃金格差は特定の年齢における男女の賃金格差を示している。算出の基となるデータが相異なるため、数値間に直接的な関係はない。</t>
  </si>
  <si>
    <t>注４：各指標のうち、有効回答が５件未満の項目は「―」と表記している。</t>
  </si>
  <si>
    <t>注：本社事業所だけでなく支社・支店を含めた全体でご記入ください。また、出向者についても日本法人本社における所属が残っている方を含めて記入してください。（以降も同様）</t>
  </si>
  <si>
    <t>注１：自社で「異動として管理されている範囲」でご記入ください（出向者も含めてご記入ください）。</t>
  </si>
  <si>
    <t>注１：「主任・係長クラス」は、「一般と課長クラスの間の役職・資格等級者」であり、管理職直前の等級にある者を指します。</t>
  </si>
  <si>
    <t>注２：ここでいう「課長クラス」とは、組織の管理監督者である課長のみならず、本社課長相当の等級にある者（部下無し含む）を指します。</t>
  </si>
  <si>
    <t>注３：ここでいう「部長以上クラス」とは、組織の管理監督者である部長のみならず、本社部長相当以上の等級にある者（部下無し含む）を指します。</t>
  </si>
  <si>
    <t>注：医薬品情報担当者（ＭＲ）の勤続年数については、2013年8月末時点でＭＲである方の勤続年数について回答してください。</t>
  </si>
  <si>
    <t>注：支社・工場等で独自に採用を行っている従業員であって本社・本部では把握が困難なものは含みません。</t>
  </si>
  <si>
    <r>
      <t>昨年度１年間に、人事異動</t>
    </r>
    <r>
      <rPr>
        <vertAlign val="superscript"/>
        <sz val="11"/>
        <rFont val="ＭＳ Ｐゴシック"/>
        <family val="3"/>
      </rPr>
      <t>注1</t>
    </r>
    <r>
      <rPr>
        <sz val="11"/>
        <rFont val="ＭＳ Ｐゴシック"/>
        <family val="3"/>
      </rPr>
      <t>の対象となった社員について、傾向をお答えください。（2012年度実績）</t>
    </r>
  </si>
  <si>
    <t>注１：賃金は、自社の基本給（短時間勤務の場合は、短縮時間分の賃金控除前）をご記入ください。</t>
  </si>
  <si>
    <t>注３：上記回答は、製薬業界全体の数値として統計的に処理されるため、個別企業の年齢別平均賃金額が公表されることはありません。</t>
  </si>
  <si>
    <t>注４：当該年齢の従業員がいない場合には、空欄のまま返送ください。</t>
  </si>
  <si>
    <t>注2：基本給の定義は、指標７－１の注釈を参照ください。</t>
  </si>
  <si>
    <t>注1：役職者を含めて、お答えください。</t>
  </si>
  <si>
    <t>注２：基本給：毎月の賃金の中で最も基本的な部分を占め、年齢、学歴、勤続年数、経験、能力、資格、地位、職務、業績など労働者本人の属性又は労働者の従事する職務に伴う要素によって算定される賃金で、原則として同じ賃金体系が適用される労働者員支給されるものをいいます。</t>
  </si>
  <si>
    <t>　　　なお、住宅手当、通勤手当など、労働者本人の属性又は職務に伴う要素によって算定されるとはいえない手当や、一部の労働者が一時的に従事する特殊な作業に対して支給される手当は基本給としません。</t>
  </si>
  <si>
    <t>-</t>
  </si>
  <si>
    <t>-</t>
  </si>
  <si>
    <t>【製薬業界(外資系企業）の平均値】</t>
  </si>
  <si>
    <t>①男性の方が異動の頻度が高い 　　[１．あてはまる　（33.3％）　２．あてはまらない　（66.7％）]</t>
  </si>
  <si>
    <t>①男性の方が異動の頻度が高い 　　[１．あてはまる　（22.2％）　２．あてはまらない　（77.8％）]</t>
  </si>
  <si>
    <t>②男性の方が異動の範囲（事業所間の距離）が広い　　[１．あてはまる　（22.2％）　２．あてはまらない　（77.8％）]</t>
  </si>
  <si>
    <t>③男性の方が異なる職種・部門間の異動が多い　 　[１．あてはまる　（22.2％）　２．あてはまらない　（77.8％）]</t>
  </si>
  <si>
    <t>②男性の方が異動の範囲（事業所間の距離）が広い　　[１．あてはまる　（33.3％）　２．あてはまらない　（66.7％）]</t>
  </si>
  <si>
    <t>③男性の方が異なる職種・部門間の異動が多い　 　[１．あてはまる　（22.2％）　２．あてはまらない　（77.8％）]</t>
  </si>
  <si>
    <t>（全体）〔　１．縮まっている　（44.4％）　２．変わらない　（33.3％）　３．広がっている　（22.2％）　　〕</t>
  </si>
  <si>
    <t>（ＭＲ） 〔　１．縮まっている　（22.2％）　２．変わらない　（44.4％）　３．広がっている　（33.3％）　　〕</t>
  </si>
  <si>
    <t>[　１．７割以上　（33.3％）　　２．４～６割程度　（44.4％）　　３．３割以下　（22.2％）　]</t>
  </si>
  <si>
    <t>'-</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</si>
</sst>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_ "/>
    <numFmt numFmtId="182" formatCode="#,##0.0;[Red]\-#,##0.0"/>
    <numFmt numFmtId="183" formatCode="0.0&quot;年&quot;"/>
    <numFmt numFmtId="184" formatCode="0.00_ "/>
    <numFmt numFmtId="185" formatCode="0;_ࠀ"/>
    <numFmt numFmtId="186" formatCode="0;_밀"/>
    <numFmt numFmtId="187" formatCode="0.0;_밀"/>
    <numFmt numFmtId="188" formatCode="0.00;_밀"/>
    <numFmt numFmtId="189" formatCode="yyyy/mm/dd"/>
    <numFmt numFmtId="190" formatCode="0.0"/>
    <numFmt numFmtId="191" formatCode=".00"/>
    <numFmt numFmtId="192" formatCode="0.000_ "/>
    <numFmt numFmtId="193" formatCode="0.0000_ "/>
    <numFmt numFmtId="194" formatCode="0.0&quot;%&quot;"/>
    <numFmt numFmtId="195" formatCode="0.0_);[Red]\(0.0\)"/>
    <numFmt numFmtId="196" formatCode="0_);[Red]\(0\)"/>
    <numFmt numFmtId="197" formatCode="#&quot;時間&quot;"/>
    <numFmt numFmtId="198" formatCode="#.#&quot;時間&quot;"/>
    <numFmt numFmtId="199" formatCode="#.#&quot;年&quot;"/>
    <numFmt numFmtId="200" formatCode="0.0&quot;時間&quot;"/>
    <numFmt numFmtId="201" formatCode="#,##0.0_ ;[Red]\-#,##0.0\ "/>
    <numFmt numFmtId="202" formatCode="#,##0.0_ "/>
    <numFmt numFmtId="203" formatCode="0_ "/>
    <numFmt numFmtId="204" formatCode="#&quot;段階&quot;"/>
    <numFmt numFmtId="205" formatCode="0.##&quot;段階&quot;"/>
    <numFmt numFmtId="206" formatCode="&quot;段階&quot;"/>
    <numFmt numFmtId="207" formatCode="#,###&quot;円&quot;"/>
    <numFmt numFmtId="208" formatCode="#&quot;人&quot;"/>
    <numFmt numFmtId="209" formatCode="0&quot;人&quot;"/>
    <numFmt numFmtId="210" formatCode="0.0&quot;人&quot;"/>
    <numFmt numFmtId="211" formatCode="#,##0_ "/>
    <numFmt numFmtId="212" formatCode="0.0&quot;年&quot;\ "/>
    <numFmt numFmtId="213" formatCode="0,###&quot;人&quot;"/>
    <numFmt numFmtId="214" formatCode="0.000000"/>
    <numFmt numFmtId="215" formatCode="0.00000"/>
    <numFmt numFmtId="216" formatCode="0.0000"/>
    <numFmt numFmtId="217" formatCode="0.000"/>
  </numFmts>
  <fonts count="53">
    <font>
      <sz val="11"/>
      <name val="ＭＳ Ｐゴシック"/>
      <family val="3"/>
    </font>
    <font>
      <sz val="6"/>
      <name val="ＭＳ Ｐゴシック"/>
      <family val="3"/>
    </font>
    <font>
      <sz val="11"/>
      <name val="HG創英角ｺﾞｼｯｸUB"/>
      <family val="3"/>
    </font>
    <font>
      <sz val="14"/>
      <name val="HG創英角ｺﾞｼｯｸUB"/>
      <family val="3"/>
    </font>
    <font>
      <sz val="11"/>
      <name val="HGPｺﾞｼｯｸE"/>
      <family val="3"/>
    </font>
    <font>
      <sz val="12"/>
      <name val="HGPｺﾞｼｯｸE"/>
      <family val="3"/>
    </font>
    <font>
      <sz val="11"/>
      <color indexed="42"/>
      <name val="ＭＳ Ｐゴシック"/>
      <family val="3"/>
    </font>
    <font>
      <sz val="10"/>
      <name val="ＭＳ Ｐゴシック"/>
      <family val="3"/>
    </font>
    <font>
      <sz val="11"/>
      <color indexed="10"/>
      <name val="ＭＳ Ｐゴシック"/>
      <family val="3"/>
    </font>
    <font>
      <sz val="11"/>
      <color indexed="12"/>
      <name val="ＭＳ Ｐゴシック"/>
      <family val="3"/>
    </font>
    <font>
      <sz val="9"/>
      <name val="ＭＳ Ｐゴシック"/>
      <family val="3"/>
    </font>
    <font>
      <sz val="14"/>
      <name val="ＭＳ Ｐゴシック"/>
      <family val="3"/>
    </font>
    <font>
      <sz val="11"/>
      <name val="Arial"/>
      <family val="2"/>
    </font>
    <font>
      <sz val="9"/>
      <name val="Arial"/>
      <family val="2"/>
    </font>
    <font>
      <sz val="14"/>
      <name val="Arial"/>
      <family val="2"/>
    </font>
    <font>
      <sz val="10"/>
      <name val="Arial"/>
      <family val="2"/>
    </font>
    <font>
      <sz val="1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2"/>
      <name val="ＭＳ 明朝"/>
      <family val="1"/>
    </font>
    <font>
      <u val="single"/>
      <sz val="9"/>
      <color indexed="12"/>
      <name val="ＭＳ 明朝"/>
      <family val="1"/>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
      <color indexed="36"/>
      <name val="ＭＳ 明朝"/>
      <family val="1"/>
    </font>
    <font>
      <sz val="11"/>
      <color indexed="17"/>
      <name val="ＭＳ Ｐゴシック"/>
      <family val="3"/>
    </font>
    <font>
      <b/>
      <sz val="11"/>
      <name val="ＭＳ 明朝"/>
      <family val="1"/>
    </font>
    <font>
      <sz val="20"/>
      <name val="ＭＳ Ｐゴシック"/>
      <family val="3"/>
    </font>
    <font>
      <vertAlign val="superscript"/>
      <sz val="12"/>
      <name val="HGPｺﾞｼｯｸE"/>
      <family val="3"/>
    </font>
    <font>
      <sz val="10"/>
      <name val="HGPｺﾞｼｯｸE"/>
      <family val="3"/>
    </font>
    <font>
      <vertAlign val="superscript"/>
      <sz val="11"/>
      <name val="ＭＳ Ｐゴシック"/>
      <family val="3"/>
    </font>
    <font>
      <sz val="9"/>
      <color indexed="10"/>
      <name val="ＭＳ Ｐゴシック"/>
      <family val="3"/>
    </font>
    <font>
      <sz val="10"/>
      <color indexed="8"/>
      <name val="ＭＳ Ｐゴシック"/>
      <family val="3"/>
    </font>
    <font>
      <sz val="10"/>
      <color indexed="8"/>
      <name val="Calibri"/>
      <family val="2"/>
    </font>
    <font>
      <sz val="9"/>
      <color indexed="8"/>
      <name val="ＭＳ Ｐゴシック"/>
      <family val="3"/>
    </font>
    <font>
      <b/>
      <sz val="10"/>
      <color indexed="20"/>
      <name val="ＭＳ Ｐゴシック"/>
      <family val="3"/>
    </font>
    <font>
      <b/>
      <sz val="10"/>
      <color indexed="12"/>
      <name val="ＭＳ Ｐゴシック"/>
      <family val="3"/>
    </font>
    <font>
      <sz val="11"/>
      <color rgb="FFFF0000"/>
      <name val="ＭＳ Ｐゴシック"/>
      <family val="3"/>
    </font>
    <font>
      <sz val="11"/>
      <color theme="0"/>
      <name val="ＭＳ Ｐゴシック"/>
      <family val="3"/>
    </font>
    <font>
      <sz val="11"/>
      <color indexed="12"/>
      <name val="Cambria"/>
      <family val="3"/>
    </font>
    <font>
      <sz val="11"/>
      <name val="Cambria"/>
      <family val="3"/>
    </font>
    <font>
      <sz val="11"/>
      <name val="Calibri"/>
      <family val="3"/>
    </font>
    <font>
      <sz val="9"/>
      <color rgb="FFFF0000"/>
      <name val="ＭＳ Ｐゴシック"/>
      <family val="3"/>
    </font>
    <font>
      <sz val="11"/>
      <color rgb="FF0000FF"/>
      <name val="ＭＳ Ｐゴシック"/>
      <family val="3"/>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indexed="42"/>
        <bgColor indexed="64"/>
      </patternFill>
    </fill>
    <fill>
      <patternFill patternType="solid">
        <fgColor rgb="FFFFFF99"/>
        <bgColor indexed="64"/>
      </patternFill>
    </fill>
    <fill>
      <patternFill patternType="solid">
        <fgColor theme="0"/>
        <bgColor indexed="64"/>
      </patternFill>
    </fill>
    <fill>
      <patternFill patternType="solid">
        <fgColor indexed="31"/>
        <bgColor indexed="64"/>
      </patternFill>
    </fill>
    <fill>
      <patternFill patternType="solid">
        <fgColor rgb="FFFFEBFF"/>
        <bgColor indexed="64"/>
      </patternFill>
    </fill>
  </fills>
  <borders count="1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style="thin"/>
      <right>
        <color indexed="63"/>
      </right>
      <top style="thin"/>
      <bottom style="dotted"/>
    </border>
    <border>
      <left style="thin"/>
      <right>
        <color indexed="63"/>
      </right>
      <top style="dotted"/>
      <bottom style="thin"/>
    </border>
    <border>
      <left>
        <color indexed="63"/>
      </left>
      <right style="mediumDashed"/>
      <top style="mediumDashed"/>
      <bottom>
        <color indexed="63"/>
      </bottom>
    </border>
    <border>
      <left style="mediumDashed"/>
      <right>
        <color indexed="63"/>
      </right>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style="thin"/>
      <right style="thin"/>
      <top style="thin"/>
      <bottom style="dotted"/>
    </border>
    <border>
      <left style="thin"/>
      <right style="thin"/>
      <top style="thin"/>
      <bottom style="thin"/>
    </border>
    <border>
      <left style="thin"/>
      <right style="thin"/>
      <top style="double"/>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style="thin"/>
      <right style="thin"/>
      <top style="thin"/>
      <bottom style="double"/>
    </border>
    <border>
      <left style="thin"/>
      <right style="thin"/>
      <top style="thin"/>
      <bottom>
        <color indexed="63"/>
      </bottom>
    </border>
    <border>
      <left>
        <color indexed="63"/>
      </left>
      <right style="thin"/>
      <top>
        <color indexed="63"/>
      </top>
      <bottom style="thin"/>
    </border>
    <border>
      <left>
        <color indexed="63"/>
      </left>
      <right style="mediumDashed"/>
      <top>
        <color indexed="63"/>
      </top>
      <bottom>
        <color indexed="63"/>
      </bottom>
    </border>
    <border>
      <left style="thin"/>
      <right>
        <color indexed="63"/>
      </right>
      <top style="dotted"/>
      <bottom style="dotted"/>
    </border>
    <border>
      <left style="thin"/>
      <right style="thin"/>
      <top style="dotted"/>
      <bottom style="thin"/>
    </border>
    <border>
      <left style="thin"/>
      <right style="double"/>
      <top style="thin"/>
      <bottom style="thin"/>
    </border>
    <border>
      <left>
        <color indexed="63"/>
      </left>
      <right style="mediumDashed"/>
      <top>
        <color indexed="63"/>
      </top>
      <bottom style="mediumDashed"/>
    </border>
    <border>
      <left style="hair"/>
      <right>
        <color indexed="63"/>
      </right>
      <top style="hair"/>
      <bottom style="hair"/>
    </border>
    <border>
      <left style="thin"/>
      <right style="double"/>
      <top style="dotted"/>
      <bottom style="thin"/>
    </border>
    <border>
      <left style="thin"/>
      <right style="double"/>
      <top>
        <color indexed="63"/>
      </top>
      <bottom style="thin"/>
    </border>
    <border>
      <left>
        <color indexed="63"/>
      </left>
      <right style="thin"/>
      <top style="dotted"/>
      <bottom style="dotted"/>
    </border>
    <border>
      <left>
        <color indexed="63"/>
      </left>
      <right style="hair"/>
      <top>
        <color indexed="63"/>
      </top>
      <bottom style="hair"/>
    </border>
    <border>
      <left>
        <color indexed="63"/>
      </left>
      <right>
        <color indexed="63"/>
      </right>
      <top style="dotted"/>
      <bottom style="thin"/>
    </border>
    <border>
      <left style="thin"/>
      <right style="double"/>
      <top style="thin"/>
      <bottom style="double"/>
    </border>
    <border>
      <left style="thin"/>
      <right style="double"/>
      <top>
        <color indexed="63"/>
      </top>
      <bottom>
        <color indexed="63"/>
      </bottom>
    </border>
    <border>
      <left>
        <color indexed="63"/>
      </left>
      <right>
        <color indexed="63"/>
      </right>
      <top>
        <color indexed="63"/>
      </top>
      <bottom style="dotted"/>
    </border>
    <border>
      <left style="double"/>
      <right style="thin"/>
      <top style="double"/>
      <bottom style="dotted"/>
    </border>
    <border>
      <left style="thin"/>
      <right>
        <color indexed="63"/>
      </right>
      <top>
        <color indexed="63"/>
      </top>
      <bottom style="dotted"/>
    </border>
    <border>
      <left style="double"/>
      <right style="thin"/>
      <top style="thin"/>
      <bottom style="thin"/>
    </border>
    <border>
      <left style="double"/>
      <right style="thin"/>
      <top style="thin"/>
      <bottom style="double"/>
    </border>
    <border>
      <left style="hair"/>
      <right style="hair"/>
      <top style="hair"/>
      <bottom style="hair"/>
    </border>
    <border>
      <left>
        <color indexed="63"/>
      </left>
      <right>
        <color indexed="63"/>
      </right>
      <top style="hair"/>
      <bottom>
        <color indexed="63"/>
      </bottom>
    </border>
    <border>
      <left style="thin"/>
      <right style="thin"/>
      <top>
        <color indexed="63"/>
      </top>
      <bottom>
        <color indexed="63"/>
      </bottom>
    </border>
    <border>
      <left>
        <color indexed="63"/>
      </left>
      <right>
        <color indexed="63"/>
      </right>
      <top style="dotted"/>
      <bottom style="dotted"/>
    </border>
    <border>
      <left>
        <color indexed="63"/>
      </left>
      <right style="thin"/>
      <top style="thin"/>
      <bottom style="dotted"/>
    </border>
    <border>
      <left style="thin"/>
      <right style="thin"/>
      <top style="dotted"/>
      <bottom style="dotted"/>
    </border>
    <border>
      <left>
        <color indexed="63"/>
      </left>
      <right style="thin"/>
      <top style="dotted"/>
      <bottom style="thin"/>
    </border>
    <border>
      <left>
        <color indexed="63"/>
      </left>
      <right style="hair"/>
      <top style="hair"/>
      <bottom style="hair"/>
    </border>
    <border>
      <left style="thin"/>
      <right style="double"/>
      <top style="thin"/>
      <bottom>
        <color indexed="63"/>
      </bottom>
    </border>
    <border>
      <left>
        <color indexed="63"/>
      </left>
      <right>
        <color indexed="63"/>
      </right>
      <top style="thin"/>
      <bottom style="dotted"/>
    </border>
    <border>
      <left>
        <color indexed="63"/>
      </left>
      <right>
        <color indexed="63"/>
      </right>
      <top style="hair"/>
      <bottom style="hair"/>
    </border>
    <border>
      <left style="double"/>
      <right style="thin"/>
      <top style="thin"/>
      <bottom>
        <color indexed="63"/>
      </bottom>
    </border>
    <border>
      <left style="double"/>
      <right style="thin"/>
      <top>
        <color indexed="63"/>
      </top>
      <bottom>
        <color indexed="63"/>
      </bottom>
    </border>
    <border>
      <left style="double"/>
      <right style="thin"/>
      <top style="dotted"/>
      <bottom style="thin"/>
    </border>
    <border>
      <left>
        <color indexed="63"/>
      </left>
      <right>
        <color indexed="63"/>
      </right>
      <top style="double"/>
      <bottom>
        <color indexed="63"/>
      </bottom>
    </border>
    <border>
      <left>
        <color indexed="63"/>
      </left>
      <right style="thin"/>
      <top style="thin"/>
      <bottom>
        <color indexed="63"/>
      </bottom>
    </border>
    <border>
      <left style="double"/>
      <right style="hair"/>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style="double"/>
      <right style="thin"/>
      <top style="dotted"/>
      <bottom style="double"/>
    </border>
    <border>
      <left style="double"/>
      <right style="hair"/>
      <top style="double"/>
      <bottom style="double"/>
    </border>
    <border>
      <left>
        <color indexed="63"/>
      </left>
      <right style="hair"/>
      <top style="hair"/>
      <bottom style="double"/>
    </border>
    <border>
      <left style="hair"/>
      <right style="hair"/>
      <top style="hair"/>
      <bottom>
        <color indexed="63"/>
      </bottom>
    </border>
    <border>
      <left>
        <color indexed="63"/>
      </left>
      <right style="hair"/>
      <top style="hair"/>
      <bottom>
        <color indexed="63"/>
      </bottom>
    </border>
    <border>
      <left style="thin"/>
      <right style="double"/>
      <top style="double"/>
      <bottom style="dotted"/>
    </border>
    <border>
      <left style="double"/>
      <right>
        <color indexed="63"/>
      </right>
      <top>
        <color indexed="63"/>
      </top>
      <bottom>
        <color indexed="63"/>
      </bottom>
    </border>
    <border>
      <left style="double"/>
      <right style="thin"/>
      <top>
        <color indexed="63"/>
      </top>
      <bottom style="dotted"/>
    </border>
    <border>
      <left style="thin"/>
      <right style="double"/>
      <top style="dotted"/>
      <bottom>
        <color indexed="63"/>
      </bottom>
    </border>
    <border>
      <left style="thin"/>
      <right style="thin"/>
      <top style="dotted"/>
      <bottom style="double"/>
    </border>
    <border>
      <left style="thin"/>
      <right style="double"/>
      <top style="dotted"/>
      <bottom style="double"/>
    </border>
    <border>
      <left style="thin"/>
      <right style="thin"/>
      <top style="double"/>
      <bottom>
        <color indexed="63"/>
      </bottom>
    </border>
    <border>
      <left>
        <color indexed="63"/>
      </left>
      <right style="double"/>
      <top style="double"/>
      <bottom>
        <color indexed="63"/>
      </bottom>
    </border>
    <border>
      <left style="thin"/>
      <right style="thin"/>
      <top style="double"/>
      <bottom style="dotted"/>
    </border>
    <border>
      <left>
        <color indexed="63"/>
      </left>
      <right style="double"/>
      <top style="double"/>
      <bottom style="dotted"/>
    </border>
    <border>
      <left>
        <color indexed="63"/>
      </left>
      <right style="thin"/>
      <top>
        <color indexed="63"/>
      </top>
      <bottom style="double"/>
    </border>
    <border>
      <left>
        <color indexed="63"/>
      </left>
      <right style="double"/>
      <top>
        <color indexed="63"/>
      </top>
      <bottom style="double"/>
    </border>
    <border>
      <left style="hair"/>
      <right style="hair"/>
      <top style="double"/>
      <bottom style="double"/>
    </border>
    <border>
      <left>
        <color indexed="63"/>
      </left>
      <right style="double"/>
      <top style="double"/>
      <bottom style="double"/>
    </border>
    <border>
      <left>
        <color indexed="63"/>
      </left>
      <right style="thin"/>
      <top style="double"/>
      <bottom>
        <color indexed="63"/>
      </bottom>
    </border>
    <border>
      <left style="thin"/>
      <right>
        <color indexed="63"/>
      </right>
      <top style="thin"/>
      <bottom>
        <color indexed="63"/>
      </bottom>
    </border>
    <border>
      <left>
        <color indexed="63"/>
      </left>
      <right style="thin"/>
      <top style="double"/>
      <bottom style="dotted"/>
    </border>
    <border>
      <left style="double"/>
      <right style="thin"/>
      <top>
        <color indexed="63"/>
      </top>
      <bottom style="double"/>
    </border>
    <border>
      <left style="thin"/>
      <right>
        <color indexed="63"/>
      </right>
      <top>
        <color indexed="63"/>
      </top>
      <bottom>
        <color indexed="63"/>
      </bottom>
    </border>
    <border>
      <left style="thin"/>
      <right style="thin"/>
      <top>
        <color indexed="63"/>
      </top>
      <bottom style="double"/>
    </border>
    <border>
      <left>
        <color indexed="63"/>
      </left>
      <right>
        <color indexed="63"/>
      </right>
      <top style="dotted"/>
      <bottom>
        <color indexed="63"/>
      </bottom>
    </border>
    <border>
      <left style="medium">
        <color indexed="60"/>
      </left>
      <right>
        <color indexed="63"/>
      </right>
      <top style="medium">
        <color indexed="60"/>
      </top>
      <bottom style="medium">
        <color indexed="60"/>
      </bottom>
    </border>
    <border>
      <left>
        <color indexed="63"/>
      </left>
      <right>
        <color indexed="63"/>
      </right>
      <top style="medium">
        <color indexed="60"/>
      </top>
      <bottom style="medium">
        <color indexed="60"/>
      </bottom>
    </border>
    <border>
      <left>
        <color indexed="63"/>
      </left>
      <right style="medium">
        <color indexed="60"/>
      </right>
      <top style="medium">
        <color indexed="60"/>
      </top>
      <bottom style="medium">
        <color indexed="60"/>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hair"/>
      <right style="hair"/>
      <top style="double"/>
      <bottom>
        <color indexed="63"/>
      </bottom>
    </border>
    <border>
      <left style="hair"/>
      <right style="hair"/>
      <top>
        <color indexed="63"/>
      </top>
      <bottom style="double"/>
    </border>
    <border>
      <left style="hair"/>
      <right style="double"/>
      <top style="double"/>
      <bottom>
        <color indexed="63"/>
      </bottom>
    </border>
    <border>
      <left style="hair"/>
      <right style="double"/>
      <top>
        <color indexed="63"/>
      </top>
      <bottom style="double"/>
    </border>
    <border>
      <left style="double"/>
      <right style="hair"/>
      <top style="double"/>
      <bottom>
        <color indexed="63"/>
      </bottom>
    </border>
    <border>
      <left style="double"/>
      <right style="hair"/>
      <top>
        <color indexed="63"/>
      </top>
      <bottom style="double"/>
    </border>
    <border>
      <left style="medium">
        <color indexed="20"/>
      </left>
      <right>
        <color indexed="63"/>
      </right>
      <top style="medium">
        <color indexed="20"/>
      </top>
      <bottom style="medium">
        <color indexed="20"/>
      </bottom>
    </border>
    <border>
      <left>
        <color indexed="63"/>
      </left>
      <right>
        <color indexed="63"/>
      </right>
      <top style="medium">
        <color indexed="20"/>
      </top>
      <bottom style="medium">
        <color indexed="20"/>
      </bottom>
    </border>
    <border>
      <left>
        <color indexed="63"/>
      </left>
      <right style="medium">
        <color indexed="20"/>
      </right>
      <top style="medium">
        <color indexed="20"/>
      </top>
      <bottom style="medium">
        <color indexed="20"/>
      </bottom>
    </border>
    <border>
      <left style="medium">
        <color indexed="21"/>
      </left>
      <right>
        <color indexed="63"/>
      </right>
      <top style="medium">
        <color indexed="21"/>
      </top>
      <bottom style="medium">
        <color indexed="21"/>
      </bottom>
    </border>
    <border>
      <left>
        <color indexed="63"/>
      </left>
      <right>
        <color indexed="63"/>
      </right>
      <top style="medium">
        <color indexed="21"/>
      </top>
      <bottom style="medium">
        <color indexed="21"/>
      </bottom>
    </border>
    <border>
      <left>
        <color indexed="63"/>
      </left>
      <right style="medium">
        <color indexed="21"/>
      </right>
      <top style="medium">
        <color indexed="21"/>
      </top>
      <bottom style="medium">
        <color indexed="21"/>
      </bottom>
    </border>
    <border>
      <left style="dotted"/>
      <right>
        <color indexed="63"/>
      </right>
      <top style="dotted"/>
      <bottom style="thin"/>
    </border>
    <border>
      <left style="hair"/>
      <right style="hair"/>
      <top>
        <color indexed="63"/>
      </top>
      <bottom style="hair"/>
    </border>
    <border>
      <left style="hair"/>
      <right style="double"/>
      <top style="hair"/>
      <bottom>
        <color indexed="63"/>
      </bottom>
    </border>
    <border>
      <left style="hair"/>
      <right style="double"/>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hair"/>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11"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9" fillId="0" borderId="0" applyNumberFormat="0" applyFill="0" applyBorder="0" applyAlignment="0" applyProtection="0"/>
    <xf numFmtId="0" fontId="20" fillId="15" borderId="1" applyNumberFormat="0" applyAlignment="0" applyProtection="0"/>
    <xf numFmtId="0" fontId="21" fillId="7"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2" fillId="4" borderId="2" applyNumberFormat="0" applyFont="0" applyAlignment="0" applyProtection="0"/>
    <xf numFmtId="0" fontId="8" fillId="0" borderId="3" applyNumberFormat="0" applyFill="0" applyAlignment="0" applyProtection="0"/>
    <xf numFmtId="0" fontId="24" fillId="16" borderId="0" applyNumberFormat="0" applyBorder="0" applyAlignment="0" applyProtection="0"/>
    <xf numFmtId="0" fontId="25" fillId="17"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17"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33" fillId="0" borderId="0" applyNumberFormat="0" applyFill="0" applyBorder="0" applyAlignment="0" applyProtection="0"/>
    <xf numFmtId="0" fontId="34" fillId="6" borderId="0" applyNumberFormat="0" applyBorder="0" applyAlignment="0" applyProtection="0"/>
  </cellStyleXfs>
  <cellXfs count="732">
    <xf numFmtId="0" fontId="0" fillId="0" borderId="0" xfId="0" applyAlignment="1">
      <alignment vertical="center"/>
    </xf>
    <xf numFmtId="0" fontId="10" fillId="17" borderId="10" xfId="0" applyFont="1" applyFill="1" applyBorder="1" applyAlignment="1">
      <alignment horizontal="center" vertical="center" wrapText="1"/>
    </xf>
    <xf numFmtId="0" fontId="10" fillId="17" borderId="11" xfId="0" applyFont="1" applyFill="1" applyBorder="1" applyAlignment="1">
      <alignment horizontal="center" vertical="center" wrapText="1"/>
    </xf>
    <xf numFmtId="0" fontId="12" fillId="17" borderId="0" xfId="0" applyFont="1" applyFill="1" applyAlignment="1">
      <alignment vertical="center" wrapText="1"/>
    </xf>
    <xf numFmtId="0" fontId="12" fillId="17" borderId="0" xfId="0" applyFont="1" applyFill="1" applyAlignment="1">
      <alignment horizontal="center" vertical="center" wrapText="1"/>
    </xf>
    <xf numFmtId="0" fontId="12" fillId="17" borderId="12" xfId="0" applyFont="1" applyFill="1" applyBorder="1" applyAlignment="1">
      <alignment vertical="center" wrapText="1"/>
    </xf>
    <xf numFmtId="0" fontId="12" fillId="17" borderId="13" xfId="0" applyFont="1" applyFill="1" applyBorder="1" applyAlignment="1">
      <alignment vertical="center" wrapText="1"/>
    </xf>
    <xf numFmtId="0" fontId="13" fillId="17" borderId="0" xfId="0" applyFont="1" applyFill="1" applyAlignment="1">
      <alignment vertical="center" wrapText="1"/>
    </xf>
    <xf numFmtId="0" fontId="14" fillId="17" borderId="0" xfId="0" applyFont="1" applyFill="1" applyAlignment="1">
      <alignment horizontal="center" vertical="center" wrapText="1"/>
    </xf>
    <xf numFmtId="0" fontId="13" fillId="17" borderId="0" xfId="0" applyFont="1" applyFill="1" applyAlignment="1">
      <alignment horizontal="center" vertical="center" wrapText="1"/>
    </xf>
    <xf numFmtId="0" fontId="12" fillId="17" borderId="14" xfId="0" applyFont="1" applyFill="1" applyBorder="1" applyAlignment="1">
      <alignment vertical="center" wrapText="1"/>
    </xf>
    <xf numFmtId="0" fontId="12" fillId="17" borderId="15" xfId="0" applyFont="1" applyFill="1" applyBorder="1" applyAlignment="1">
      <alignment vertical="center" wrapText="1"/>
    </xf>
    <xf numFmtId="0" fontId="13" fillId="17" borderId="15" xfId="0" applyFont="1" applyFill="1" applyBorder="1" applyAlignment="1">
      <alignment vertical="center" wrapText="1"/>
    </xf>
    <xf numFmtId="0" fontId="12" fillId="17" borderId="15" xfId="0" applyFont="1" applyFill="1" applyBorder="1" applyAlignment="1">
      <alignment horizontal="center" vertical="center" wrapText="1"/>
    </xf>
    <xf numFmtId="0" fontId="0" fillId="17" borderId="0" xfId="0" applyFont="1" applyFill="1" applyAlignment="1">
      <alignment vertical="center"/>
    </xf>
    <xf numFmtId="180" fontId="12" fillId="17" borderId="10" xfId="42" applyNumberFormat="1" applyFont="1" applyFill="1" applyBorder="1" applyAlignment="1">
      <alignment horizontal="center" vertical="center" shrinkToFit="1"/>
    </xf>
    <xf numFmtId="180" fontId="12" fillId="17" borderId="11" xfId="42" applyNumberFormat="1" applyFont="1" applyFill="1" applyBorder="1" applyAlignment="1">
      <alignment horizontal="center" vertical="center" shrinkToFit="1"/>
    </xf>
    <xf numFmtId="0" fontId="10" fillId="17" borderId="16" xfId="0" applyFont="1" applyFill="1" applyBorder="1" applyAlignment="1">
      <alignment horizontal="center" vertical="center" wrapText="1"/>
    </xf>
    <xf numFmtId="0" fontId="4" fillId="0" borderId="0" xfId="0" applyFont="1" applyAlignment="1" applyProtection="1">
      <alignment horizontal="left" vertical="center"/>
      <protection/>
    </xf>
    <xf numFmtId="0" fontId="0" fillId="0" borderId="0" xfId="0" applyAlignment="1" applyProtection="1">
      <alignment vertical="center"/>
      <protection/>
    </xf>
    <xf numFmtId="0" fontId="46" fillId="0" borderId="0" xfId="0" applyFont="1" applyAlignment="1" applyProtection="1">
      <alignment vertical="center"/>
      <protection/>
    </xf>
    <xf numFmtId="0" fontId="2" fillId="0" borderId="0" xfId="0" applyFont="1" applyAlignment="1" applyProtection="1">
      <alignment vertical="center"/>
      <protection/>
    </xf>
    <xf numFmtId="0" fontId="5" fillId="18" borderId="0" xfId="0" applyFont="1" applyFill="1" applyAlignment="1" applyProtection="1">
      <alignment vertical="center"/>
      <protection/>
    </xf>
    <xf numFmtId="0" fontId="0" fillId="18" borderId="0" xfId="0" applyFill="1" applyAlignment="1" applyProtection="1">
      <alignment vertical="center"/>
      <protection/>
    </xf>
    <xf numFmtId="0" fontId="6" fillId="18" borderId="0" xfId="0" applyFont="1" applyFill="1" applyAlignment="1" applyProtection="1">
      <alignment vertical="center"/>
      <protection/>
    </xf>
    <xf numFmtId="0" fontId="0" fillId="0" borderId="0" xfId="0" applyAlignment="1" applyProtection="1">
      <alignment vertical="center" wrapText="1"/>
      <protection/>
    </xf>
    <xf numFmtId="0" fontId="0" fillId="0" borderId="0" xfId="0" applyAlignment="1" applyProtection="1">
      <alignment vertical="center"/>
      <protection/>
    </xf>
    <xf numFmtId="0" fontId="2" fillId="0" borderId="0" xfId="0" applyFont="1" applyAlignment="1" applyProtection="1">
      <alignment vertical="center"/>
      <protection/>
    </xf>
    <xf numFmtId="0" fontId="0" fillId="0" borderId="17" xfId="0"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7" borderId="17" xfId="0" applyFill="1" applyBorder="1" applyAlignment="1" applyProtection="1">
      <alignment vertical="center"/>
      <protection/>
    </xf>
    <xf numFmtId="0" fontId="9" fillId="0" borderId="0" xfId="0" applyFont="1" applyAlignment="1" applyProtection="1">
      <alignment horizontal="center" vertical="center" shrinkToFit="1"/>
      <protection/>
    </xf>
    <xf numFmtId="180" fontId="0" fillId="0" borderId="18" xfId="42" applyNumberFormat="1" applyFont="1" applyBorder="1" applyAlignment="1" applyProtection="1">
      <alignment vertical="center"/>
      <protection/>
    </xf>
    <xf numFmtId="180" fontId="0" fillId="0" borderId="19" xfId="42" applyNumberFormat="1" applyFont="1" applyBorder="1" applyAlignment="1" applyProtection="1">
      <alignment vertical="center"/>
      <protection/>
    </xf>
    <xf numFmtId="0" fontId="10" fillId="0" borderId="0" xfId="0" applyFont="1" applyAlignment="1" applyProtection="1">
      <alignment vertical="center"/>
      <protection/>
    </xf>
    <xf numFmtId="0" fontId="0" fillId="0" borderId="0" xfId="0" applyFill="1" applyBorder="1" applyAlignment="1" applyProtection="1">
      <alignment vertical="center"/>
      <protection/>
    </xf>
    <xf numFmtId="0" fontId="0" fillId="0" borderId="0" xfId="0" applyBorder="1" applyAlignment="1" applyProtection="1">
      <alignment vertical="center"/>
      <protection/>
    </xf>
    <xf numFmtId="0" fontId="0" fillId="17" borderId="19" xfId="0" applyFill="1" applyBorder="1" applyAlignment="1" applyProtection="1">
      <alignment vertical="center"/>
      <protection/>
    </xf>
    <xf numFmtId="0" fontId="0" fillId="0" borderId="0" xfId="0" applyFill="1" applyAlignment="1" applyProtection="1">
      <alignment vertical="center"/>
      <protection/>
    </xf>
    <xf numFmtId="180" fontId="0" fillId="0" borderId="0" xfId="0" applyNumberFormat="1" applyAlignment="1" applyProtection="1">
      <alignment vertical="center"/>
      <protection/>
    </xf>
    <xf numFmtId="0" fontId="0" fillId="0" borderId="0" xfId="0" applyFill="1" applyAlignment="1" applyProtection="1">
      <alignment vertical="center" wrapText="1"/>
      <protection/>
    </xf>
    <xf numFmtId="0" fontId="7" fillId="0" borderId="17" xfId="0" applyFont="1" applyFill="1" applyBorder="1" applyAlignment="1" applyProtection="1">
      <alignment horizontal="center" vertical="center"/>
      <protection/>
    </xf>
    <xf numFmtId="0" fontId="0" fillId="0" borderId="20" xfId="0" applyBorder="1" applyAlignment="1" applyProtection="1">
      <alignment vertical="center"/>
      <protection/>
    </xf>
    <xf numFmtId="203" fontId="47" fillId="0" borderId="0" xfId="42" applyNumberFormat="1" applyFont="1" applyFill="1" applyBorder="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vertical="center" wrapText="1"/>
      <protection/>
    </xf>
    <xf numFmtId="0" fontId="0" fillId="0" borderId="21" xfId="0" applyBorder="1" applyAlignment="1" applyProtection="1">
      <alignment vertical="center"/>
      <protection/>
    </xf>
    <xf numFmtId="0" fontId="0" fillId="0" borderId="22" xfId="0" applyBorder="1" applyAlignment="1" applyProtection="1">
      <alignment vertical="center"/>
      <protection/>
    </xf>
    <xf numFmtId="0" fontId="0" fillId="0" borderId="19" xfId="0" applyBorder="1" applyAlignment="1" applyProtection="1">
      <alignment horizontal="center" vertical="center"/>
      <protection/>
    </xf>
    <xf numFmtId="0" fontId="0" fillId="0" borderId="21" xfId="0" applyBorder="1" applyAlignment="1" applyProtection="1">
      <alignment vertical="center"/>
      <protection/>
    </xf>
    <xf numFmtId="180" fontId="0" fillId="0" borderId="0" xfId="42" applyNumberFormat="1" applyFont="1" applyFill="1" applyBorder="1" applyAlignment="1" applyProtection="1">
      <alignment vertical="center"/>
      <protection/>
    </xf>
    <xf numFmtId="0" fontId="2" fillId="0" borderId="21" xfId="0" applyFont="1" applyBorder="1" applyAlignment="1" applyProtection="1">
      <alignment vertical="center"/>
      <protection/>
    </xf>
    <xf numFmtId="0" fontId="0" fillId="0" borderId="23" xfId="0" applyBorder="1" applyAlignment="1">
      <alignment horizontal="center" vertical="center"/>
    </xf>
    <xf numFmtId="0" fontId="0" fillId="0" borderId="24" xfId="0" applyBorder="1" applyAlignment="1" applyProtection="1">
      <alignment horizontal="center" vertical="center"/>
      <protection/>
    </xf>
    <xf numFmtId="180" fontId="0" fillId="0" borderId="0" xfId="42" applyNumberFormat="1" applyFont="1" applyBorder="1" applyAlignment="1" applyProtection="1">
      <alignment vertical="center"/>
      <protection/>
    </xf>
    <xf numFmtId="0" fontId="0" fillId="0" borderId="25" xfId="0" applyBorder="1" applyAlignment="1" applyProtection="1">
      <alignment vertical="center"/>
      <protection/>
    </xf>
    <xf numFmtId="0" fontId="0" fillId="0" borderId="19" xfId="0" applyBorder="1" applyAlignment="1" applyProtection="1">
      <alignment vertical="center"/>
      <protection/>
    </xf>
    <xf numFmtId="0" fontId="0" fillId="17" borderId="26" xfId="0"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9" fillId="0" borderId="20" xfId="0" applyFont="1" applyBorder="1" applyAlignment="1" applyProtection="1">
      <alignment horizontal="center" vertical="center" wrapText="1" shrinkToFit="1"/>
      <protection/>
    </xf>
    <xf numFmtId="0" fontId="0" fillId="17" borderId="20" xfId="0" applyFill="1" applyBorder="1" applyAlignment="1" applyProtection="1">
      <alignment horizontal="center" vertical="center"/>
      <protection/>
    </xf>
    <xf numFmtId="0" fontId="0" fillId="0" borderId="23" xfId="0" applyBorder="1" applyAlignment="1" applyProtection="1">
      <alignment horizontal="center" vertical="center"/>
      <protection/>
    </xf>
    <xf numFmtId="0" fontId="48" fillId="0" borderId="0" xfId="0" applyFont="1" applyBorder="1" applyAlignment="1" applyProtection="1">
      <alignment horizontal="center" vertical="center" wrapText="1"/>
      <protection/>
    </xf>
    <xf numFmtId="0" fontId="2" fillId="0" borderId="0" xfId="0" applyFont="1" applyBorder="1" applyAlignment="1" applyProtection="1">
      <alignment vertical="center"/>
      <protection/>
    </xf>
    <xf numFmtId="0" fontId="0" fillId="0" borderId="0" xfId="0" applyBorder="1" applyAlignment="1">
      <alignment horizontal="center" vertical="center" shrinkToFit="1"/>
    </xf>
    <xf numFmtId="0" fontId="0" fillId="0" borderId="0" xfId="0" applyFill="1" applyBorder="1" applyAlignment="1" applyProtection="1">
      <alignment horizontal="center" vertical="center"/>
      <protection/>
    </xf>
    <xf numFmtId="0" fontId="2" fillId="0" borderId="0" xfId="0" applyFont="1" applyAlignment="1" applyProtection="1">
      <alignment horizontal="left" vertical="center"/>
      <protection/>
    </xf>
    <xf numFmtId="0" fontId="0" fillId="0" borderId="0" xfId="0" applyAlignment="1">
      <alignment horizontal="left" vertical="center"/>
    </xf>
    <xf numFmtId="0" fontId="0" fillId="0" borderId="0" xfId="0" applyAlignment="1">
      <alignment vertical="center"/>
    </xf>
    <xf numFmtId="0" fontId="0" fillId="0" borderId="0" xfId="0" applyFont="1" applyAlignment="1">
      <alignment horizontal="left" vertical="center"/>
    </xf>
    <xf numFmtId="183" fontId="0" fillId="0" borderId="0" xfId="49" applyNumberFormat="1" applyFont="1" applyFill="1" applyBorder="1" applyAlignment="1" applyProtection="1">
      <alignment vertical="center"/>
      <protection/>
    </xf>
    <xf numFmtId="181" fontId="0" fillId="0" borderId="0" xfId="42" applyNumberFormat="1" applyFont="1" applyBorder="1" applyAlignment="1" applyProtection="1">
      <alignment horizontal="right" vertical="center"/>
      <protection/>
    </xf>
    <xf numFmtId="0" fontId="0" fillId="0" borderId="0" xfId="0" applyFill="1" applyAlignment="1" applyProtection="1">
      <alignment vertical="center"/>
      <protection/>
    </xf>
    <xf numFmtId="0" fontId="0" fillId="0" borderId="0" xfId="0" applyBorder="1" applyAlignment="1">
      <alignment vertical="center"/>
    </xf>
    <xf numFmtId="0" fontId="0" fillId="0" borderId="0" xfId="0" applyFill="1" applyBorder="1" applyAlignment="1" applyProtection="1">
      <alignment vertical="center"/>
      <protection/>
    </xf>
    <xf numFmtId="0" fontId="2" fillId="0" borderId="0" xfId="0" applyFont="1" applyBorder="1" applyAlignment="1" applyProtection="1">
      <alignment horizontal="left" vertical="center"/>
      <protection/>
    </xf>
    <xf numFmtId="0" fontId="0" fillId="0" borderId="0" xfId="0" applyFont="1" applyBorder="1" applyAlignment="1">
      <alignment horizontal="left" vertical="center"/>
    </xf>
    <xf numFmtId="195" fontId="0" fillId="0" borderId="0" xfId="49" applyNumberFormat="1" applyFont="1" applyBorder="1" applyAlignment="1" applyProtection="1">
      <alignment vertical="center"/>
      <protection/>
    </xf>
    <xf numFmtId="182" fontId="0" fillId="0" borderId="0" xfId="49" applyNumberFormat="1" applyFont="1" applyBorder="1" applyAlignment="1" applyProtection="1">
      <alignment vertical="center"/>
      <protection/>
    </xf>
    <xf numFmtId="38" fontId="0" fillId="0" borderId="0" xfId="49" applyFont="1" applyFill="1" applyBorder="1" applyAlignment="1" applyProtection="1">
      <alignment vertical="center"/>
      <protection/>
    </xf>
    <xf numFmtId="38" fontId="0" fillId="0" borderId="20" xfId="49" applyFont="1" applyFill="1" applyBorder="1" applyAlignment="1" applyProtection="1">
      <alignment vertical="center"/>
      <protection/>
    </xf>
    <xf numFmtId="0" fontId="5" fillId="0" borderId="0" xfId="0" applyFont="1" applyFill="1" applyAlignment="1" applyProtection="1">
      <alignment vertical="center"/>
      <protection/>
    </xf>
    <xf numFmtId="182" fontId="0" fillId="0" borderId="0" xfId="49" applyNumberFormat="1" applyFont="1" applyFill="1" applyBorder="1" applyAlignment="1" applyProtection="1">
      <alignment vertical="center"/>
      <protection/>
    </xf>
    <xf numFmtId="0" fontId="0" fillId="0" borderId="0" xfId="0" applyFill="1" applyBorder="1" applyAlignment="1" applyProtection="1">
      <alignment vertical="center" wrapText="1"/>
      <protection/>
    </xf>
    <xf numFmtId="0" fontId="0" fillId="0" borderId="0" xfId="0" applyBorder="1" applyAlignment="1" applyProtection="1">
      <alignment horizontal="left" vertical="center"/>
      <protection/>
    </xf>
    <xf numFmtId="0" fontId="0" fillId="0" borderId="0" xfId="0" applyNumberFormat="1" applyFill="1" applyBorder="1" applyAlignment="1" applyProtection="1">
      <alignment horizontal="center" vertical="center"/>
      <protection/>
    </xf>
    <xf numFmtId="0" fontId="0" fillId="0" borderId="20" xfId="0" applyNumberFormat="1" applyFill="1" applyBorder="1" applyAlignment="1" applyProtection="1">
      <alignment horizontal="center" vertical="center"/>
      <protection/>
    </xf>
    <xf numFmtId="0" fontId="0" fillId="0" borderId="20" xfId="0" applyBorder="1" applyAlignment="1" applyProtection="1">
      <alignment horizontal="left" vertical="center"/>
      <protection/>
    </xf>
    <xf numFmtId="0" fontId="0" fillId="0" borderId="0" xfId="0" applyFill="1" applyBorder="1" applyAlignment="1" applyProtection="1">
      <alignment horizontal="left" vertical="center"/>
      <protection/>
    </xf>
    <xf numFmtId="180" fontId="0" fillId="0" borderId="17" xfId="42" applyNumberFormat="1" applyFont="1" applyBorder="1" applyAlignment="1" applyProtection="1">
      <alignment vertical="center"/>
      <protection/>
    </xf>
    <xf numFmtId="180" fontId="0" fillId="0" borderId="27" xfId="42" applyNumberFormat="1" applyFont="1" applyBorder="1" applyAlignment="1" applyProtection="1">
      <alignment vertical="center"/>
      <protection/>
    </xf>
    <xf numFmtId="0" fontId="49" fillId="0" borderId="0" xfId="0" applyFont="1" applyBorder="1" applyAlignment="1">
      <alignment vertical="center"/>
    </xf>
    <xf numFmtId="0" fontId="48" fillId="0" borderId="0" xfId="0" applyFont="1" applyBorder="1" applyAlignment="1" applyProtection="1">
      <alignment horizontal="center" vertical="center" wrapText="1"/>
      <protection/>
    </xf>
    <xf numFmtId="0" fontId="0" fillId="0" borderId="0" xfId="42" applyNumberFormat="1" applyFont="1" applyFill="1" applyBorder="1" applyAlignment="1" applyProtection="1">
      <alignment vertical="center"/>
      <protection/>
    </xf>
    <xf numFmtId="0" fontId="0" fillId="0" borderId="21" xfId="0" applyNumberFormat="1" applyFill="1" applyBorder="1" applyAlignment="1" applyProtection="1">
      <alignment horizontal="center" vertical="center"/>
      <protection/>
    </xf>
    <xf numFmtId="0" fontId="0" fillId="0" borderId="21" xfId="0" applyFill="1" applyBorder="1" applyAlignment="1" applyProtection="1">
      <alignment horizontal="left" vertical="center"/>
      <protection/>
    </xf>
    <xf numFmtId="202" fontId="47" fillId="0" borderId="0" xfId="0" applyNumberFormat="1" applyFont="1" applyFill="1" applyAlignment="1" applyProtection="1">
      <alignment vertical="center"/>
      <protection/>
    </xf>
    <xf numFmtId="201" fontId="0" fillId="0" borderId="0" xfId="0" applyNumberFormat="1" applyFill="1" applyAlignment="1" applyProtection="1">
      <alignment vertical="center"/>
      <protection/>
    </xf>
    <xf numFmtId="180" fontId="0" fillId="0" borderId="0" xfId="42" applyNumberFormat="1" applyFont="1" applyFill="1" applyBorder="1" applyAlignment="1" applyProtection="1">
      <alignment vertical="center"/>
      <protection/>
    </xf>
    <xf numFmtId="0" fontId="0" fillId="0" borderId="0" xfId="0" applyFill="1" applyAlignment="1">
      <alignment horizontal="left" vertical="center"/>
    </xf>
    <xf numFmtId="0" fontId="0" fillId="0" borderId="0" xfId="0" applyFill="1" applyAlignment="1">
      <alignment vertical="center"/>
    </xf>
    <xf numFmtId="0" fontId="0" fillId="0" borderId="0" xfId="0" applyFill="1" applyBorder="1" applyAlignment="1">
      <alignment vertical="center"/>
    </xf>
    <xf numFmtId="0" fontId="10" fillId="0" borderId="0" xfId="0" applyFont="1" applyFill="1" applyBorder="1" applyAlignment="1" applyProtection="1">
      <alignment vertical="center"/>
      <protection/>
    </xf>
    <xf numFmtId="0" fontId="7" fillId="0" borderId="0" xfId="0" applyFont="1" applyAlignment="1" applyProtection="1">
      <alignment vertical="center"/>
      <protection/>
    </xf>
    <xf numFmtId="0" fontId="7" fillId="0" borderId="0" xfId="0" applyFont="1" applyFill="1" applyBorder="1" applyAlignment="1" applyProtection="1">
      <alignment vertical="center"/>
      <protection/>
    </xf>
    <xf numFmtId="0" fontId="0" fillId="0" borderId="23" xfId="0" applyBorder="1" applyAlignment="1" applyProtection="1">
      <alignment horizontal="left" vertical="center"/>
      <protection/>
    </xf>
    <xf numFmtId="180" fontId="0" fillId="0" borderId="28" xfId="42" applyNumberFormat="1" applyFont="1" applyFill="1" applyBorder="1" applyAlignment="1" applyProtection="1">
      <alignment vertical="center"/>
      <protection/>
    </xf>
    <xf numFmtId="180" fontId="0" fillId="0" borderId="17" xfId="42" applyNumberFormat="1" applyFont="1" applyFill="1" applyBorder="1" applyAlignment="1" applyProtection="1">
      <alignment vertical="center"/>
      <protection/>
    </xf>
    <xf numFmtId="180" fontId="0" fillId="0" borderId="17" xfId="0" applyNumberFormat="1" applyFill="1" applyBorder="1" applyAlignment="1" applyProtection="1">
      <alignment vertical="center"/>
      <protection/>
    </xf>
    <xf numFmtId="180" fontId="0" fillId="0" borderId="27" xfId="0" applyNumberFormat="1" applyFill="1" applyBorder="1" applyAlignment="1" applyProtection="1">
      <alignment vertical="center"/>
      <protection/>
    </xf>
    <xf numFmtId="181" fontId="0" fillId="0" borderId="17" xfId="0" applyNumberFormat="1" applyFill="1" applyBorder="1" applyAlignment="1">
      <alignment vertical="center"/>
    </xf>
    <xf numFmtId="195" fontId="0" fillId="0" borderId="17" xfId="49" applyNumberFormat="1" applyFont="1" applyBorder="1" applyAlignment="1">
      <alignment vertical="center"/>
    </xf>
    <xf numFmtId="207" fontId="0" fillId="7" borderId="17" xfId="49" applyNumberFormat="1" applyFont="1" applyFill="1" applyBorder="1" applyAlignment="1" applyProtection="1">
      <alignment vertical="center"/>
      <protection/>
    </xf>
    <xf numFmtId="209" fontId="0" fillId="7" borderId="17" xfId="0" applyNumberFormat="1" applyFill="1" applyBorder="1" applyAlignment="1" applyProtection="1">
      <alignment vertical="center"/>
      <protection/>
    </xf>
    <xf numFmtId="209" fontId="0" fillId="19" borderId="17" xfId="0" applyNumberFormat="1" applyFill="1" applyBorder="1" applyAlignment="1" applyProtection="1">
      <alignment vertical="center"/>
      <protection/>
    </xf>
    <xf numFmtId="209" fontId="0" fillId="19" borderId="27" xfId="0" applyNumberFormat="1" applyFill="1" applyBorder="1" applyAlignment="1" applyProtection="1">
      <alignment vertical="center"/>
      <protection/>
    </xf>
    <xf numFmtId="209" fontId="0" fillId="0" borderId="19" xfId="42" applyNumberFormat="1" applyFont="1" applyBorder="1" applyAlignment="1" applyProtection="1">
      <alignment vertical="center"/>
      <protection/>
    </xf>
    <xf numFmtId="209" fontId="0" fillId="7" borderId="17" xfId="49" applyNumberFormat="1" applyFont="1" applyFill="1" applyBorder="1" applyAlignment="1" applyProtection="1">
      <alignment vertical="center"/>
      <protection/>
    </xf>
    <xf numFmtId="180" fontId="0" fillId="0" borderId="17" xfId="42" applyNumberFormat="1" applyFont="1" applyFill="1" applyBorder="1" applyAlignment="1" applyProtection="1">
      <alignment vertical="center"/>
      <protection/>
    </xf>
    <xf numFmtId="180" fontId="0" fillId="0" borderId="28" xfId="42" applyNumberFormat="1" applyFont="1" applyFill="1" applyBorder="1" applyAlignment="1" applyProtection="1">
      <alignment vertical="center"/>
      <protection/>
    </xf>
    <xf numFmtId="180" fontId="0" fillId="0" borderId="19" xfId="42" applyNumberFormat="1" applyFont="1" applyFill="1" applyBorder="1" applyAlignment="1" applyProtection="1">
      <alignment vertical="center"/>
      <protection/>
    </xf>
    <xf numFmtId="0" fontId="48" fillId="0" borderId="0" xfId="0" applyFont="1" applyBorder="1" applyAlignment="1" applyProtection="1">
      <alignment horizontal="center" vertical="center" wrapText="1"/>
      <protection/>
    </xf>
    <xf numFmtId="0" fontId="0" fillId="0" borderId="29" xfId="0" applyBorder="1" applyAlignment="1" applyProtection="1">
      <alignment horizontal="center" vertical="center"/>
      <protection/>
    </xf>
    <xf numFmtId="209" fontId="0" fillId="7" borderId="28" xfId="0" applyNumberFormat="1" applyFill="1" applyBorder="1" applyAlignment="1" applyProtection="1">
      <alignment vertical="center"/>
      <protection/>
    </xf>
    <xf numFmtId="180" fontId="0" fillId="0" borderId="17" xfId="0" applyNumberFormat="1" applyBorder="1" applyAlignment="1" applyProtection="1">
      <alignment vertical="center"/>
      <protection/>
    </xf>
    <xf numFmtId="210" fontId="0" fillId="0" borderId="17" xfId="49" applyNumberFormat="1" applyFont="1" applyBorder="1" applyAlignment="1" applyProtection="1">
      <alignment vertical="center"/>
      <protection/>
    </xf>
    <xf numFmtId="209" fontId="0" fillId="19" borderId="17" xfId="49" applyNumberFormat="1" applyFont="1" applyFill="1" applyBorder="1" applyAlignment="1" applyProtection="1">
      <alignment vertical="center"/>
      <protection/>
    </xf>
    <xf numFmtId="209" fontId="0" fillId="19" borderId="28" xfId="49" applyNumberFormat="1" applyFont="1" applyFill="1" applyBorder="1" applyAlignment="1" applyProtection="1">
      <alignment vertical="center"/>
      <protection/>
    </xf>
    <xf numFmtId="0" fontId="2" fillId="0" borderId="0" xfId="0" applyFont="1" applyFill="1" applyAlignment="1" applyProtection="1">
      <alignment horizontal="left" vertical="center"/>
      <protection/>
    </xf>
    <xf numFmtId="0" fontId="4" fillId="18" borderId="0" xfId="0" applyFont="1" applyFill="1" applyAlignment="1" applyProtection="1">
      <alignment vertical="center"/>
      <protection/>
    </xf>
    <xf numFmtId="0" fontId="0" fillId="0" borderId="0" xfId="49" applyNumberFormat="1" applyFont="1" applyFill="1" applyBorder="1" applyAlignment="1" applyProtection="1">
      <alignment vertical="center"/>
      <protection/>
    </xf>
    <xf numFmtId="0" fontId="48" fillId="0" borderId="0" xfId="0" applyFont="1" applyFill="1" applyBorder="1" applyAlignment="1" applyProtection="1">
      <alignment vertical="center" wrapText="1"/>
      <protection/>
    </xf>
    <xf numFmtId="182" fontId="0" fillId="0" borderId="0" xfId="49" applyNumberFormat="1" applyFont="1" applyFill="1" applyBorder="1" applyAlignment="1" applyProtection="1">
      <alignment vertical="center"/>
      <protection/>
    </xf>
    <xf numFmtId="195" fontId="0" fillId="0" borderId="0" xfId="0" applyNumberFormat="1" applyAlignment="1" applyProtection="1">
      <alignment vertical="center"/>
      <protection/>
    </xf>
    <xf numFmtId="0" fontId="36" fillId="17" borderId="15" xfId="0" applyFont="1" applyFill="1" applyBorder="1" applyAlignment="1">
      <alignment vertical="center" wrapText="1"/>
    </xf>
    <xf numFmtId="0" fontId="12" fillId="17" borderId="0" xfId="0" applyFont="1" applyFill="1" applyBorder="1" applyAlignment="1">
      <alignment vertical="center" wrapText="1"/>
    </xf>
    <xf numFmtId="0" fontId="36" fillId="17" borderId="0" xfId="0" applyFont="1" applyFill="1" applyAlignment="1">
      <alignment vertical="center" wrapText="1"/>
    </xf>
    <xf numFmtId="0" fontId="12" fillId="17" borderId="0" xfId="0" applyFont="1" applyFill="1" applyBorder="1" applyAlignment="1">
      <alignment horizontal="center" vertical="center" wrapText="1"/>
    </xf>
    <xf numFmtId="0" fontId="12" fillId="17" borderId="30" xfId="0" applyFont="1" applyFill="1" applyBorder="1" applyAlignment="1">
      <alignment vertical="center" wrapText="1"/>
    </xf>
    <xf numFmtId="0" fontId="13" fillId="17" borderId="0" xfId="0" applyFont="1" applyFill="1" applyBorder="1" applyAlignment="1">
      <alignment vertical="center" wrapText="1"/>
    </xf>
    <xf numFmtId="0" fontId="12" fillId="17" borderId="13" xfId="0" applyFont="1" applyFill="1" applyBorder="1" applyAlignment="1">
      <alignment horizontal="center" vertical="center" wrapText="1"/>
    </xf>
    <xf numFmtId="180" fontId="12" fillId="17" borderId="0" xfId="0" applyNumberFormat="1" applyFont="1" applyFill="1" applyBorder="1" applyAlignment="1">
      <alignment horizontal="center" vertical="center" shrinkToFit="1"/>
    </xf>
    <xf numFmtId="0" fontId="10" fillId="17" borderId="31" xfId="0" applyFont="1" applyFill="1" applyBorder="1" applyAlignment="1">
      <alignment horizontal="center" vertical="center" wrapText="1"/>
    </xf>
    <xf numFmtId="0" fontId="10" fillId="17" borderId="0" xfId="0" applyFont="1" applyFill="1" applyBorder="1" applyAlignment="1">
      <alignment horizontal="center" vertical="center" wrapText="1"/>
    </xf>
    <xf numFmtId="183" fontId="12" fillId="17" borderId="0" xfId="0" applyNumberFormat="1" applyFont="1" applyFill="1" applyBorder="1" applyAlignment="1">
      <alignment horizontal="center" vertical="center" shrinkToFit="1"/>
    </xf>
    <xf numFmtId="180" fontId="12" fillId="17" borderId="24" xfId="42" applyNumberFormat="1" applyFont="1" applyFill="1" applyBorder="1" applyAlignment="1">
      <alignment horizontal="center" vertical="center" shrinkToFit="1"/>
    </xf>
    <xf numFmtId="0" fontId="0" fillId="17" borderId="28" xfId="0" applyFont="1" applyFill="1" applyBorder="1" applyAlignment="1">
      <alignment horizontal="center" vertical="center" shrinkToFit="1"/>
    </xf>
    <xf numFmtId="0" fontId="10" fillId="17" borderId="32" xfId="0" applyFont="1" applyFill="1" applyBorder="1" applyAlignment="1">
      <alignment horizontal="center" vertical="center" wrapText="1"/>
    </xf>
    <xf numFmtId="180" fontId="12" fillId="17" borderId="0" xfId="42" applyNumberFormat="1" applyFont="1" applyFill="1" applyBorder="1" applyAlignment="1">
      <alignment horizontal="center" vertical="center" shrinkToFit="1"/>
    </xf>
    <xf numFmtId="180" fontId="12" fillId="0" borderId="33" xfId="42" applyNumberFormat="1" applyFont="1" applyFill="1" applyBorder="1" applyAlignment="1">
      <alignment horizontal="center" vertical="center" shrinkToFit="1"/>
    </xf>
    <xf numFmtId="0" fontId="0" fillId="0" borderId="30" xfId="0" applyBorder="1" applyAlignment="1">
      <alignment vertical="center"/>
    </xf>
    <xf numFmtId="0" fontId="0" fillId="0" borderId="15" xfId="0" applyBorder="1" applyAlignment="1">
      <alignment vertical="center"/>
    </xf>
    <xf numFmtId="0" fontId="12" fillId="17" borderId="34" xfId="0" applyFont="1" applyFill="1" applyBorder="1" applyAlignment="1">
      <alignment vertical="center" wrapText="1"/>
    </xf>
    <xf numFmtId="195" fontId="14" fillId="17" borderId="35" xfId="0" applyNumberFormat="1" applyFont="1" applyFill="1" applyBorder="1" applyAlignment="1">
      <alignment horizontal="center" vertical="center" shrinkToFit="1"/>
    </xf>
    <xf numFmtId="180" fontId="12" fillId="20" borderId="0" xfId="42" applyNumberFormat="1" applyFont="1" applyFill="1" applyBorder="1" applyAlignment="1">
      <alignment horizontal="center" vertical="center" shrinkToFit="1"/>
    </xf>
    <xf numFmtId="0" fontId="0" fillId="0" borderId="0" xfId="0" applyBorder="1" applyAlignment="1">
      <alignment vertical="center"/>
    </xf>
    <xf numFmtId="0" fontId="0" fillId="17" borderId="28" xfId="0" applyFont="1" applyFill="1" applyBorder="1" applyAlignment="1">
      <alignment horizontal="center" vertical="center"/>
    </xf>
    <xf numFmtId="0" fontId="0" fillId="0" borderId="0" xfId="0" applyFont="1" applyFill="1" applyBorder="1" applyAlignment="1">
      <alignment vertical="center" wrapText="1"/>
    </xf>
    <xf numFmtId="0" fontId="10" fillId="17" borderId="0" xfId="0" applyFont="1" applyFill="1" applyBorder="1" applyAlignment="1">
      <alignment vertical="center"/>
    </xf>
    <xf numFmtId="0" fontId="10" fillId="17" borderId="0" xfId="0" applyFont="1" applyFill="1" applyBorder="1" applyAlignment="1">
      <alignment vertical="center" wrapText="1"/>
    </xf>
    <xf numFmtId="0" fontId="0" fillId="17" borderId="21" xfId="0" applyFont="1" applyFill="1" applyBorder="1" applyAlignment="1">
      <alignment vertical="center" wrapText="1"/>
    </xf>
    <xf numFmtId="180" fontId="12" fillId="0" borderId="36" xfId="42" applyNumberFormat="1" applyFont="1" applyFill="1" applyBorder="1" applyAlignment="1">
      <alignment horizontal="center" vertical="center" shrinkToFit="1"/>
    </xf>
    <xf numFmtId="180" fontId="12" fillId="0" borderId="37" xfId="42" applyNumberFormat="1" applyFont="1" applyFill="1" applyBorder="1" applyAlignment="1">
      <alignment horizontal="center" vertical="center" shrinkToFit="1"/>
    </xf>
    <xf numFmtId="0" fontId="12" fillId="17" borderId="20" xfId="0" applyFont="1" applyFill="1" applyBorder="1" applyAlignment="1">
      <alignment vertical="center" wrapText="1"/>
    </xf>
    <xf numFmtId="0" fontId="7" fillId="17" borderId="25" xfId="0" applyFont="1" applyFill="1" applyBorder="1" applyAlignment="1">
      <alignment vertical="center" wrapText="1"/>
    </xf>
    <xf numFmtId="0" fontId="0" fillId="17" borderId="29" xfId="0" applyFont="1" applyFill="1" applyBorder="1" applyAlignment="1">
      <alignment horizontal="center" vertical="center" shrinkToFit="1"/>
    </xf>
    <xf numFmtId="180" fontId="12" fillId="0" borderId="0" xfId="42" applyNumberFormat="1" applyFont="1" applyFill="1" applyBorder="1" applyAlignment="1">
      <alignment horizontal="center" vertical="center" shrinkToFit="1"/>
    </xf>
    <xf numFmtId="0" fontId="0" fillId="17" borderId="0" xfId="0" applyFont="1" applyFill="1" applyBorder="1" applyAlignment="1">
      <alignment vertical="center" wrapText="1"/>
    </xf>
    <xf numFmtId="183" fontId="12" fillId="17" borderId="38" xfId="0" applyNumberFormat="1" applyFont="1" applyFill="1" applyBorder="1" applyAlignment="1">
      <alignment horizontal="center" vertical="center" shrinkToFit="1"/>
    </xf>
    <xf numFmtId="0" fontId="13" fillId="17" borderId="39" xfId="0" applyFont="1" applyFill="1" applyBorder="1" applyAlignment="1">
      <alignment vertical="center" wrapText="1"/>
    </xf>
    <xf numFmtId="0" fontId="0" fillId="0" borderId="28" xfId="0" applyBorder="1" applyAlignment="1" applyProtection="1">
      <alignment horizontal="center" vertical="center"/>
      <protection/>
    </xf>
    <xf numFmtId="0" fontId="48" fillId="0" borderId="0" xfId="0" applyFont="1" applyBorder="1" applyAlignment="1" applyProtection="1">
      <alignment horizontal="center" vertical="center" wrapText="1"/>
      <protection/>
    </xf>
    <xf numFmtId="0" fontId="0" fillId="17" borderId="22" xfId="0" applyFont="1" applyFill="1" applyBorder="1" applyAlignment="1">
      <alignment vertical="center" wrapText="1"/>
    </xf>
    <xf numFmtId="0" fontId="0" fillId="17" borderId="17" xfId="0" applyFont="1" applyFill="1" applyBorder="1" applyAlignment="1">
      <alignment horizontal="center" vertical="center" wrapText="1"/>
    </xf>
    <xf numFmtId="180" fontId="12" fillId="0" borderId="40" xfId="42" applyNumberFormat="1" applyFont="1" applyFill="1" applyBorder="1" applyAlignment="1">
      <alignment horizontal="center" vertical="center" shrinkToFit="1"/>
    </xf>
    <xf numFmtId="180" fontId="12" fillId="0" borderId="26" xfId="42" applyNumberFormat="1" applyFont="1" applyFill="1" applyBorder="1" applyAlignment="1">
      <alignment horizontal="center" vertical="center" shrinkToFit="1"/>
    </xf>
    <xf numFmtId="180" fontId="12" fillId="0" borderId="21" xfId="42" applyNumberFormat="1" applyFont="1" applyFill="1" applyBorder="1" applyAlignment="1">
      <alignment horizontal="center" vertical="center" shrinkToFit="1"/>
    </xf>
    <xf numFmtId="180" fontId="12" fillId="0" borderId="17" xfId="42" applyNumberFormat="1" applyFont="1" applyFill="1" applyBorder="1" applyAlignment="1">
      <alignment horizontal="center" vertical="center" shrinkToFit="1"/>
    </xf>
    <xf numFmtId="0" fontId="0" fillId="17" borderId="0" xfId="0" applyFont="1" applyFill="1" applyAlignment="1">
      <alignment vertical="center" wrapText="1"/>
    </xf>
    <xf numFmtId="180" fontId="12" fillId="0" borderId="41" xfId="42" applyNumberFormat="1" applyFont="1" applyFill="1" applyBorder="1" applyAlignment="1">
      <alignment horizontal="center" vertical="center" shrinkToFit="1"/>
    </xf>
    <xf numFmtId="180" fontId="12" fillId="0" borderId="42" xfId="42" applyNumberFormat="1" applyFont="1" applyFill="1" applyBorder="1" applyAlignment="1">
      <alignment horizontal="center" vertical="center" shrinkToFit="1"/>
    </xf>
    <xf numFmtId="180" fontId="12" fillId="0" borderId="43" xfId="42" applyNumberFormat="1" applyFont="1" applyFill="1" applyBorder="1" applyAlignment="1">
      <alignment horizontal="center" vertical="center" shrinkToFit="1"/>
    </xf>
    <xf numFmtId="0" fontId="12" fillId="17" borderId="20" xfId="0" applyFont="1" applyFill="1" applyBorder="1" applyAlignment="1">
      <alignment horizontal="center" vertical="center" wrapText="1"/>
    </xf>
    <xf numFmtId="180" fontId="10" fillId="17" borderId="20" xfId="42" applyNumberFormat="1" applyFont="1" applyFill="1" applyBorder="1" applyAlignment="1">
      <alignment horizontal="center" vertical="center" shrinkToFit="1"/>
    </xf>
    <xf numFmtId="180" fontId="12" fillId="0" borderId="44" xfId="42" applyNumberFormat="1" applyFont="1" applyFill="1" applyBorder="1" applyAlignment="1">
      <alignment horizontal="center" vertical="center" shrinkToFit="1"/>
    </xf>
    <xf numFmtId="180" fontId="12" fillId="0" borderId="45" xfId="42" applyNumberFormat="1" applyFont="1" applyFill="1" applyBorder="1" applyAlignment="1">
      <alignment horizontal="center" vertical="center" shrinkToFit="1"/>
    </xf>
    <xf numFmtId="180" fontId="12" fillId="0" borderId="24" xfId="42" applyNumberFormat="1" applyFont="1" applyFill="1" applyBorder="1" applyAlignment="1">
      <alignment horizontal="center" vertical="center" shrinkToFit="1"/>
    </xf>
    <xf numFmtId="180" fontId="12" fillId="0" borderId="46" xfId="42" applyNumberFormat="1" applyFont="1" applyFill="1" applyBorder="1" applyAlignment="1">
      <alignment horizontal="center" vertical="center" shrinkToFit="1"/>
    </xf>
    <xf numFmtId="180" fontId="12" fillId="0" borderId="47" xfId="42" applyNumberFormat="1" applyFont="1" applyFill="1" applyBorder="1" applyAlignment="1">
      <alignment horizontal="center" vertical="center" shrinkToFit="1"/>
    </xf>
    <xf numFmtId="0" fontId="0" fillId="17" borderId="48" xfId="0" applyFont="1" applyFill="1" applyBorder="1" applyAlignment="1">
      <alignment horizontal="center" vertical="center" shrinkToFit="1"/>
    </xf>
    <xf numFmtId="0" fontId="0" fillId="0" borderId="49" xfId="0" applyBorder="1" applyAlignment="1">
      <alignment vertical="center"/>
    </xf>
    <xf numFmtId="0" fontId="12" fillId="17" borderId="49" xfId="0" applyFont="1" applyFill="1" applyBorder="1" applyAlignment="1">
      <alignment horizontal="center" vertical="center" wrapText="1"/>
    </xf>
    <xf numFmtId="0" fontId="0" fillId="0" borderId="17" xfId="0" applyFont="1" applyBorder="1" applyAlignment="1" applyProtection="1">
      <alignment horizontal="center" vertical="center"/>
      <protection/>
    </xf>
    <xf numFmtId="0" fontId="10" fillId="0" borderId="17" xfId="0" applyFont="1" applyBorder="1" applyAlignment="1" applyProtection="1">
      <alignment horizontal="center" vertical="center" wrapText="1"/>
      <protection/>
    </xf>
    <xf numFmtId="0" fontId="0" fillId="0" borderId="17" xfId="0" applyFont="1" applyFill="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0" fillId="17" borderId="28" xfId="0" applyFont="1" applyFill="1" applyBorder="1" applyAlignment="1">
      <alignment horizontal="center" vertical="center" wrapText="1"/>
    </xf>
    <xf numFmtId="0" fontId="10" fillId="0" borderId="24"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0" fillId="0" borderId="17" xfId="0" applyFont="1" applyBorder="1" applyAlignment="1">
      <alignment horizontal="center" vertical="center" wrapText="1"/>
    </xf>
    <xf numFmtId="0" fontId="10" fillId="0" borderId="17" xfId="0" applyFont="1" applyFill="1" applyBorder="1" applyAlignment="1" applyProtection="1">
      <alignment horizontal="center" vertical="center" wrapText="1"/>
      <protection/>
    </xf>
    <xf numFmtId="180" fontId="0" fillId="0" borderId="17" xfId="0" applyNumberFormat="1" applyBorder="1" applyAlignment="1">
      <alignment vertical="center"/>
    </xf>
    <xf numFmtId="180" fontId="0" fillId="0" borderId="17" xfId="0" applyNumberFormat="1" applyBorder="1" applyAlignment="1">
      <alignment horizontal="right" vertical="center"/>
    </xf>
    <xf numFmtId="0" fontId="0" fillId="0" borderId="23" xfId="0" applyFill="1" applyBorder="1" applyAlignment="1" applyProtection="1">
      <alignment horizontal="center" vertical="center"/>
      <protection/>
    </xf>
    <xf numFmtId="180" fontId="0" fillId="0" borderId="0" xfId="0" applyNumberFormat="1" applyFill="1" applyBorder="1" applyAlignment="1" applyProtection="1">
      <alignment vertical="center"/>
      <protection/>
    </xf>
    <xf numFmtId="180" fontId="0" fillId="0" borderId="0" xfId="0" applyNumberFormat="1" applyBorder="1" applyAlignment="1" applyProtection="1">
      <alignment vertical="center"/>
      <protection/>
    </xf>
    <xf numFmtId="0" fontId="0" fillId="0" borderId="0" xfId="0" applyBorder="1" applyAlignment="1" applyProtection="1">
      <alignment vertical="center"/>
      <protection/>
    </xf>
    <xf numFmtId="180" fontId="0" fillId="0" borderId="17" xfId="0" applyNumberFormat="1" applyBorder="1" applyAlignment="1" applyProtection="1">
      <alignment horizontal="right" vertical="center"/>
      <protection/>
    </xf>
    <xf numFmtId="183" fontId="0" fillId="0" borderId="23" xfId="0" applyNumberFormat="1" applyFill="1" applyBorder="1" applyAlignment="1" applyProtection="1">
      <alignment vertical="center"/>
      <protection/>
    </xf>
    <xf numFmtId="183" fontId="0" fillId="0" borderId="17" xfId="0" applyNumberFormat="1" applyBorder="1" applyAlignment="1" applyProtection="1">
      <alignment vertical="center"/>
      <protection/>
    </xf>
    <xf numFmtId="0" fontId="0" fillId="0" borderId="28" xfId="0"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180" fontId="0" fillId="0" borderId="17" xfId="0" applyNumberFormat="1" applyFill="1" applyBorder="1" applyAlignment="1" applyProtection="1">
      <alignment horizontal="right" vertical="center"/>
      <protection/>
    </xf>
    <xf numFmtId="180" fontId="0" fillId="0" borderId="0" xfId="49" applyNumberFormat="1" applyFont="1" applyFill="1" applyBorder="1" applyAlignment="1" applyProtection="1">
      <alignment vertical="center"/>
      <protection/>
    </xf>
    <xf numFmtId="180" fontId="0" fillId="0" borderId="0" xfId="0" applyNumberFormat="1" applyFill="1" applyBorder="1" applyAlignment="1" applyProtection="1">
      <alignment horizontal="right" vertical="center"/>
      <protection/>
    </xf>
    <xf numFmtId="180" fontId="0" fillId="0" borderId="19" xfId="0" applyNumberFormat="1" applyFill="1" applyBorder="1" applyAlignment="1" applyProtection="1">
      <alignment horizontal="right" vertical="center"/>
      <protection/>
    </xf>
    <xf numFmtId="196" fontId="0" fillId="0" borderId="0" xfId="0" applyNumberFormat="1" applyBorder="1" applyAlignment="1" applyProtection="1">
      <alignment vertical="center"/>
      <protection/>
    </xf>
    <xf numFmtId="200" fontId="0" fillId="0" borderId="17" xfId="49" applyNumberFormat="1" applyFont="1" applyFill="1" applyBorder="1" applyAlignment="1" applyProtection="1">
      <alignment vertical="center"/>
      <protection/>
    </xf>
    <xf numFmtId="200" fontId="0" fillId="0" borderId="17" xfId="0" applyNumberFormat="1" applyFill="1" applyBorder="1" applyAlignment="1" applyProtection="1">
      <alignment vertical="center"/>
      <protection/>
    </xf>
    <xf numFmtId="181" fontId="0" fillId="0" borderId="17" xfId="0" applyNumberFormat="1" applyBorder="1" applyAlignment="1">
      <alignment vertical="center"/>
    </xf>
    <xf numFmtId="180" fontId="0" fillId="0" borderId="28" xfId="42" applyNumberFormat="1" applyFont="1" applyBorder="1" applyAlignment="1" applyProtection="1">
      <alignment vertical="center"/>
      <protection/>
    </xf>
    <xf numFmtId="195" fontId="0" fillId="0" borderId="19" xfId="49" applyNumberFormat="1" applyFont="1" applyBorder="1" applyAlignment="1">
      <alignment vertical="center"/>
    </xf>
    <xf numFmtId="181" fontId="0" fillId="0" borderId="19" xfId="0" applyNumberFormat="1" applyBorder="1" applyAlignment="1">
      <alignment vertical="center"/>
    </xf>
    <xf numFmtId="180" fontId="0" fillId="0" borderId="50" xfId="42" applyNumberFormat="1" applyFont="1" applyFill="1" applyBorder="1" applyAlignment="1" applyProtection="1">
      <alignment vertical="center"/>
      <protection/>
    </xf>
    <xf numFmtId="180" fontId="0" fillId="0" borderId="17" xfId="0" applyNumberFormat="1" applyFont="1" applyBorder="1" applyAlignment="1">
      <alignment horizontal="right" vertical="center" wrapText="1"/>
    </xf>
    <xf numFmtId="180" fontId="0" fillId="0" borderId="19" xfId="0" applyNumberFormat="1" applyBorder="1" applyAlignment="1">
      <alignment horizontal="right" vertical="center"/>
    </xf>
    <xf numFmtId="180" fontId="0" fillId="0" borderId="17" xfId="0" applyNumberFormat="1" applyFont="1" applyBorder="1" applyAlignment="1" applyProtection="1">
      <alignment horizontal="right" vertical="center" wrapText="1"/>
      <protection/>
    </xf>
    <xf numFmtId="180" fontId="0" fillId="0" borderId="17" xfId="0" applyNumberFormat="1" applyFont="1" applyFill="1" applyBorder="1" applyAlignment="1" applyProtection="1">
      <alignment horizontal="right" vertical="center" wrapText="1"/>
      <protection/>
    </xf>
    <xf numFmtId="183" fontId="12" fillId="17" borderId="51" xfId="0" applyNumberFormat="1" applyFont="1" applyFill="1" applyBorder="1" applyAlignment="1">
      <alignment horizontal="center" vertical="center" shrinkToFit="1"/>
    </xf>
    <xf numFmtId="0" fontId="0" fillId="17" borderId="0" xfId="0" applyFont="1" applyFill="1" applyBorder="1" applyAlignment="1">
      <alignment horizontal="center" vertical="center" shrinkToFit="1"/>
    </xf>
    <xf numFmtId="183" fontId="12" fillId="17" borderId="16" xfId="0" applyNumberFormat="1" applyFont="1" applyFill="1" applyBorder="1" applyAlignment="1">
      <alignment horizontal="center" vertical="center" shrinkToFit="1"/>
    </xf>
    <xf numFmtId="183" fontId="12" fillId="17" borderId="52" xfId="0" applyNumberFormat="1" applyFont="1" applyFill="1" applyBorder="1" applyAlignment="1">
      <alignment horizontal="center" vertical="center" shrinkToFit="1"/>
    </xf>
    <xf numFmtId="183" fontId="12" fillId="17" borderId="53" xfId="0" applyNumberFormat="1" applyFont="1" applyFill="1" applyBorder="1" applyAlignment="1">
      <alignment horizontal="center" vertical="center" shrinkToFit="1"/>
    </xf>
    <xf numFmtId="183" fontId="12" fillId="17" borderId="32" xfId="0" applyNumberFormat="1" applyFont="1" applyFill="1" applyBorder="1" applyAlignment="1">
      <alignment horizontal="center" vertical="center" shrinkToFit="1"/>
    </xf>
    <xf numFmtId="183" fontId="12" fillId="17" borderId="54" xfId="0" applyNumberFormat="1" applyFont="1" applyFill="1" applyBorder="1" applyAlignment="1">
      <alignment horizontal="center" vertical="center" shrinkToFit="1"/>
    </xf>
    <xf numFmtId="183" fontId="12" fillId="17" borderId="10" xfId="0" applyNumberFormat="1" applyFont="1" applyFill="1" applyBorder="1" applyAlignment="1">
      <alignment horizontal="center" vertical="center" shrinkToFit="1"/>
    </xf>
    <xf numFmtId="183" fontId="12" fillId="17" borderId="40" xfId="0" applyNumberFormat="1" applyFont="1" applyFill="1" applyBorder="1" applyAlignment="1">
      <alignment horizontal="center" vertical="center" shrinkToFit="1"/>
    </xf>
    <xf numFmtId="180" fontId="12" fillId="17" borderId="28" xfId="42" applyNumberFormat="1" applyFont="1" applyFill="1" applyBorder="1" applyAlignment="1">
      <alignment horizontal="center" vertical="center" shrinkToFit="1"/>
    </xf>
    <xf numFmtId="180" fontId="12" fillId="17" borderId="32" xfId="42" applyNumberFormat="1" applyFont="1" applyFill="1" applyBorder="1" applyAlignment="1">
      <alignment horizontal="center" vertical="center" shrinkToFit="1"/>
    </xf>
    <xf numFmtId="180" fontId="12" fillId="17" borderId="40" xfId="42" applyNumberFormat="1" applyFont="1" applyFill="1" applyBorder="1" applyAlignment="1">
      <alignment horizontal="center" vertical="center" shrinkToFit="1"/>
    </xf>
    <xf numFmtId="0" fontId="0" fillId="17" borderId="35" xfId="0" applyFont="1" applyFill="1" applyBorder="1" applyAlignment="1">
      <alignment horizontal="center" vertical="center" shrinkToFit="1"/>
    </xf>
    <xf numFmtId="180" fontId="12" fillId="17" borderId="17" xfId="42" applyNumberFormat="1" applyFont="1" applyFill="1" applyBorder="1" applyAlignment="1">
      <alignment horizontal="center" vertical="center" shrinkToFit="1"/>
    </xf>
    <xf numFmtId="180" fontId="12" fillId="20" borderId="26" xfId="42" applyNumberFormat="1" applyFont="1" applyFill="1" applyBorder="1" applyAlignment="1">
      <alignment horizontal="center" vertical="center" shrinkToFit="1"/>
    </xf>
    <xf numFmtId="0" fontId="0" fillId="17" borderId="48" xfId="0" applyFont="1" applyFill="1" applyBorder="1" applyAlignment="1">
      <alignment horizontal="center" vertical="center"/>
    </xf>
    <xf numFmtId="0" fontId="0" fillId="17" borderId="55" xfId="0" applyFont="1" applyFill="1" applyBorder="1" applyAlignment="1">
      <alignment horizontal="center" vertical="center"/>
    </xf>
    <xf numFmtId="195" fontId="12" fillId="17" borderId="19" xfId="0" applyNumberFormat="1" applyFont="1" applyFill="1" applyBorder="1" applyAlignment="1">
      <alignment horizontal="center" vertical="center" shrinkToFit="1"/>
    </xf>
    <xf numFmtId="195" fontId="12" fillId="17" borderId="16" xfId="0" applyNumberFormat="1" applyFont="1" applyFill="1" applyBorder="1" applyAlignment="1">
      <alignment horizontal="center" vertical="center" shrinkToFit="1"/>
    </xf>
    <xf numFmtId="195" fontId="12" fillId="17" borderId="56" xfId="0" applyNumberFormat="1" applyFont="1" applyFill="1" applyBorder="1" applyAlignment="1">
      <alignment horizontal="center" vertical="center" shrinkToFit="1"/>
    </xf>
    <xf numFmtId="195" fontId="12" fillId="17" borderId="36" xfId="0" applyNumberFormat="1" applyFont="1" applyFill="1" applyBorder="1" applyAlignment="1">
      <alignment horizontal="center" vertical="center" shrinkToFit="1"/>
    </xf>
    <xf numFmtId="180" fontId="12" fillId="17" borderId="57" xfId="42" applyNumberFormat="1" applyFont="1" applyFill="1" applyBorder="1" applyAlignment="1">
      <alignment horizontal="center" vertical="center" shrinkToFit="1"/>
    </xf>
    <xf numFmtId="195" fontId="14" fillId="17" borderId="35" xfId="0" applyNumberFormat="1" applyFont="1" applyFill="1" applyBorder="1" applyAlignment="1">
      <alignment horizontal="center" vertical="center" wrapText="1"/>
    </xf>
    <xf numFmtId="0" fontId="14" fillId="0" borderId="58" xfId="0" applyFont="1" applyFill="1" applyBorder="1" applyAlignment="1">
      <alignment horizontal="center" vertical="center" wrapText="1"/>
    </xf>
    <xf numFmtId="180" fontId="12" fillId="0" borderId="59" xfId="42" applyNumberFormat="1" applyFont="1" applyFill="1" applyBorder="1" applyAlignment="1">
      <alignment horizontal="center" vertical="center" shrinkToFit="1"/>
    </xf>
    <xf numFmtId="180" fontId="12" fillId="0" borderId="60" xfId="42" applyNumberFormat="1" applyFont="1" applyFill="1" applyBorder="1" applyAlignment="1">
      <alignment horizontal="center" vertical="center" shrinkToFit="1"/>
    </xf>
    <xf numFmtId="180" fontId="12" fillId="0" borderId="61" xfId="42" applyNumberFormat="1" applyFont="1" applyFill="1" applyBorder="1" applyAlignment="1">
      <alignment horizontal="center" vertical="center" shrinkToFit="1"/>
    </xf>
    <xf numFmtId="180" fontId="12" fillId="0" borderId="23" xfId="42" applyNumberFormat="1" applyFont="1" applyFill="1" applyBorder="1" applyAlignment="1">
      <alignment horizontal="center" vertical="center" shrinkToFit="1"/>
    </xf>
    <xf numFmtId="0" fontId="36" fillId="17" borderId="0" xfId="0" applyFont="1" applyFill="1" applyAlignment="1">
      <alignment horizontal="center" vertical="center" wrapText="1"/>
    </xf>
    <xf numFmtId="181" fontId="0" fillId="0" borderId="17" xfId="0" applyNumberFormat="1" applyBorder="1" applyAlignment="1" quotePrefix="1">
      <alignment horizontal="right" vertical="center"/>
    </xf>
    <xf numFmtId="180" fontId="0" fillId="17" borderId="28" xfId="42" applyNumberFormat="1" applyFont="1" applyFill="1" applyBorder="1" applyAlignment="1" quotePrefix="1">
      <alignment horizontal="center" vertical="center" shrinkToFit="1"/>
    </xf>
    <xf numFmtId="0" fontId="12" fillId="17" borderId="62" xfId="0" applyFont="1" applyFill="1" applyBorder="1" applyAlignment="1">
      <alignment vertical="center" wrapText="1"/>
    </xf>
    <xf numFmtId="0" fontId="0" fillId="0" borderId="0" xfId="0" applyAlignment="1">
      <alignment horizontal="center" vertical="center"/>
    </xf>
    <xf numFmtId="181" fontId="0" fillId="0" borderId="17" xfId="49" applyNumberFormat="1" applyFont="1" applyBorder="1" applyAlignment="1">
      <alignment vertical="center"/>
    </xf>
    <xf numFmtId="0" fontId="0" fillId="0" borderId="0" xfId="0" applyFill="1" applyAlignment="1">
      <alignment vertical="center"/>
    </xf>
    <xf numFmtId="0" fontId="0" fillId="0" borderId="0" xfId="0" applyBorder="1" applyAlignment="1" applyProtection="1">
      <alignment horizontal="center" vertical="center"/>
      <protection/>
    </xf>
    <xf numFmtId="0" fontId="50" fillId="0" borderId="0" xfId="0" applyFont="1" applyFill="1" applyAlignment="1" applyProtection="1">
      <alignment vertical="center"/>
      <protection/>
    </xf>
    <xf numFmtId="0" fontId="49" fillId="0" borderId="0" xfId="0" applyFont="1" applyFill="1" applyAlignment="1" applyProtection="1">
      <alignment vertical="center"/>
      <protection/>
    </xf>
    <xf numFmtId="38" fontId="0" fillId="0" borderId="28" xfId="49" applyFont="1" applyBorder="1" applyAlignment="1" applyProtection="1">
      <alignment horizontal="center" vertical="center"/>
      <protection/>
    </xf>
    <xf numFmtId="0" fontId="0" fillId="0" borderId="25" xfId="0" applyFill="1" applyBorder="1" applyAlignment="1" applyProtection="1">
      <alignment vertical="center"/>
      <protection/>
    </xf>
    <xf numFmtId="38" fontId="0" fillId="0" borderId="63" xfId="49" applyFont="1" applyBorder="1" applyAlignment="1" applyProtection="1">
      <alignment horizontal="center" vertical="center"/>
      <protection/>
    </xf>
    <xf numFmtId="209" fontId="0" fillId="7" borderId="28" xfId="49" applyNumberFormat="1" applyFont="1" applyFill="1" applyBorder="1" applyAlignment="1" applyProtection="1">
      <alignment vertical="center"/>
      <protection/>
    </xf>
    <xf numFmtId="209" fontId="0" fillId="7" borderId="63" xfId="49" applyNumberFormat="1" applyFont="1" applyFill="1" applyBorder="1" applyAlignment="1" applyProtection="1">
      <alignment vertical="center"/>
      <protection/>
    </xf>
    <xf numFmtId="210" fontId="0" fillId="0" borderId="17" xfId="0" applyNumberFormat="1" applyFill="1" applyBorder="1" applyAlignment="1" applyProtection="1">
      <alignment horizontal="right" vertical="center"/>
      <protection/>
    </xf>
    <xf numFmtId="0" fontId="0" fillId="0" borderId="24" xfId="0" applyBorder="1" applyAlignment="1" applyProtection="1">
      <alignment vertical="center"/>
      <protection/>
    </xf>
    <xf numFmtId="0" fontId="0" fillId="7" borderId="17" xfId="0" applyNumberFormat="1" applyFill="1" applyBorder="1" applyAlignment="1" applyProtection="1">
      <alignment vertical="center"/>
      <protection/>
    </xf>
    <xf numFmtId="49" fontId="0" fillId="0" borderId="17" xfId="0" applyNumberFormat="1" applyBorder="1" applyAlignment="1" quotePrefix="1">
      <alignment horizontal="right" vertical="center"/>
    </xf>
    <xf numFmtId="180" fontId="0" fillId="0" borderId="17" xfId="0" applyNumberFormat="1" applyBorder="1" applyAlignment="1" applyProtection="1" quotePrefix="1">
      <alignment horizontal="right" vertical="center"/>
      <protection/>
    </xf>
    <xf numFmtId="209" fontId="0" fillId="7" borderId="23" xfId="49" applyNumberFormat="1" applyFont="1" applyFill="1" applyBorder="1" applyAlignment="1" applyProtection="1">
      <alignment vertical="center"/>
      <protection/>
    </xf>
    <xf numFmtId="0" fontId="0" fillId="17" borderId="24" xfId="0" applyFill="1" applyBorder="1" applyAlignment="1" applyProtection="1">
      <alignment vertical="center"/>
      <protection/>
    </xf>
    <xf numFmtId="0" fontId="48" fillId="0" borderId="0" xfId="0" applyFont="1" applyBorder="1" applyAlignment="1" applyProtection="1">
      <alignment horizontal="center" vertical="center" wrapText="1"/>
      <protection/>
    </xf>
    <xf numFmtId="0" fontId="49" fillId="0" borderId="0" xfId="0" applyFont="1" applyBorder="1" applyAlignment="1">
      <alignment vertical="center"/>
    </xf>
    <xf numFmtId="209" fontId="0" fillId="0" borderId="17" xfId="0" applyNumberFormat="1" applyFill="1" applyBorder="1" applyAlignment="1" applyProtection="1">
      <alignment vertical="center"/>
      <protection/>
    </xf>
    <xf numFmtId="0" fontId="0" fillId="17" borderId="23" xfId="0" applyFill="1" applyBorder="1" applyAlignment="1" applyProtection="1">
      <alignment vertical="center"/>
      <protection/>
    </xf>
    <xf numFmtId="183" fontId="0" fillId="7" borderId="19" xfId="49" applyNumberFormat="1" applyFont="1" applyFill="1" applyBorder="1" applyAlignment="1" applyProtection="1">
      <alignment vertical="center"/>
      <protection/>
    </xf>
    <xf numFmtId="212" fontId="0" fillId="0" borderId="19" xfId="49" applyNumberFormat="1" applyFont="1" applyFill="1" applyBorder="1" applyAlignment="1" applyProtection="1">
      <alignment vertical="center"/>
      <protection/>
    </xf>
    <xf numFmtId="180" fontId="12" fillId="17" borderId="62" xfId="42" applyNumberFormat="1" applyFont="1" applyFill="1" applyBorder="1" applyAlignment="1">
      <alignment horizontal="center" vertical="center" shrinkToFit="1"/>
    </xf>
    <xf numFmtId="0" fontId="0" fillId="0" borderId="0" xfId="0" applyFont="1" applyAlignment="1" applyProtection="1">
      <alignment vertical="center"/>
      <protection/>
    </xf>
    <xf numFmtId="0" fontId="0" fillId="0" borderId="0" xfId="0" applyBorder="1" applyAlignment="1">
      <alignment horizontal="center" vertical="center"/>
    </xf>
    <xf numFmtId="0" fontId="0" fillId="0" borderId="0" xfId="0" applyFont="1" applyFill="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17" borderId="24" xfId="0" applyFont="1" applyFill="1" applyBorder="1" applyAlignment="1" applyProtection="1">
      <alignment vertical="center"/>
      <protection/>
    </xf>
    <xf numFmtId="0" fontId="0" fillId="17" borderId="26" xfId="0" applyFont="1" applyFill="1" applyBorder="1" applyAlignment="1" applyProtection="1">
      <alignment vertical="center"/>
      <protection/>
    </xf>
    <xf numFmtId="0" fontId="0" fillId="17" borderId="23" xfId="0" applyFont="1" applyFill="1" applyBorder="1" applyAlignment="1" applyProtection="1">
      <alignment vertical="center"/>
      <protection/>
    </xf>
    <xf numFmtId="0" fontId="10" fillId="0" borderId="0" xfId="0" applyFont="1" applyBorder="1" applyAlignment="1">
      <alignment horizontal="center" vertical="center" wrapText="1"/>
    </xf>
    <xf numFmtId="0" fontId="10" fillId="0" borderId="0" xfId="0" applyFont="1" applyFill="1" applyBorder="1" applyAlignment="1" applyProtection="1">
      <alignment horizontal="center" vertical="center" wrapText="1"/>
      <protection/>
    </xf>
    <xf numFmtId="180" fontId="0" fillId="0" borderId="0" xfId="0" applyNumberFormat="1" applyBorder="1" applyAlignment="1">
      <alignment vertical="center"/>
    </xf>
    <xf numFmtId="180" fontId="0" fillId="0" borderId="25" xfId="42" applyNumberFormat="1" applyFont="1" applyBorder="1" applyAlignment="1" applyProtection="1">
      <alignment vertical="center"/>
      <protection/>
    </xf>
    <xf numFmtId="180" fontId="0" fillId="0" borderId="23" xfId="0" applyNumberFormat="1" applyBorder="1" applyAlignment="1">
      <alignment vertical="center"/>
    </xf>
    <xf numFmtId="209" fontId="0" fillId="7" borderId="24" xfId="0" applyNumberFormat="1" applyFill="1" applyBorder="1" applyAlignment="1" applyProtection="1">
      <alignment vertical="center"/>
      <protection/>
    </xf>
    <xf numFmtId="0" fontId="0" fillId="0" borderId="0" xfId="0" applyFont="1" applyBorder="1" applyAlignment="1">
      <alignment horizontal="center" vertical="center" wrapText="1"/>
    </xf>
    <xf numFmtId="180" fontId="0" fillId="0" borderId="0" xfId="0" applyNumberFormat="1" applyFont="1" applyBorder="1" applyAlignment="1">
      <alignment horizontal="right" vertical="center" wrapText="1"/>
    </xf>
    <xf numFmtId="180" fontId="0" fillId="0" borderId="0" xfId="0" applyNumberFormat="1" applyFont="1" applyBorder="1" applyAlignment="1" applyProtection="1">
      <alignment horizontal="right" vertical="center" wrapText="1"/>
      <protection/>
    </xf>
    <xf numFmtId="180" fontId="0" fillId="0" borderId="0" xfId="0" applyNumberFormat="1" applyFont="1" applyFill="1" applyBorder="1" applyAlignment="1" applyProtection="1">
      <alignment horizontal="right" vertical="center" wrapText="1"/>
      <protection/>
    </xf>
    <xf numFmtId="180" fontId="0" fillId="0" borderId="0" xfId="0" applyNumberFormat="1" applyBorder="1" applyAlignment="1">
      <alignment horizontal="right" vertical="center"/>
    </xf>
    <xf numFmtId="49" fontId="0" fillId="0" borderId="0" xfId="0" applyNumberFormat="1" applyBorder="1" applyAlignment="1" quotePrefix="1">
      <alignment horizontal="right" vertical="center"/>
    </xf>
    <xf numFmtId="180" fontId="0" fillId="0" borderId="17" xfId="42" applyNumberFormat="1" applyFont="1" applyBorder="1" applyAlignment="1" applyProtection="1">
      <alignment horizontal="right" vertical="center"/>
      <protection/>
    </xf>
    <xf numFmtId="38" fontId="0" fillId="0" borderId="28" xfId="49" applyFont="1" applyFill="1" applyBorder="1" applyAlignment="1" applyProtection="1">
      <alignment horizontal="center" vertical="center"/>
      <protection/>
    </xf>
    <xf numFmtId="180" fontId="0" fillId="0" borderId="19" xfId="42" applyNumberFormat="1" applyFont="1" applyFill="1" applyBorder="1" applyAlignment="1" applyProtection="1">
      <alignment vertical="center"/>
      <protection/>
    </xf>
    <xf numFmtId="0" fontId="0" fillId="17" borderId="0" xfId="0" applyFont="1" applyFill="1" applyBorder="1" applyAlignment="1">
      <alignment horizontal="center" vertical="center" wrapText="1"/>
    </xf>
    <xf numFmtId="195" fontId="12" fillId="20" borderId="0" xfId="42" applyNumberFormat="1" applyFont="1" applyFill="1" applyBorder="1" applyAlignment="1">
      <alignment horizontal="center" vertical="center" shrinkToFit="1"/>
    </xf>
    <xf numFmtId="0" fontId="12" fillId="17" borderId="64" xfId="0" applyFont="1" applyFill="1" applyBorder="1" applyAlignment="1">
      <alignment vertical="center" wrapText="1"/>
    </xf>
    <xf numFmtId="0" fontId="12" fillId="17" borderId="65" xfId="0" applyFont="1" applyFill="1" applyBorder="1" applyAlignment="1">
      <alignment vertical="center" wrapText="1"/>
    </xf>
    <xf numFmtId="0" fontId="0" fillId="0" borderId="66" xfId="0" applyBorder="1" applyAlignment="1">
      <alignment vertical="center"/>
    </xf>
    <xf numFmtId="180" fontId="12" fillId="20" borderId="44" xfId="42" applyNumberFormat="1" applyFont="1" applyFill="1" applyBorder="1" applyAlignment="1">
      <alignment horizontal="center" vertical="center" shrinkToFit="1"/>
    </xf>
    <xf numFmtId="180" fontId="12" fillId="20" borderId="67" xfId="42" applyNumberFormat="1" applyFont="1" applyFill="1" applyBorder="1" applyAlignment="1">
      <alignment horizontal="center" vertical="center" shrinkToFit="1"/>
    </xf>
    <xf numFmtId="195" fontId="14" fillId="17" borderId="68" xfId="0" applyNumberFormat="1" applyFont="1" applyFill="1" applyBorder="1" applyAlignment="1">
      <alignment horizontal="center" vertical="center" wrapText="1"/>
    </xf>
    <xf numFmtId="0" fontId="0" fillId="17" borderId="65" xfId="0" applyFont="1" applyFill="1" applyBorder="1" applyAlignment="1">
      <alignment horizontal="center" vertical="center" shrinkToFit="1"/>
    </xf>
    <xf numFmtId="0" fontId="0" fillId="17" borderId="69" xfId="0" applyFont="1" applyFill="1" applyBorder="1" applyAlignment="1">
      <alignment horizontal="center" vertical="center"/>
    </xf>
    <xf numFmtId="0" fontId="0" fillId="17" borderId="70" xfId="0" applyFont="1" applyFill="1" applyBorder="1" applyAlignment="1">
      <alignment horizontal="center" vertical="center" shrinkToFit="1"/>
    </xf>
    <xf numFmtId="0" fontId="0" fillId="17" borderId="71" xfId="0" applyFont="1" applyFill="1" applyBorder="1" applyAlignment="1">
      <alignment horizontal="center" vertical="center"/>
    </xf>
    <xf numFmtId="180" fontId="0" fillId="0" borderId="0" xfId="0" applyNumberFormat="1" applyFill="1" applyBorder="1" applyAlignment="1" applyProtection="1">
      <alignment horizontal="center" vertical="center"/>
      <protection/>
    </xf>
    <xf numFmtId="180" fontId="12" fillId="0" borderId="0" xfId="42" applyNumberFormat="1" applyFont="1" applyFill="1" applyBorder="1" applyAlignment="1" applyProtection="1">
      <alignment horizontal="center" vertical="center"/>
      <protection/>
    </xf>
    <xf numFmtId="180" fontId="12" fillId="0" borderId="72" xfId="42" applyNumberFormat="1" applyFont="1" applyFill="1" applyBorder="1" applyAlignment="1">
      <alignment horizontal="center" vertical="center" shrinkToFit="1"/>
    </xf>
    <xf numFmtId="180" fontId="12" fillId="0" borderId="72" xfId="42" applyNumberFormat="1" applyFont="1" applyFill="1" applyBorder="1" applyAlignment="1" applyProtection="1">
      <alignment horizontal="center" vertical="center"/>
      <protection/>
    </xf>
    <xf numFmtId="180" fontId="12" fillId="0" borderId="73" xfId="42" applyNumberFormat="1" applyFont="1" applyFill="1" applyBorder="1" applyAlignment="1">
      <alignment horizontal="center" vertical="center" shrinkToFit="1"/>
    </xf>
    <xf numFmtId="183" fontId="12" fillId="17" borderId="74" xfId="0" applyNumberFormat="1" applyFont="1" applyFill="1" applyBorder="1" applyAlignment="1">
      <alignment horizontal="center" vertical="center" wrapText="1"/>
    </xf>
    <xf numFmtId="183" fontId="12" fillId="17" borderId="50" xfId="0" applyNumberFormat="1" applyFont="1" applyFill="1" applyBorder="1" applyAlignment="1">
      <alignment horizontal="center" vertical="center" wrapText="1"/>
    </xf>
    <xf numFmtId="183" fontId="12" fillId="17" borderId="75" xfId="0" applyNumberFormat="1" applyFont="1" applyFill="1" applyBorder="1" applyAlignment="1">
      <alignment horizontal="center" vertical="center" wrapText="1"/>
    </xf>
    <xf numFmtId="183" fontId="12" fillId="17" borderId="67" xfId="0" applyNumberFormat="1" applyFont="1" applyFill="1" applyBorder="1" applyAlignment="1">
      <alignment horizontal="center" vertical="center" wrapText="1"/>
    </xf>
    <xf numFmtId="183" fontId="12" fillId="17" borderId="76" xfId="0" applyNumberFormat="1" applyFont="1" applyFill="1" applyBorder="1" applyAlignment="1">
      <alignment horizontal="center" vertical="center" wrapText="1"/>
    </xf>
    <xf numFmtId="183" fontId="12" fillId="17" borderId="77" xfId="0" applyNumberFormat="1" applyFont="1" applyFill="1" applyBorder="1" applyAlignment="1">
      <alignment horizontal="center" vertical="center" wrapText="1"/>
    </xf>
    <xf numFmtId="180" fontId="12" fillId="17" borderId="78" xfId="0" applyNumberFormat="1" applyFont="1" applyFill="1" applyBorder="1" applyAlignment="1">
      <alignment horizontal="center" vertical="center" wrapText="1"/>
    </xf>
    <xf numFmtId="180" fontId="12" fillId="17" borderId="79" xfId="0" applyNumberFormat="1" applyFont="1" applyFill="1" applyBorder="1" applyAlignment="1">
      <alignment horizontal="center" vertical="center" wrapText="1"/>
    </xf>
    <xf numFmtId="180" fontId="12" fillId="17" borderId="76" xfId="0" applyNumberFormat="1" applyFont="1" applyFill="1" applyBorder="1" applyAlignment="1">
      <alignment horizontal="center" vertical="center" wrapText="1"/>
    </xf>
    <xf numFmtId="180" fontId="12" fillId="17" borderId="77" xfId="0" applyNumberFormat="1" applyFont="1" applyFill="1" applyBorder="1" applyAlignment="1">
      <alignment horizontal="center" vertical="center" wrapText="1"/>
    </xf>
    <xf numFmtId="180" fontId="12" fillId="17" borderId="80" xfId="0" applyNumberFormat="1" applyFont="1" applyFill="1" applyBorder="1" applyAlignment="1">
      <alignment horizontal="center" vertical="center" wrapText="1"/>
    </xf>
    <xf numFmtId="180" fontId="12" fillId="17" borderId="81" xfId="0" applyNumberFormat="1" applyFont="1" applyFill="1" applyBorder="1" applyAlignment="1">
      <alignment horizontal="center" vertical="center" wrapText="1"/>
    </xf>
    <xf numFmtId="180" fontId="12" fillId="17" borderId="82" xfId="0" applyNumberFormat="1" applyFont="1" applyFill="1" applyBorder="1" applyAlignment="1">
      <alignment horizontal="center" vertical="center" wrapText="1"/>
    </xf>
    <xf numFmtId="180" fontId="12" fillId="17" borderId="83" xfId="0" applyNumberFormat="1" applyFont="1" applyFill="1" applyBorder="1" applyAlignment="1">
      <alignment horizontal="center" vertical="center" wrapText="1"/>
    </xf>
    <xf numFmtId="195" fontId="14" fillId="17" borderId="84" xfId="0" applyNumberFormat="1" applyFont="1" applyFill="1" applyBorder="1" applyAlignment="1">
      <alignment horizontal="center" vertical="center" wrapText="1"/>
    </xf>
    <xf numFmtId="195" fontId="14" fillId="17" borderId="85" xfId="0" applyNumberFormat="1" applyFont="1" applyFill="1" applyBorder="1" applyAlignment="1">
      <alignment horizontal="center" vertical="center" wrapText="1"/>
    </xf>
    <xf numFmtId="195" fontId="12" fillId="17" borderId="83" xfId="0" applyNumberFormat="1" applyFont="1" applyFill="1" applyBorder="1" applyAlignment="1">
      <alignment horizontal="center" vertical="center" wrapText="1"/>
    </xf>
    <xf numFmtId="180" fontId="12" fillId="17" borderId="86" xfId="0" applyNumberFormat="1" applyFont="1" applyFill="1" applyBorder="1" applyAlignment="1">
      <alignment horizontal="center" vertical="center" wrapText="1"/>
    </xf>
    <xf numFmtId="0" fontId="0" fillId="17" borderId="87" xfId="0" applyFont="1" applyFill="1" applyBorder="1" applyAlignment="1">
      <alignment horizontal="center" vertical="center"/>
    </xf>
    <xf numFmtId="180" fontId="12" fillId="17" borderId="72" xfId="0" applyNumberFormat="1" applyFont="1" applyFill="1" applyBorder="1" applyAlignment="1">
      <alignment horizontal="center" vertical="center" wrapText="1"/>
    </xf>
    <xf numFmtId="0" fontId="0" fillId="17" borderId="44" xfId="0" applyFont="1" applyFill="1" applyBorder="1" applyAlignment="1">
      <alignment horizontal="center" vertical="center" shrinkToFit="1"/>
    </xf>
    <xf numFmtId="0" fontId="0" fillId="17" borderId="72" xfId="0" applyFont="1" applyFill="1" applyBorder="1" applyAlignment="1">
      <alignment horizontal="center" vertical="center"/>
    </xf>
    <xf numFmtId="0" fontId="0" fillId="17" borderId="88" xfId="0" applyFont="1" applyFill="1" applyBorder="1" applyAlignment="1">
      <alignment horizontal="center" vertical="center" shrinkToFit="1"/>
    </xf>
    <xf numFmtId="180" fontId="12" fillId="17" borderId="89" xfId="0" applyNumberFormat="1" applyFont="1" applyFill="1" applyBorder="1" applyAlignment="1">
      <alignment horizontal="center" vertical="center" wrapText="1"/>
    </xf>
    <xf numFmtId="195" fontId="12" fillId="17" borderId="72" xfId="0" applyNumberFormat="1" applyFont="1" applyFill="1" applyBorder="1" applyAlignment="1">
      <alignment horizontal="center" vertical="center" wrapText="1"/>
    </xf>
    <xf numFmtId="180" fontId="12" fillId="0" borderId="33" xfId="0" applyNumberFormat="1" applyFont="1" applyFill="1" applyBorder="1" applyAlignment="1" applyProtection="1">
      <alignment horizontal="center" vertical="center"/>
      <protection/>
    </xf>
    <xf numFmtId="180" fontId="10" fillId="17" borderId="54" xfId="42" applyNumberFormat="1" applyFont="1" applyFill="1" applyBorder="1" applyAlignment="1">
      <alignment horizontal="center" vertical="center" shrinkToFit="1"/>
    </xf>
    <xf numFmtId="195" fontId="12" fillId="0" borderId="44" xfId="0" applyNumberFormat="1" applyFont="1" applyFill="1" applyBorder="1" applyAlignment="1">
      <alignment horizontal="center" vertical="center" wrapText="1"/>
    </xf>
    <xf numFmtId="195" fontId="12" fillId="0" borderId="89" xfId="0" applyNumberFormat="1" applyFont="1" applyFill="1" applyBorder="1" applyAlignment="1">
      <alignment horizontal="center" vertical="center" wrapText="1"/>
    </xf>
    <xf numFmtId="0" fontId="7" fillId="0" borderId="28" xfId="0" applyFont="1" applyBorder="1" applyAlignment="1" applyProtection="1">
      <alignment horizontal="center" vertical="center" wrapText="1"/>
      <protection/>
    </xf>
    <xf numFmtId="0" fontId="0" fillId="17" borderId="23" xfId="0" applyFill="1" applyBorder="1" applyAlignment="1" applyProtection="1">
      <alignment horizontal="left" vertical="center"/>
      <protection/>
    </xf>
    <xf numFmtId="180" fontId="0" fillId="0" borderId="17" xfId="42" applyNumberFormat="1" applyFont="1" applyFill="1" applyBorder="1" applyAlignment="1" applyProtection="1">
      <alignment vertical="center"/>
      <protection/>
    </xf>
    <xf numFmtId="180" fontId="0" fillId="0" borderId="17" xfId="42" applyNumberFormat="1" applyFont="1" applyFill="1" applyBorder="1" applyAlignment="1" applyProtection="1">
      <alignment vertical="center"/>
      <protection/>
    </xf>
    <xf numFmtId="0" fontId="0" fillId="17" borderId="24" xfId="0" applyFill="1" applyBorder="1" applyAlignment="1" applyProtection="1">
      <alignment horizontal="left" vertical="center"/>
      <protection/>
    </xf>
    <xf numFmtId="0" fontId="0" fillId="17" borderId="26" xfId="0" applyFill="1" applyBorder="1" applyAlignment="1" applyProtection="1">
      <alignment horizontal="left" vertical="center"/>
      <protection/>
    </xf>
    <xf numFmtId="38" fontId="0" fillId="0" borderId="17" xfId="49" applyFont="1" applyBorder="1" applyAlignment="1" applyProtection="1">
      <alignment horizontal="center" vertical="center"/>
      <protection/>
    </xf>
    <xf numFmtId="195" fontId="0" fillId="0" borderId="17" xfId="49" applyNumberFormat="1" applyFont="1" applyBorder="1" applyAlignment="1">
      <alignment vertical="center"/>
    </xf>
    <xf numFmtId="181" fontId="0" fillId="0" borderId="17" xfId="0" applyNumberFormat="1" applyFill="1" applyBorder="1" applyAlignment="1" applyProtection="1">
      <alignment vertical="center"/>
      <protection/>
    </xf>
    <xf numFmtId="200" fontId="0" fillId="7" borderId="17" xfId="49" applyNumberFormat="1" applyFont="1" applyFill="1" applyBorder="1" applyAlignment="1" applyProtection="1">
      <alignment vertical="center"/>
      <protection/>
    </xf>
    <xf numFmtId="0" fontId="10" fillId="0" borderId="17" xfId="0" applyFont="1" applyFill="1" applyBorder="1" applyAlignment="1" applyProtection="1">
      <alignment vertical="center"/>
      <protection/>
    </xf>
    <xf numFmtId="0" fontId="10" fillId="0" borderId="17" xfId="0" applyFont="1" applyBorder="1" applyAlignment="1">
      <alignment vertical="center"/>
    </xf>
    <xf numFmtId="181" fontId="0" fillId="0" borderId="23" xfId="0" applyNumberFormat="1" applyFill="1" applyBorder="1" applyAlignment="1">
      <alignment vertical="center"/>
    </xf>
    <xf numFmtId="180" fontId="0" fillId="0" borderId="0" xfId="0" applyNumberFormat="1" applyBorder="1" applyAlignment="1" applyProtection="1">
      <alignment vertical="center"/>
      <protection/>
    </xf>
    <xf numFmtId="180" fontId="0" fillId="0" borderId="90" xfId="42" applyNumberFormat="1" applyFont="1" applyFill="1" applyBorder="1" applyAlignment="1" applyProtection="1">
      <alignment vertical="center"/>
      <protection/>
    </xf>
    <xf numFmtId="0" fontId="0" fillId="0" borderId="90" xfId="0" applyBorder="1" applyAlignment="1" applyProtection="1">
      <alignment vertical="center"/>
      <protection/>
    </xf>
    <xf numFmtId="0" fontId="7" fillId="0" borderId="0" xfId="0" applyFont="1" applyBorder="1" applyAlignment="1" applyProtection="1">
      <alignment vertical="center" wrapText="1"/>
      <protection/>
    </xf>
    <xf numFmtId="180" fontId="0" fillId="0" borderId="90" xfId="0" applyNumberFormat="1" applyFill="1" applyBorder="1" applyAlignment="1" applyProtection="1">
      <alignment vertical="center"/>
      <protection/>
    </xf>
    <xf numFmtId="183" fontId="12" fillId="0" borderId="44" xfId="0" applyNumberFormat="1" applyFont="1" applyFill="1" applyBorder="1" applyAlignment="1">
      <alignment horizontal="center" vertical="center" wrapText="1"/>
    </xf>
    <xf numFmtId="183" fontId="12" fillId="17" borderId="80" xfId="0" applyNumberFormat="1" applyFont="1" applyFill="1" applyBorder="1" applyAlignment="1">
      <alignment horizontal="center" vertical="center" wrapText="1"/>
    </xf>
    <xf numFmtId="183" fontId="12" fillId="17" borderId="79" xfId="0" applyNumberFormat="1" applyFont="1" applyFill="1" applyBorder="1" applyAlignment="1">
      <alignment horizontal="center" vertical="center" wrapText="1"/>
    </xf>
    <xf numFmtId="209" fontId="0" fillId="19" borderId="28" xfId="0" applyNumberFormat="1" applyFill="1" applyBorder="1" applyAlignment="1" applyProtection="1">
      <alignment vertical="center"/>
      <protection/>
    </xf>
    <xf numFmtId="180" fontId="47" fillId="0" borderId="0" xfId="42" applyNumberFormat="1" applyFont="1" applyFill="1" applyBorder="1" applyAlignment="1" applyProtection="1">
      <alignment vertical="center"/>
      <protection/>
    </xf>
    <xf numFmtId="0" fontId="0" fillId="17" borderId="87" xfId="0" applyFont="1" applyFill="1" applyBorder="1" applyAlignment="1" applyProtection="1">
      <alignment vertical="center"/>
      <protection/>
    </xf>
    <xf numFmtId="0" fontId="0" fillId="17" borderId="20" xfId="0" applyFont="1" applyFill="1" applyBorder="1" applyAlignment="1" applyProtection="1">
      <alignment vertical="center"/>
      <protection/>
    </xf>
    <xf numFmtId="0" fontId="0" fillId="17" borderId="63" xfId="0" applyFont="1" applyFill="1" applyBorder="1" applyAlignment="1" applyProtection="1">
      <alignment vertical="center"/>
      <protection/>
    </xf>
    <xf numFmtId="0" fontId="0" fillId="0" borderId="25" xfId="0" applyFont="1" applyBorder="1" applyAlignment="1" applyProtection="1">
      <alignment horizontal="left" vertical="center" wrapText="1"/>
      <protection/>
    </xf>
    <xf numFmtId="180" fontId="0" fillId="0" borderId="0" xfId="0" applyNumberFormat="1" applyFill="1" applyBorder="1" applyAlignment="1" applyProtection="1">
      <alignment vertical="center"/>
      <protection/>
    </xf>
    <xf numFmtId="49" fontId="0" fillId="0" borderId="0" xfId="0" applyNumberFormat="1" applyBorder="1" applyAlignment="1" applyProtection="1" quotePrefix="1">
      <alignment vertical="center"/>
      <protection/>
    </xf>
    <xf numFmtId="180" fontId="0" fillId="0" borderId="0" xfId="42" applyNumberFormat="1" applyFont="1" applyBorder="1" applyAlignment="1" applyProtection="1">
      <alignment vertical="center"/>
      <protection/>
    </xf>
    <xf numFmtId="209" fontId="47" fillId="0" borderId="0" xfId="0" applyNumberFormat="1" applyFont="1" applyFill="1" applyAlignment="1" applyProtection="1">
      <alignment vertical="center"/>
      <protection/>
    </xf>
    <xf numFmtId="180" fontId="0" fillId="0" borderId="0" xfId="42" applyNumberFormat="1" applyFont="1" applyAlignment="1">
      <alignment vertical="center"/>
    </xf>
    <xf numFmtId="209" fontId="0" fillId="7" borderId="23" xfId="49" applyNumberFormat="1" applyFont="1" applyFill="1" applyBorder="1" applyAlignment="1" applyProtection="1">
      <alignment horizontal="right" vertical="center"/>
      <protection/>
    </xf>
    <xf numFmtId="209" fontId="0" fillId="7" borderId="17" xfId="49" applyNumberFormat="1" applyFont="1" applyFill="1" applyBorder="1" applyAlignment="1" applyProtection="1">
      <alignment horizontal="right" vertical="center"/>
      <protection/>
    </xf>
    <xf numFmtId="180" fontId="0" fillId="0" borderId="17" xfId="0" applyNumberFormat="1" applyFill="1" applyBorder="1" applyAlignment="1" applyProtection="1">
      <alignment vertical="center"/>
      <protection/>
    </xf>
    <xf numFmtId="180" fontId="0" fillId="0" borderId="17" xfId="0" applyNumberFormat="1" applyBorder="1" applyAlignment="1" applyProtection="1">
      <alignment vertical="center"/>
      <protection/>
    </xf>
    <xf numFmtId="49" fontId="0" fillId="0" borderId="17" xfId="0" applyNumberFormat="1" applyBorder="1" applyAlignment="1" applyProtection="1" quotePrefix="1">
      <alignment horizontal="right" vertical="center"/>
      <protection/>
    </xf>
    <xf numFmtId="207" fontId="0" fillId="19" borderId="17" xfId="49" applyNumberFormat="1" applyFont="1" applyFill="1" applyBorder="1" applyAlignment="1" applyProtection="1">
      <alignment vertical="center"/>
      <protection/>
    </xf>
    <xf numFmtId="0" fontId="51" fillId="0" borderId="0" xfId="0" applyFont="1" applyAlignment="1">
      <alignment vertical="center"/>
    </xf>
    <xf numFmtId="0" fontId="10" fillId="0" borderId="0" xfId="0" applyFont="1" applyFill="1" applyBorder="1" applyAlignment="1" applyProtection="1">
      <alignment vertical="center"/>
      <protection/>
    </xf>
    <xf numFmtId="0" fontId="10" fillId="0" borderId="0" xfId="0" applyFont="1" applyAlignment="1" applyProtection="1">
      <alignment horizontal="left" vertical="center"/>
      <protection/>
    </xf>
    <xf numFmtId="0" fontId="0" fillId="0" borderId="0" xfId="0" applyFont="1" applyFill="1" applyAlignment="1">
      <alignment vertical="center"/>
    </xf>
    <xf numFmtId="0" fontId="0" fillId="0" borderId="0" xfId="0" applyFont="1" applyAlignment="1">
      <alignment vertical="center"/>
    </xf>
    <xf numFmtId="0" fontId="0" fillId="0" borderId="0" xfId="0" applyFont="1" applyBorder="1" applyAlignment="1" applyProtection="1">
      <alignment vertical="center"/>
      <protection/>
    </xf>
    <xf numFmtId="180" fontId="0" fillId="0" borderId="17" xfId="0" applyNumberFormat="1" applyFill="1" applyBorder="1" applyAlignment="1" applyProtection="1" quotePrefix="1">
      <alignment horizontal="right" vertical="center"/>
      <protection/>
    </xf>
    <xf numFmtId="180" fontId="0" fillId="0" borderId="91" xfId="0" applyNumberFormat="1" applyFill="1" applyBorder="1" applyAlignment="1" applyProtection="1">
      <alignment horizontal="right" vertical="center"/>
      <protection/>
    </xf>
    <xf numFmtId="180" fontId="0" fillId="0" borderId="19" xfId="42" applyNumberFormat="1" applyFont="1" applyBorder="1" applyAlignment="1" applyProtection="1">
      <alignment horizontal="right" vertical="center"/>
      <protection/>
    </xf>
    <xf numFmtId="180" fontId="0" fillId="0" borderId="17" xfId="42" applyNumberFormat="1" applyFont="1" applyFill="1" applyBorder="1" applyAlignment="1" applyProtection="1">
      <alignment horizontal="right" vertical="center"/>
      <protection/>
    </xf>
    <xf numFmtId="0" fontId="47" fillId="0" borderId="0" xfId="0" applyFont="1" applyAlignment="1" applyProtection="1">
      <alignment vertical="center"/>
      <protection/>
    </xf>
    <xf numFmtId="0" fontId="47" fillId="0" borderId="20" xfId="0" applyFont="1" applyFill="1" applyBorder="1" applyAlignment="1" applyProtection="1">
      <alignment vertical="center"/>
      <protection/>
    </xf>
    <xf numFmtId="209" fontId="47" fillId="0" borderId="20" xfId="42" applyNumberFormat="1" applyFont="1" applyBorder="1" applyAlignment="1" applyProtection="1">
      <alignment vertical="center"/>
      <protection/>
    </xf>
    <xf numFmtId="0" fontId="47" fillId="0" borderId="0" xfId="0" applyFont="1" applyBorder="1" applyAlignment="1" applyProtection="1">
      <alignment vertical="center" wrapText="1" shrinkToFit="1"/>
      <protection/>
    </xf>
    <xf numFmtId="0" fontId="47" fillId="0" borderId="0" xfId="0" applyFont="1" applyFill="1" applyBorder="1" applyAlignment="1" applyProtection="1">
      <alignment vertical="center"/>
      <protection/>
    </xf>
    <xf numFmtId="209" fontId="47" fillId="0" borderId="20" xfId="42" applyNumberFormat="1" applyFont="1" applyFill="1" applyBorder="1" applyAlignment="1" applyProtection="1">
      <alignment vertical="center"/>
      <protection/>
    </xf>
    <xf numFmtId="0" fontId="47" fillId="0" borderId="0" xfId="0" applyFont="1" applyBorder="1" applyAlignment="1">
      <alignment vertical="center"/>
    </xf>
    <xf numFmtId="180" fontId="47" fillId="0" borderId="20" xfId="42" applyNumberFormat="1" applyFont="1" applyFill="1" applyBorder="1" applyAlignment="1" applyProtection="1">
      <alignment vertical="center"/>
      <protection/>
    </xf>
    <xf numFmtId="180" fontId="47" fillId="0" borderId="0" xfId="0" applyNumberFormat="1" applyFont="1" applyBorder="1" applyAlignment="1">
      <alignment vertical="center"/>
    </xf>
    <xf numFmtId="180" fontId="47" fillId="0" borderId="0" xfId="0" applyNumberFormat="1" applyFont="1" applyFill="1" applyBorder="1" applyAlignment="1" applyProtection="1">
      <alignment vertical="center"/>
      <protection/>
    </xf>
    <xf numFmtId="190" fontId="47" fillId="0" borderId="0" xfId="0" applyNumberFormat="1" applyFont="1" applyAlignment="1" applyProtection="1">
      <alignment vertical="center"/>
      <protection/>
    </xf>
    <xf numFmtId="0" fontId="0" fillId="0" borderId="28" xfId="0" applyFont="1" applyFill="1" applyBorder="1" applyAlignment="1">
      <alignment horizontal="center" vertical="center"/>
    </xf>
    <xf numFmtId="180" fontId="12" fillId="0" borderId="57" xfId="42" applyNumberFormat="1" applyFont="1" applyFill="1" applyBorder="1" applyAlignment="1">
      <alignment horizontal="center" vertical="center" shrinkToFit="1"/>
    </xf>
    <xf numFmtId="180" fontId="12" fillId="0" borderId="92" xfId="42" applyNumberFormat="1" applyFont="1" applyFill="1" applyBorder="1" applyAlignment="1">
      <alignment horizontal="center" vertical="center" shrinkToFit="1"/>
    </xf>
    <xf numFmtId="0" fontId="12" fillId="0" borderId="20" xfId="0" applyFont="1" applyFill="1" applyBorder="1" applyAlignment="1">
      <alignment vertical="center" wrapText="1"/>
    </xf>
    <xf numFmtId="38" fontId="0" fillId="0" borderId="28" xfId="49" applyFont="1" applyFill="1" applyBorder="1" applyAlignment="1" applyProtection="1">
      <alignment horizontal="center" vertical="center"/>
      <protection/>
    </xf>
    <xf numFmtId="38" fontId="0" fillId="0" borderId="19" xfId="49" applyFont="1" applyFill="1" applyBorder="1" applyAlignment="1" applyProtection="1">
      <alignment horizontal="center" vertical="center"/>
      <protection/>
    </xf>
    <xf numFmtId="38" fontId="0" fillId="0" borderId="63" xfId="49" applyFont="1" applyFill="1" applyBorder="1" applyAlignment="1" applyProtection="1">
      <alignment horizontal="center" vertical="center"/>
      <protection/>
    </xf>
    <xf numFmtId="38" fontId="0" fillId="0" borderId="29" xfId="49" applyFont="1" applyFill="1"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23" xfId="0" applyBorder="1" applyAlignment="1" applyProtection="1">
      <alignment horizontal="center" vertical="center"/>
      <protection/>
    </xf>
    <xf numFmtId="0" fontId="7" fillId="0" borderId="87" xfId="0" applyFont="1" applyBorder="1" applyAlignment="1" applyProtection="1">
      <alignment horizontal="center" vertical="center"/>
      <protection/>
    </xf>
    <xf numFmtId="0" fontId="7" fillId="0" borderId="63" xfId="0" applyFont="1" applyBorder="1" applyAlignment="1" applyProtection="1">
      <alignment horizontal="center" vertical="center"/>
      <protection/>
    </xf>
    <xf numFmtId="0" fontId="0" fillId="0" borderId="87" xfId="0" applyBorder="1" applyAlignment="1" applyProtection="1">
      <alignment horizontal="center" vertical="center"/>
      <protection/>
    </xf>
    <xf numFmtId="0" fontId="0" fillId="0" borderId="63" xfId="0"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0" fontId="0" fillId="0" borderId="87" xfId="0" applyFill="1" applyBorder="1" applyAlignment="1" applyProtection="1">
      <alignment horizontal="center" vertical="center"/>
      <protection/>
    </xf>
    <xf numFmtId="0" fontId="0" fillId="0" borderId="20" xfId="0" applyFill="1" applyBorder="1" applyAlignment="1" applyProtection="1">
      <alignment horizontal="center" vertical="center"/>
      <protection/>
    </xf>
    <xf numFmtId="0" fontId="0" fillId="0" borderId="63" xfId="0" applyFill="1" applyBorder="1" applyAlignment="1" applyProtection="1">
      <alignment horizontal="center" vertical="center"/>
      <protection/>
    </xf>
    <xf numFmtId="0" fontId="0" fillId="0" borderId="90"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0" fontId="0" fillId="0" borderId="21" xfId="0" applyFill="1" applyBorder="1" applyAlignment="1" applyProtection="1">
      <alignment horizontal="center" vertical="center"/>
      <protection/>
    </xf>
    <xf numFmtId="0" fontId="7" fillId="0" borderId="0" xfId="0" applyFont="1" applyBorder="1" applyAlignment="1" applyProtection="1">
      <alignment horizontal="center" vertical="center" wrapText="1"/>
      <protection/>
    </xf>
    <xf numFmtId="0" fontId="0" fillId="0" borderId="0"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26" xfId="0" applyBorder="1" applyAlignment="1" applyProtection="1">
      <alignment horizontal="center" vertical="center"/>
      <protection/>
    </xf>
    <xf numFmtId="0" fontId="7" fillId="0" borderId="24" xfId="0" applyFont="1" applyBorder="1" applyAlignment="1" applyProtection="1">
      <alignment horizontal="center" vertical="center" wrapText="1"/>
      <protection/>
    </xf>
    <xf numFmtId="0" fontId="7" fillId="0" borderId="23" xfId="0" applyFont="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xf>
    <xf numFmtId="0" fontId="0" fillId="0" borderId="24" xfId="0" applyFill="1" applyBorder="1" applyAlignment="1" applyProtection="1">
      <alignment horizontal="center" vertical="center"/>
      <protection/>
    </xf>
    <xf numFmtId="0" fontId="0" fillId="0" borderId="23"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0" fontId="7" fillId="0" borderId="24"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horizontal="center" vertical="center"/>
    </xf>
    <xf numFmtId="0" fontId="0" fillId="0" borderId="29" xfId="0" applyFill="1" applyBorder="1" applyAlignment="1" applyProtection="1">
      <alignment horizontal="center" vertical="center"/>
      <protection/>
    </xf>
    <xf numFmtId="0" fontId="48" fillId="0" borderId="0" xfId="0" applyFont="1" applyBorder="1" applyAlignment="1" applyProtection="1">
      <alignment horizontal="center" vertical="center" wrapText="1"/>
      <protection/>
    </xf>
    <xf numFmtId="0" fontId="49" fillId="0" borderId="0" xfId="0" applyFont="1" applyBorder="1" applyAlignment="1">
      <alignment vertical="center"/>
    </xf>
    <xf numFmtId="0" fontId="0" fillId="0" borderId="20" xfId="0"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25" xfId="0" applyFont="1" applyBorder="1" applyAlignment="1" applyProtection="1">
      <alignment horizontal="left" vertical="center" wrapText="1"/>
      <protection/>
    </xf>
    <xf numFmtId="0" fontId="0" fillId="0" borderId="21" xfId="0" applyFont="1" applyBorder="1" applyAlignment="1" applyProtection="1">
      <alignment horizontal="left" vertical="center" wrapText="1"/>
      <protection/>
    </xf>
    <xf numFmtId="0" fontId="0" fillId="0" borderId="29" xfId="0" applyFont="1" applyBorder="1" applyAlignment="1" applyProtection="1">
      <alignment horizontal="left" vertical="center" wrapText="1"/>
      <protection/>
    </xf>
    <xf numFmtId="0" fontId="0" fillId="0" borderId="87" xfId="0"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63" xfId="0" applyBorder="1" applyAlignment="1" applyProtection="1">
      <alignment horizontal="left" vertical="center"/>
      <protection/>
    </xf>
    <xf numFmtId="0" fontId="3" fillId="5" borderId="93" xfId="0" applyFont="1" applyFill="1" applyBorder="1" applyAlignment="1" applyProtection="1">
      <alignment horizontal="left" vertical="center"/>
      <protection/>
    </xf>
    <xf numFmtId="0" fontId="0" fillId="0" borderId="94" xfId="0" applyBorder="1" applyAlignment="1">
      <alignment vertical="center"/>
    </xf>
    <xf numFmtId="0" fontId="0" fillId="0" borderId="95" xfId="0" applyBorder="1" applyAlignment="1">
      <alignment vertical="center"/>
    </xf>
    <xf numFmtId="0" fontId="0" fillId="0" borderId="87" xfId="0" applyBorder="1" applyAlignment="1">
      <alignment horizontal="center" vertical="center"/>
    </xf>
    <xf numFmtId="0" fontId="0" fillId="0" borderId="20" xfId="0" applyBorder="1" applyAlignment="1">
      <alignment horizontal="center" vertical="center"/>
    </xf>
    <xf numFmtId="0" fontId="0" fillId="0" borderId="63" xfId="0" applyBorder="1" applyAlignment="1">
      <alignment horizontal="center" vertical="center"/>
    </xf>
    <xf numFmtId="0" fontId="0" fillId="0" borderId="90"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29" xfId="0" applyBorder="1" applyAlignment="1">
      <alignment horizontal="center" vertical="center"/>
    </xf>
    <xf numFmtId="0" fontId="0" fillId="17" borderId="24" xfId="0" applyFill="1" applyBorder="1" applyAlignment="1" applyProtection="1">
      <alignment horizontal="left" vertical="center"/>
      <protection/>
    </xf>
    <xf numFmtId="0" fontId="0" fillId="17" borderId="26" xfId="0" applyFill="1" applyBorder="1" applyAlignment="1" applyProtection="1">
      <alignment horizontal="left" vertical="center"/>
      <protection/>
    </xf>
    <xf numFmtId="0" fontId="0" fillId="17" borderId="23" xfId="0" applyFill="1" applyBorder="1" applyAlignment="1" applyProtection="1">
      <alignment horizontal="left" vertical="center"/>
      <protection/>
    </xf>
    <xf numFmtId="0" fontId="0" fillId="17" borderId="17" xfId="0" applyFill="1" applyBorder="1" applyAlignment="1" applyProtection="1">
      <alignment horizontal="center" vertical="center" wrapText="1"/>
      <protection/>
    </xf>
    <xf numFmtId="0" fontId="0" fillId="17" borderId="24" xfId="0" applyFill="1" applyBorder="1" applyAlignment="1" applyProtection="1">
      <alignment horizontal="left" vertical="center" wrapText="1"/>
      <protection/>
    </xf>
    <xf numFmtId="0" fontId="0" fillId="17" borderId="26" xfId="0" applyFill="1" applyBorder="1" applyAlignment="1" applyProtection="1">
      <alignment horizontal="left" vertical="center" wrapText="1"/>
      <protection/>
    </xf>
    <xf numFmtId="0" fontId="0" fillId="17" borderId="23" xfId="0" applyFill="1" applyBorder="1" applyAlignment="1" applyProtection="1">
      <alignment horizontal="left" vertical="center" wrapText="1"/>
      <protection/>
    </xf>
    <xf numFmtId="0" fontId="0" fillId="17" borderId="24" xfId="0" applyFont="1" applyFill="1" applyBorder="1" applyAlignment="1" applyProtection="1">
      <alignment horizontal="left" vertical="center"/>
      <protection/>
    </xf>
    <xf numFmtId="0" fontId="0" fillId="17" borderId="26" xfId="0" applyFont="1" applyFill="1" applyBorder="1" applyAlignment="1" applyProtection="1">
      <alignment horizontal="left" vertical="center"/>
      <protection/>
    </xf>
    <xf numFmtId="0" fontId="0" fillId="17" borderId="23" xfId="0" applyFont="1" applyFill="1" applyBorder="1" applyAlignment="1" applyProtection="1">
      <alignment horizontal="left" vertical="center"/>
      <protection/>
    </xf>
    <xf numFmtId="0" fontId="0" fillId="0" borderId="87" xfId="0" applyFont="1" applyBorder="1" applyAlignment="1" applyProtection="1">
      <alignment horizontal="left" vertical="center" shrinkToFit="1"/>
      <protection/>
    </xf>
    <xf numFmtId="0" fontId="0" fillId="0" borderId="20" xfId="0" applyFont="1" applyBorder="1" applyAlignment="1" applyProtection="1">
      <alignment horizontal="left" vertical="center" shrinkToFit="1"/>
      <protection/>
    </xf>
    <xf numFmtId="0" fontId="0" fillId="0" borderId="63" xfId="0" applyFont="1" applyBorder="1" applyAlignment="1" applyProtection="1">
      <alignment horizontal="left" vertical="center" shrinkToFit="1"/>
      <protection/>
    </xf>
    <xf numFmtId="0" fontId="9" fillId="0" borderId="50" xfId="0" applyFont="1" applyBorder="1" applyAlignment="1" applyProtection="1">
      <alignment horizontal="center" vertical="center" wrapText="1" shrinkToFit="1"/>
      <protection/>
    </xf>
    <xf numFmtId="0" fontId="0" fillId="0" borderId="50" xfId="0" applyBorder="1" applyAlignment="1">
      <alignment vertical="center"/>
    </xf>
    <xf numFmtId="0" fontId="0" fillId="0" borderId="90" xfId="0"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22" xfId="0" applyBorder="1" applyAlignment="1" applyProtection="1">
      <alignment horizontal="left" vertical="center"/>
      <protection/>
    </xf>
    <xf numFmtId="0" fontId="0" fillId="0" borderId="25" xfId="0" applyBorder="1" applyAlignment="1" applyProtection="1">
      <alignment horizontal="left" vertical="center"/>
      <protection/>
    </xf>
    <xf numFmtId="0" fontId="0" fillId="0" borderId="21" xfId="0" applyBorder="1" applyAlignment="1" applyProtection="1">
      <alignment horizontal="left" vertical="center"/>
      <protection/>
    </xf>
    <xf numFmtId="0" fontId="0" fillId="0" borderId="29" xfId="0" applyBorder="1" applyAlignment="1" applyProtection="1">
      <alignment horizontal="left" vertical="center"/>
      <protection/>
    </xf>
    <xf numFmtId="0" fontId="10" fillId="0" borderId="87" xfId="0" applyFont="1" applyBorder="1" applyAlignment="1" applyProtection="1">
      <alignment horizontal="center" vertical="center" wrapText="1" shrinkToFit="1"/>
      <protection/>
    </xf>
    <xf numFmtId="0" fontId="10" fillId="0" borderId="63" xfId="0" applyFont="1" applyBorder="1" applyAlignment="1" applyProtection="1">
      <alignment horizontal="center" vertical="center" wrapText="1" shrinkToFit="1"/>
      <protection/>
    </xf>
    <xf numFmtId="0" fontId="52" fillId="0" borderId="50" xfId="0" applyFont="1" applyBorder="1" applyAlignment="1">
      <alignment horizontal="center" vertical="center" wrapText="1" shrinkToFit="1"/>
    </xf>
    <xf numFmtId="0" fontId="3" fillId="5" borderId="94" xfId="0" applyFont="1" applyFill="1" applyBorder="1" applyAlignment="1" applyProtection="1">
      <alignment horizontal="left" vertical="center"/>
      <protection/>
    </xf>
    <xf numFmtId="0" fontId="0" fillId="0" borderId="94" xfId="0" applyBorder="1" applyAlignment="1">
      <alignment horizontal="left" vertical="center"/>
    </xf>
    <xf numFmtId="0" fontId="0" fillId="0" borderId="20" xfId="0" applyBorder="1" applyAlignment="1">
      <alignment vertical="center"/>
    </xf>
    <xf numFmtId="0" fontId="0" fillId="0" borderId="25" xfId="0" applyBorder="1" applyAlignment="1">
      <alignment vertical="center"/>
    </xf>
    <xf numFmtId="0" fontId="0" fillId="0" borderId="21" xfId="0" applyBorder="1" applyAlignment="1">
      <alignment vertical="center"/>
    </xf>
    <xf numFmtId="0" fontId="2" fillId="0" borderId="0" xfId="0" applyFont="1" applyAlignment="1" applyProtection="1">
      <alignment horizontal="left" vertical="center"/>
      <protection/>
    </xf>
    <xf numFmtId="0" fontId="0" fillId="0" borderId="0" xfId="0" applyAlignment="1">
      <alignment horizontal="left" vertical="center"/>
    </xf>
    <xf numFmtId="0" fontId="0" fillId="0" borderId="0" xfId="0" applyFont="1" applyAlignment="1">
      <alignment horizontal="left" vertical="center"/>
    </xf>
    <xf numFmtId="0" fontId="9" fillId="0" borderId="50" xfId="0" applyFont="1" applyBorder="1" applyAlignment="1" applyProtection="1">
      <alignment horizontal="center" vertical="center" shrinkToFit="1"/>
      <protection/>
    </xf>
    <xf numFmtId="0" fontId="0" fillId="0" borderId="26" xfId="0" applyBorder="1" applyAlignment="1">
      <alignment horizontal="left" vertical="center"/>
    </xf>
    <xf numFmtId="0" fontId="0" fillId="0" borderId="23" xfId="0" applyBorder="1" applyAlignment="1">
      <alignment horizontal="left" vertical="center"/>
    </xf>
    <xf numFmtId="0" fontId="0" fillId="17" borderId="96" xfId="0" applyFill="1" applyBorder="1" applyAlignment="1" applyProtection="1">
      <alignment horizontal="left" vertical="center"/>
      <protection/>
    </xf>
    <xf numFmtId="0" fontId="0" fillId="0" borderId="97" xfId="0" applyBorder="1" applyAlignment="1">
      <alignment horizontal="left" vertical="center"/>
    </xf>
    <xf numFmtId="0" fontId="0" fillId="0" borderId="98" xfId="0" applyBorder="1" applyAlignment="1">
      <alignment horizontal="left" vertical="center"/>
    </xf>
    <xf numFmtId="0" fontId="0" fillId="17" borderId="24" xfId="0" applyFill="1" applyBorder="1" applyAlignment="1" applyProtection="1">
      <alignment vertical="center"/>
      <protection/>
    </xf>
    <xf numFmtId="0" fontId="0" fillId="0" borderId="26" xfId="0" applyBorder="1" applyAlignment="1">
      <alignment vertical="center"/>
    </xf>
    <xf numFmtId="0" fontId="0" fillId="0" borderId="23" xfId="0" applyBorder="1" applyAlignment="1">
      <alignment vertical="center"/>
    </xf>
    <xf numFmtId="0" fontId="0" fillId="17" borderId="87" xfId="0" applyFill="1" applyBorder="1" applyAlignment="1" applyProtection="1">
      <alignment horizontal="left" vertical="center" wrapText="1"/>
      <protection/>
    </xf>
    <xf numFmtId="0" fontId="0" fillId="17" borderId="20" xfId="0" applyFill="1" applyBorder="1" applyAlignment="1" applyProtection="1">
      <alignment horizontal="left" vertical="center" wrapText="1"/>
      <protection/>
    </xf>
    <xf numFmtId="0" fontId="0" fillId="17" borderId="63" xfId="0" applyFill="1" applyBorder="1" applyAlignment="1" applyProtection="1">
      <alignment horizontal="left" vertical="center" wrapText="1"/>
      <protection/>
    </xf>
    <xf numFmtId="0" fontId="0" fillId="17" borderId="97" xfId="0" applyFill="1" applyBorder="1" applyAlignment="1" applyProtection="1">
      <alignment horizontal="left" vertical="center"/>
      <protection/>
    </xf>
    <xf numFmtId="0" fontId="0" fillId="17" borderId="98" xfId="0" applyFill="1" applyBorder="1" applyAlignment="1" applyProtection="1">
      <alignment horizontal="left" vertical="center"/>
      <protection/>
    </xf>
    <xf numFmtId="0" fontId="52" fillId="0" borderId="50" xfId="0" applyFont="1" applyBorder="1" applyAlignment="1" applyProtection="1">
      <alignment horizontal="center" vertical="center" wrapText="1" shrinkToFit="1"/>
      <protection/>
    </xf>
    <xf numFmtId="0" fontId="52" fillId="0" borderId="50" xfId="0" applyFont="1" applyBorder="1" applyAlignment="1" applyProtection="1">
      <alignment horizontal="center" vertical="center" shrinkToFit="1"/>
      <protection/>
    </xf>
    <xf numFmtId="0" fontId="0" fillId="17" borderId="99" xfId="0" applyFill="1" applyBorder="1" applyAlignment="1" applyProtection="1">
      <alignment horizontal="left" vertical="center"/>
      <protection/>
    </xf>
    <xf numFmtId="0" fontId="0" fillId="17" borderId="100" xfId="0" applyFill="1" applyBorder="1" applyAlignment="1" applyProtection="1">
      <alignment horizontal="left" vertical="center"/>
      <protection/>
    </xf>
    <xf numFmtId="0" fontId="0" fillId="17" borderId="101" xfId="0" applyFill="1" applyBorder="1" applyAlignment="1" applyProtection="1">
      <alignment horizontal="left" vertical="center"/>
      <protection/>
    </xf>
    <xf numFmtId="0" fontId="0" fillId="17" borderId="87" xfId="0" applyFill="1" applyBorder="1" applyAlignment="1" applyProtection="1">
      <alignment horizontal="left" vertical="center"/>
      <protection/>
    </xf>
    <xf numFmtId="0" fontId="0" fillId="17" borderId="20" xfId="0" applyFill="1" applyBorder="1" applyAlignment="1" applyProtection="1">
      <alignment horizontal="left" vertical="center"/>
      <protection/>
    </xf>
    <xf numFmtId="0" fontId="0" fillId="17" borderId="63" xfId="0" applyFill="1" applyBorder="1" applyAlignment="1" applyProtection="1">
      <alignment horizontal="left" vertical="center"/>
      <protection/>
    </xf>
    <xf numFmtId="0" fontId="0" fillId="17" borderId="24" xfId="0" applyFill="1" applyBorder="1" applyAlignment="1" applyProtection="1">
      <alignment horizontal="center" vertical="center"/>
      <protection/>
    </xf>
    <xf numFmtId="0" fontId="0" fillId="17" borderId="26" xfId="0" applyFill="1" applyBorder="1" applyAlignment="1" applyProtection="1">
      <alignment horizontal="center" vertical="center"/>
      <protection/>
    </xf>
    <xf numFmtId="0" fontId="0" fillId="17" borderId="24" xfId="0" applyFill="1" applyBorder="1" applyAlignment="1" applyProtection="1">
      <alignment horizontal="center" vertical="center" wrapText="1"/>
      <protection/>
    </xf>
    <xf numFmtId="0" fontId="0" fillId="17" borderId="26" xfId="0" applyFill="1" applyBorder="1" applyAlignment="1" applyProtection="1">
      <alignment horizontal="center" vertical="center" wrapText="1"/>
      <protection/>
    </xf>
    <xf numFmtId="0" fontId="0" fillId="0" borderId="22" xfId="0" applyBorder="1" applyAlignment="1">
      <alignment horizontal="center" vertical="center" shrinkToFit="1"/>
    </xf>
    <xf numFmtId="0" fontId="0" fillId="0" borderId="22" xfId="0" applyBorder="1" applyAlignment="1">
      <alignment vertical="center"/>
    </xf>
    <xf numFmtId="0" fontId="48" fillId="0" borderId="50" xfId="0" applyFont="1" applyBorder="1" applyAlignment="1" applyProtection="1">
      <alignment horizontal="center" vertical="center" wrapText="1"/>
      <protection/>
    </xf>
    <xf numFmtId="0" fontId="0" fillId="0" borderId="28"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17" xfId="0" applyBorder="1" applyAlignment="1">
      <alignment horizontal="center" vertical="center"/>
    </xf>
    <xf numFmtId="0" fontId="48" fillId="0" borderId="90" xfId="0" applyFont="1" applyBorder="1" applyAlignment="1" applyProtection="1">
      <alignment horizontal="center" vertical="center" wrapText="1"/>
      <protection/>
    </xf>
    <xf numFmtId="0" fontId="49" fillId="0" borderId="90" xfId="0" applyFont="1" applyBorder="1" applyAlignment="1">
      <alignment horizontal="center" vertical="center"/>
    </xf>
    <xf numFmtId="0" fontId="7" fillId="0" borderId="24" xfId="0" applyFont="1" applyBorder="1" applyAlignment="1" applyProtection="1">
      <alignment vertical="center" wrapText="1"/>
      <protection/>
    </xf>
    <xf numFmtId="0" fontId="7" fillId="0" borderId="26" xfId="0" applyFont="1" applyBorder="1" applyAlignment="1" applyProtection="1">
      <alignment vertical="center" wrapText="1"/>
      <protection/>
    </xf>
    <xf numFmtId="0" fontId="7" fillId="0" borderId="23" xfId="0" applyFont="1" applyBorder="1" applyAlignment="1" applyProtection="1">
      <alignment vertical="center" wrapText="1"/>
      <protection/>
    </xf>
    <xf numFmtId="0" fontId="0" fillId="0" borderId="24" xfId="0" applyBorder="1" applyAlignment="1" applyProtection="1">
      <alignment horizontal="left" vertical="center"/>
      <protection/>
    </xf>
    <xf numFmtId="0" fontId="0" fillId="0" borderId="26" xfId="0" applyBorder="1" applyAlignment="1" applyProtection="1">
      <alignment horizontal="left" vertical="center"/>
      <protection/>
    </xf>
    <xf numFmtId="0" fontId="0" fillId="0" borderId="23" xfId="0" applyBorder="1" applyAlignment="1" applyProtection="1">
      <alignment horizontal="left" vertical="center"/>
      <protection/>
    </xf>
    <xf numFmtId="0" fontId="7" fillId="0" borderId="24" xfId="0" applyFont="1" applyBorder="1" applyAlignment="1" applyProtection="1">
      <alignment horizontal="center" vertical="center"/>
      <protection/>
    </xf>
    <xf numFmtId="0" fontId="7" fillId="0" borderId="23" xfId="0" applyFont="1" applyBorder="1" applyAlignment="1">
      <alignment horizontal="center" vertical="center"/>
    </xf>
    <xf numFmtId="0" fontId="7" fillId="0" borderId="90" xfId="0" applyFont="1" applyBorder="1" applyAlignment="1" applyProtection="1">
      <alignment horizontal="center" vertical="center"/>
      <protection/>
    </xf>
    <xf numFmtId="0" fontId="7" fillId="0" borderId="22" xfId="0" applyFont="1" applyBorder="1" applyAlignment="1" applyProtection="1">
      <alignment horizontal="center" vertical="center"/>
      <protection/>
    </xf>
    <xf numFmtId="0" fontId="7" fillId="0" borderId="25" xfId="0" applyFont="1" applyBorder="1" applyAlignment="1" applyProtection="1">
      <alignment horizontal="center" vertical="center"/>
      <protection/>
    </xf>
    <xf numFmtId="0" fontId="7" fillId="0" borderId="29" xfId="0" applyFont="1" applyBorder="1" applyAlignment="1" applyProtection="1">
      <alignment horizontal="center" vertical="center"/>
      <protection/>
    </xf>
    <xf numFmtId="0" fontId="0" fillId="0" borderId="90" xfId="0"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0" fillId="0" borderId="24" xfId="0" applyFill="1" applyBorder="1" applyAlignment="1" applyProtection="1">
      <alignment horizontal="left" vertical="center"/>
      <protection/>
    </xf>
    <xf numFmtId="0" fontId="0" fillId="0" borderId="26" xfId="0" applyFill="1" applyBorder="1" applyAlignment="1" applyProtection="1">
      <alignment horizontal="left" vertical="center"/>
      <protection/>
    </xf>
    <xf numFmtId="0" fontId="0" fillId="0" borderId="23" xfId="0" applyFill="1" applyBorder="1" applyAlignment="1" applyProtection="1">
      <alignment horizontal="left" vertical="center"/>
      <protection/>
    </xf>
    <xf numFmtId="0" fontId="0" fillId="0" borderId="17" xfId="0" applyFill="1" applyBorder="1" applyAlignment="1" applyProtection="1">
      <alignment horizontal="center" vertical="center"/>
      <protection/>
    </xf>
    <xf numFmtId="0" fontId="0" fillId="0" borderId="24" xfId="0" applyBorder="1" applyAlignment="1">
      <alignment horizontal="left" vertical="center"/>
    </xf>
    <xf numFmtId="0" fontId="10" fillId="0" borderId="17" xfId="0" applyFont="1" applyBorder="1" applyAlignment="1">
      <alignment horizontal="center" vertical="center" wrapText="1"/>
    </xf>
    <xf numFmtId="0" fontId="7" fillId="0" borderId="17" xfId="0" applyFont="1" applyBorder="1" applyAlignment="1">
      <alignment horizontal="center" vertical="center" wrapText="1"/>
    </xf>
    <xf numFmtId="0" fontId="7" fillId="17" borderId="28" xfId="0" applyFont="1" applyFill="1" applyBorder="1" applyAlignment="1" applyProtection="1">
      <alignment horizontal="center" vertical="center" wrapText="1"/>
      <protection/>
    </xf>
    <xf numFmtId="0" fontId="7" fillId="17" borderId="19" xfId="0" applyFont="1" applyFill="1" applyBorder="1" applyAlignment="1" applyProtection="1">
      <alignment horizontal="center" vertical="center" wrapText="1"/>
      <protection/>
    </xf>
    <xf numFmtId="0" fontId="0" fillId="0" borderId="17" xfId="0" applyFont="1" applyBorder="1" applyAlignment="1" applyProtection="1">
      <alignment horizontal="center" vertical="center"/>
      <protection/>
    </xf>
    <xf numFmtId="0" fontId="10" fillId="0" borderId="17" xfId="0" applyFont="1" applyBorder="1" applyAlignment="1" applyProtection="1">
      <alignment horizontal="center" vertical="center" wrapText="1"/>
      <protection/>
    </xf>
    <xf numFmtId="0" fontId="0" fillId="0" borderId="17" xfId="0" applyFill="1" applyBorder="1" applyAlignment="1" applyProtection="1">
      <alignment horizontal="left" vertical="center"/>
      <protection/>
    </xf>
    <xf numFmtId="0" fontId="48" fillId="0" borderId="22" xfId="0" applyFont="1" applyBorder="1" applyAlignment="1" applyProtection="1">
      <alignment horizontal="center" vertical="center" wrapText="1"/>
      <protection/>
    </xf>
    <xf numFmtId="0" fontId="0" fillId="17" borderId="87" xfId="0" applyFill="1" applyBorder="1" applyAlignment="1" applyProtection="1">
      <alignment horizontal="center" vertical="center"/>
      <protection/>
    </xf>
    <xf numFmtId="0" fontId="0" fillId="17" borderId="20" xfId="0" applyFill="1" applyBorder="1" applyAlignment="1" applyProtection="1">
      <alignment horizontal="center" vertical="center"/>
      <protection/>
    </xf>
    <xf numFmtId="0" fontId="0" fillId="17" borderId="63" xfId="0" applyFill="1" applyBorder="1" applyAlignment="1" applyProtection="1">
      <alignment horizontal="center" vertical="center"/>
      <protection/>
    </xf>
    <xf numFmtId="0" fontId="0" fillId="0" borderId="87" xfId="0" applyFill="1" applyBorder="1" applyAlignment="1">
      <alignment horizontal="center" vertical="center"/>
    </xf>
    <xf numFmtId="0" fontId="0" fillId="0" borderId="20" xfId="0" applyFill="1" applyBorder="1" applyAlignment="1">
      <alignment horizontal="center" vertical="center"/>
    </xf>
    <xf numFmtId="0" fontId="0" fillId="0" borderId="63" xfId="0" applyFill="1" applyBorder="1" applyAlignment="1">
      <alignment horizontal="center" vertical="center"/>
    </xf>
    <xf numFmtId="0" fontId="0" fillId="0" borderId="25" xfId="0" applyFill="1" applyBorder="1" applyAlignment="1">
      <alignment horizontal="center" vertical="center"/>
    </xf>
    <xf numFmtId="0" fontId="0" fillId="0" borderId="21" xfId="0" applyFill="1" applyBorder="1" applyAlignment="1">
      <alignment horizontal="center" vertical="center"/>
    </xf>
    <xf numFmtId="0" fontId="0" fillId="0" borderId="29" xfId="0" applyFill="1" applyBorder="1" applyAlignment="1">
      <alignment horizontal="center" vertical="center"/>
    </xf>
    <xf numFmtId="0" fontId="9" fillId="0" borderId="22" xfId="0" applyFont="1" applyBorder="1" applyAlignment="1" applyProtection="1">
      <alignment horizontal="center" vertical="center" wrapText="1" shrinkToFit="1"/>
      <protection/>
    </xf>
    <xf numFmtId="0" fontId="9" fillId="0" borderId="0" xfId="0" applyFont="1" applyBorder="1" applyAlignment="1" applyProtection="1">
      <alignment horizontal="center" vertical="center" shrinkToFit="1"/>
      <protection/>
    </xf>
    <xf numFmtId="0" fontId="0" fillId="0" borderId="17" xfId="0" applyFont="1" applyBorder="1" applyAlignment="1" applyProtection="1">
      <alignment horizontal="center" vertical="center" wrapText="1"/>
      <protection/>
    </xf>
    <xf numFmtId="0" fontId="10" fillId="0" borderId="24" xfId="0" applyFont="1" applyBorder="1" applyAlignment="1" applyProtection="1">
      <alignment horizontal="center" vertical="center" wrapText="1"/>
      <protection/>
    </xf>
    <xf numFmtId="0" fontId="10" fillId="0" borderId="23" xfId="0" applyFont="1" applyBorder="1" applyAlignment="1" applyProtection="1">
      <alignment horizontal="center" vertical="center" wrapText="1"/>
      <protection/>
    </xf>
    <xf numFmtId="0" fontId="0" fillId="0" borderId="63" xfId="0" applyBorder="1" applyAlignment="1">
      <alignment horizontal="left" vertical="center"/>
    </xf>
    <xf numFmtId="0" fontId="0" fillId="0" borderId="90" xfId="0" applyBorder="1" applyAlignment="1">
      <alignment vertical="center"/>
    </xf>
    <xf numFmtId="0" fontId="0" fillId="0" borderId="24" xfId="0" applyFill="1" applyBorder="1" applyAlignment="1">
      <alignment horizontal="left" vertical="center"/>
    </xf>
    <xf numFmtId="0" fontId="0" fillId="0" borderId="26" xfId="0" applyFill="1" applyBorder="1" applyAlignment="1">
      <alignment horizontal="left" vertical="center"/>
    </xf>
    <xf numFmtId="0" fontId="0" fillId="0" borderId="23" xfId="0" applyFill="1" applyBorder="1" applyAlignment="1">
      <alignment horizontal="left" vertical="center"/>
    </xf>
    <xf numFmtId="0" fontId="7" fillId="0" borderId="28" xfId="0" applyFont="1" applyBorder="1" applyAlignment="1" applyProtection="1">
      <alignment horizontal="center" vertical="center" wrapText="1" shrinkToFit="1"/>
      <protection/>
    </xf>
    <xf numFmtId="0" fontId="7" fillId="0" borderId="19" xfId="0" applyFont="1" applyBorder="1" applyAlignment="1" applyProtection="1">
      <alignment horizontal="center" vertical="center" wrapText="1" shrinkToFit="1"/>
      <protection/>
    </xf>
    <xf numFmtId="0" fontId="0" fillId="0" borderId="24" xfId="0" applyFont="1" applyBorder="1" applyAlignment="1" applyProtection="1">
      <alignment horizontal="center" vertical="center" wrapText="1"/>
      <protection/>
    </xf>
    <xf numFmtId="0" fontId="0" fillId="0" borderId="26" xfId="0" applyFont="1" applyBorder="1" applyAlignment="1" applyProtection="1">
      <alignment horizontal="center" vertical="center" wrapText="1"/>
      <protection/>
    </xf>
    <xf numFmtId="0" fontId="0" fillId="0" borderId="23" xfId="0" applyFont="1" applyBorder="1" applyAlignment="1" applyProtection="1">
      <alignment horizontal="center" vertical="center" wrapText="1"/>
      <protection/>
    </xf>
    <xf numFmtId="0" fontId="7" fillId="0" borderId="17" xfId="0" applyFont="1" applyBorder="1" applyAlignment="1" applyProtection="1">
      <alignment horizontal="center" vertical="center"/>
      <protection/>
    </xf>
    <xf numFmtId="0" fontId="0" fillId="17" borderId="87" xfId="0" applyFont="1" applyFill="1" applyBorder="1" applyAlignment="1" applyProtection="1">
      <alignment horizontal="left" vertical="center"/>
      <protection/>
    </xf>
    <xf numFmtId="0" fontId="0" fillId="17" borderId="20" xfId="0" applyFont="1" applyFill="1" applyBorder="1" applyAlignment="1" applyProtection="1">
      <alignment horizontal="left" vertical="center"/>
      <protection/>
    </xf>
    <xf numFmtId="0" fontId="0" fillId="17" borderId="63" xfId="0" applyFont="1" applyFill="1" applyBorder="1" applyAlignment="1" applyProtection="1">
      <alignment horizontal="left" vertical="center"/>
      <protection/>
    </xf>
    <xf numFmtId="0" fontId="0" fillId="17" borderId="90" xfId="0" applyFont="1" applyFill="1" applyBorder="1" applyAlignment="1" applyProtection="1">
      <alignment horizontal="left" vertical="center"/>
      <protection/>
    </xf>
    <xf numFmtId="0" fontId="0" fillId="17" borderId="0" xfId="0" applyFont="1" applyFill="1" applyBorder="1" applyAlignment="1" applyProtection="1">
      <alignment horizontal="left" vertical="center"/>
      <protection/>
    </xf>
    <xf numFmtId="0" fontId="0" fillId="17" borderId="22" xfId="0" applyFont="1" applyFill="1" applyBorder="1" applyAlignment="1" applyProtection="1">
      <alignment horizontal="left" vertical="center"/>
      <protection/>
    </xf>
    <xf numFmtId="0" fontId="0" fillId="17" borderId="24" xfId="0" applyFont="1" applyFill="1" applyBorder="1" applyAlignment="1" applyProtection="1">
      <alignment vertical="center" wrapText="1"/>
      <protection/>
    </xf>
    <xf numFmtId="0" fontId="0" fillId="17" borderId="26" xfId="0" applyFont="1" applyFill="1" applyBorder="1" applyAlignment="1" applyProtection="1">
      <alignment vertical="center" wrapText="1"/>
      <protection/>
    </xf>
    <xf numFmtId="0" fontId="0" fillId="17" borderId="23" xfId="0" applyFont="1" applyFill="1" applyBorder="1" applyAlignment="1" applyProtection="1">
      <alignment vertical="center" wrapText="1"/>
      <protection/>
    </xf>
    <xf numFmtId="0" fontId="0" fillId="0" borderId="17" xfId="0" applyFill="1" applyBorder="1" applyAlignment="1" applyProtection="1">
      <alignment horizontal="left" vertical="center" shrinkToFit="1"/>
      <protection/>
    </xf>
    <xf numFmtId="0" fontId="0" fillId="0" borderId="24" xfId="0" applyFont="1" applyBorder="1" applyAlignment="1" applyProtection="1">
      <alignment horizontal="center" vertical="center" wrapText="1" shrinkToFit="1"/>
      <protection/>
    </xf>
    <xf numFmtId="0" fontId="0" fillId="0" borderId="23" xfId="0" applyFont="1" applyBorder="1" applyAlignment="1" applyProtection="1">
      <alignment horizontal="center" vertical="center" wrapText="1" shrinkToFit="1"/>
      <protection/>
    </xf>
    <xf numFmtId="195" fontId="12" fillId="17" borderId="102" xfId="0" applyNumberFormat="1" applyFont="1" applyFill="1" applyBorder="1" applyAlignment="1">
      <alignment horizontal="center" vertical="center" wrapText="1"/>
    </xf>
    <xf numFmtId="195" fontId="12" fillId="17" borderId="103" xfId="0" applyNumberFormat="1" applyFont="1" applyFill="1" applyBorder="1" applyAlignment="1">
      <alignment horizontal="center" vertical="center" wrapText="1"/>
    </xf>
    <xf numFmtId="195" fontId="12" fillId="17" borderId="104" xfId="0" applyNumberFormat="1" applyFont="1" applyFill="1" applyBorder="1" applyAlignment="1">
      <alignment horizontal="center" vertical="center" wrapText="1"/>
    </xf>
    <xf numFmtId="195" fontId="12" fillId="17" borderId="105" xfId="0" applyNumberFormat="1" applyFont="1" applyFill="1" applyBorder="1" applyAlignment="1">
      <alignment horizontal="center" vertical="center" wrapText="1"/>
    </xf>
    <xf numFmtId="195" fontId="12" fillId="20" borderId="106" xfId="42" applyNumberFormat="1" applyFont="1" applyFill="1" applyBorder="1" applyAlignment="1">
      <alignment horizontal="center" vertical="center" shrinkToFit="1"/>
    </xf>
    <xf numFmtId="195" fontId="12" fillId="20" borderId="107" xfId="42" applyNumberFormat="1" applyFont="1" applyFill="1" applyBorder="1" applyAlignment="1">
      <alignment horizontal="center" vertical="center" shrinkToFit="1"/>
    </xf>
    <xf numFmtId="0" fontId="7" fillId="17" borderId="24" xfId="0" applyFont="1" applyFill="1" applyBorder="1" applyAlignment="1">
      <alignment horizontal="center" vertical="center" wrapText="1"/>
    </xf>
    <xf numFmtId="0" fontId="7" fillId="17" borderId="26" xfId="0" applyFont="1" applyFill="1" applyBorder="1" applyAlignment="1">
      <alignment horizontal="center" vertical="center" wrapText="1"/>
    </xf>
    <xf numFmtId="0" fontId="7" fillId="17" borderId="23" xfId="0" applyFont="1" applyFill="1" applyBorder="1" applyAlignment="1">
      <alignment horizontal="center" vertical="center" wrapText="1"/>
    </xf>
    <xf numFmtId="0" fontId="7" fillId="17" borderId="87" xfId="0" applyFont="1" applyFill="1" applyBorder="1" applyAlignment="1">
      <alignment horizontal="center" vertical="center"/>
    </xf>
    <xf numFmtId="0" fontId="7" fillId="17" borderId="20" xfId="0" applyFont="1" applyFill="1" applyBorder="1" applyAlignment="1">
      <alignment horizontal="center" vertical="center"/>
    </xf>
    <xf numFmtId="0" fontId="7" fillId="17" borderId="63" xfId="0" applyFont="1" applyFill="1" applyBorder="1" applyAlignment="1">
      <alignment horizontal="center" vertical="center"/>
    </xf>
    <xf numFmtId="0" fontId="12" fillId="18" borderId="28" xfId="0" applyFont="1" applyFill="1" applyBorder="1" applyAlignment="1">
      <alignment horizontal="center" vertical="center" wrapText="1"/>
    </xf>
    <xf numFmtId="0" fontId="12" fillId="18" borderId="50" xfId="0" applyFont="1" applyFill="1" applyBorder="1" applyAlignment="1">
      <alignment horizontal="center" vertical="center" wrapText="1"/>
    </xf>
    <xf numFmtId="0" fontId="12" fillId="18" borderId="19" xfId="0" applyFont="1" applyFill="1" applyBorder="1" applyAlignment="1">
      <alignment horizontal="center" vertical="center" wrapText="1"/>
    </xf>
    <xf numFmtId="0" fontId="7" fillId="0" borderId="24"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3" xfId="0" applyFont="1" applyFill="1" applyBorder="1" applyAlignment="1">
      <alignment horizontal="center" vertical="center"/>
    </xf>
    <xf numFmtId="0" fontId="16" fillId="21" borderId="108" xfId="0" applyFont="1" applyFill="1" applyBorder="1" applyAlignment="1">
      <alignment horizontal="center" vertical="center" wrapText="1"/>
    </xf>
    <xf numFmtId="0" fontId="16" fillId="21" borderId="109" xfId="0" applyFont="1" applyFill="1" applyBorder="1" applyAlignment="1">
      <alignment horizontal="center" vertical="center" wrapText="1"/>
    </xf>
    <xf numFmtId="0" fontId="16" fillId="21" borderId="110" xfId="0" applyFont="1" applyFill="1" applyBorder="1" applyAlignment="1">
      <alignment horizontal="center" vertical="center" wrapText="1"/>
    </xf>
    <xf numFmtId="0" fontId="0" fillId="17" borderId="35" xfId="0" applyFont="1" applyFill="1" applyBorder="1" applyAlignment="1">
      <alignment horizontal="center" vertical="center" wrapText="1"/>
    </xf>
    <xf numFmtId="0" fontId="0" fillId="17" borderId="58" xfId="0" applyFont="1" applyFill="1" applyBorder="1" applyAlignment="1">
      <alignment horizontal="center" vertical="center" wrapText="1"/>
    </xf>
    <xf numFmtId="0" fontId="0" fillId="17" borderId="55"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4" borderId="58" xfId="0" applyFont="1" applyFill="1" applyBorder="1" applyAlignment="1">
      <alignment horizontal="center" vertical="center" wrapText="1"/>
    </xf>
    <xf numFmtId="0" fontId="11" fillId="4" borderId="55" xfId="0" applyFont="1" applyFill="1" applyBorder="1" applyAlignment="1">
      <alignment horizontal="center" vertical="center" wrapText="1"/>
    </xf>
    <xf numFmtId="0" fontId="16" fillId="18" borderId="111" xfId="0" applyFont="1" applyFill="1" applyBorder="1" applyAlignment="1">
      <alignment horizontal="center" vertical="center" wrapText="1"/>
    </xf>
    <xf numFmtId="0" fontId="16" fillId="18" borderId="112" xfId="0" applyFont="1" applyFill="1" applyBorder="1" applyAlignment="1">
      <alignment horizontal="center" vertical="center" wrapText="1"/>
    </xf>
    <xf numFmtId="0" fontId="16" fillId="18" borderId="113" xfId="0" applyFont="1" applyFill="1" applyBorder="1" applyAlignment="1">
      <alignment horizontal="center" vertical="center" wrapText="1"/>
    </xf>
    <xf numFmtId="0" fontId="7" fillId="17" borderId="114" xfId="0" applyFont="1" applyFill="1" applyBorder="1" applyAlignment="1">
      <alignment horizontal="center" vertical="center" wrapText="1"/>
    </xf>
    <xf numFmtId="0" fontId="7" fillId="17" borderId="54" xfId="0" applyFont="1" applyFill="1" applyBorder="1" applyAlignment="1">
      <alignment horizontal="center" vertical="center" wrapText="1"/>
    </xf>
    <xf numFmtId="0" fontId="0" fillId="17" borderId="87" xfId="0" applyFont="1" applyFill="1" applyBorder="1" applyAlignment="1">
      <alignment horizontal="center" vertical="center" wrapText="1"/>
    </xf>
    <xf numFmtId="0" fontId="0" fillId="17" borderId="20" xfId="0" applyFont="1" applyFill="1" applyBorder="1" applyAlignment="1">
      <alignment horizontal="center" vertical="center" wrapText="1"/>
    </xf>
    <xf numFmtId="0" fontId="0" fillId="17" borderId="63" xfId="0" applyFont="1" applyFill="1" applyBorder="1" applyAlignment="1">
      <alignment horizontal="center" vertical="center" wrapText="1"/>
    </xf>
    <xf numFmtId="0" fontId="0" fillId="17" borderId="24" xfId="0" applyFont="1" applyFill="1" applyBorder="1" applyAlignment="1">
      <alignment horizontal="center" vertical="center" wrapText="1"/>
    </xf>
    <xf numFmtId="0" fontId="0" fillId="17" borderId="23" xfId="0" applyFont="1" applyFill="1" applyBorder="1" applyAlignment="1">
      <alignment horizontal="center" vertical="center" wrapText="1"/>
    </xf>
    <xf numFmtId="0" fontId="0" fillId="17" borderId="35" xfId="0" applyFont="1" applyFill="1" applyBorder="1" applyAlignment="1">
      <alignment horizontal="center" vertical="center" shrinkToFit="1"/>
    </xf>
    <xf numFmtId="0" fontId="0" fillId="17" borderId="58" xfId="0" applyFont="1" applyFill="1" applyBorder="1" applyAlignment="1">
      <alignment horizontal="center" vertical="center" shrinkToFit="1"/>
    </xf>
    <xf numFmtId="0" fontId="0" fillId="17" borderId="55" xfId="0" applyFont="1" applyFill="1" applyBorder="1" applyAlignment="1">
      <alignment horizontal="center" vertical="center" shrinkToFit="1"/>
    </xf>
    <xf numFmtId="0" fontId="36" fillId="17" borderId="0" xfId="0" applyFont="1" applyFill="1" applyAlignment="1">
      <alignment horizontal="center" vertical="center" wrapText="1"/>
    </xf>
    <xf numFmtId="0" fontId="0" fillId="17" borderId="24" xfId="0" applyFont="1" applyFill="1" applyBorder="1" applyAlignment="1">
      <alignment horizontal="center" vertical="center" shrinkToFit="1"/>
    </xf>
    <xf numFmtId="0" fontId="0" fillId="17" borderId="26" xfId="0" applyFont="1" applyFill="1" applyBorder="1" applyAlignment="1">
      <alignment horizontal="center" vertical="center" shrinkToFit="1"/>
    </xf>
    <xf numFmtId="0" fontId="0" fillId="17" borderId="23" xfId="0" applyFont="1" applyFill="1" applyBorder="1" applyAlignment="1">
      <alignment horizontal="center" vertical="center" shrinkToFit="1"/>
    </xf>
    <xf numFmtId="0" fontId="0" fillId="17" borderId="26" xfId="0" applyFont="1" applyFill="1" applyBorder="1" applyAlignment="1">
      <alignment horizontal="center" vertical="center" wrapText="1"/>
    </xf>
    <xf numFmtId="180" fontId="12" fillId="17" borderId="70" xfId="0" applyNumberFormat="1" applyFont="1" applyFill="1" applyBorder="1" applyAlignment="1">
      <alignment horizontal="center" vertical="center" wrapText="1"/>
    </xf>
    <xf numFmtId="180" fontId="12" fillId="17" borderId="115" xfId="0" applyNumberFormat="1" applyFont="1" applyFill="1" applyBorder="1" applyAlignment="1">
      <alignment horizontal="center" vertical="center" wrapText="1"/>
    </xf>
    <xf numFmtId="180" fontId="12" fillId="17" borderId="116" xfId="42" applyNumberFormat="1" applyFont="1" applyFill="1" applyBorder="1" applyAlignment="1">
      <alignment horizontal="center" vertical="center" shrinkToFit="1"/>
    </xf>
    <xf numFmtId="180" fontId="12" fillId="17" borderId="117" xfId="42" applyNumberFormat="1" applyFont="1" applyFill="1" applyBorder="1" applyAlignment="1">
      <alignment horizontal="center" vertical="center" shrinkToFit="1"/>
    </xf>
    <xf numFmtId="180" fontId="12" fillId="20" borderId="106" xfId="42" applyNumberFormat="1" applyFont="1" applyFill="1" applyBorder="1" applyAlignment="1">
      <alignment horizontal="center" vertical="center" shrinkToFit="1"/>
    </xf>
    <xf numFmtId="180" fontId="12" fillId="20" borderId="107" xfId="42" applyNumberFormat="1" applyFont="1" applyFill="1" applyBorder="1" applyAlignment="1">
      <alignment horizontal="center" vertical="center" shrinkToFit="1"/>
    </xf>
    <xf numFmtId="180" fontId="12" fillId="17" borderId="102" xfId="0" applyNumberFormat="1" applyFont="1" applyFill="1" applyBorder="1" applyAlignment="1">
      <alignment horizontal="center" vertical="center" wrapText="1"/>
    </xf>
    <xf numFmtId="180" fontId="12" fillId="17" borderId="103" xfId="0" applyNumberFormat="1" applyFont="1" applyFill="1" applyBorder="1" applyAlignment="1">
      <alignment horizontal="center" vertical="center" wrapText="1"/>
    </xf>
    <xf numFmtId="180" fontId="12" fillId="17" borderId="104" xfId="0" applyNumberFormat="1" applyFont="1" applyFill="1" applyBorder="1" applyAlignment="1">
      <alignment horizontal="center" vertical="center" wrapText="1"/>
    </xf>
    <xf numFmtId="180" fontId="12" fillId="17" borderId="105" xfId="0" applyNumberFormat="1" applyFont="1" applyFill="1" applyBorder="1" applyAlignment="1">
      <alignment horizontal="center" vertical="center" wrapText="1"/>
    </xf>
    <xf numFmtId="195" fontId="12" fillId="17" borderId="116" xfId="42" applyNumberFormat="1" applyFont="1" applyFill="1" applyBorder="1" applyAlignment="1">
      <alignment horizontal="center" vertical="center" shrinkToFit="1"/>
    </xf>
    <xf numFmtId="195" fontId="12" fillId="17" borderId="117" xfId="42" applyNumberFormat="1" applyFont="1" applyFill="1" applyBorder="1" applyAlignment="1">
      <alignment horizontal="center" vertical="center" shrinkToFit="1"/>
    </xf>
    <xf numFmtId="180" fontId="12" fillId="17" borderId="70" xfId="42" applyNumberFormat="1" applyFont="1" applyFill="1" applyBorder="1" applyAlignment="1">
      <alignment horizontal="center" vertical="center" shrinkToFit="1"/>
    </xf>
    <xf numFmtId="180" fontId="12" fillId="17" borderId="115" xfId="42" applyNumberFormat="1" applyFont="1" applyFill="1" applyBorder="1" applyAlignment="1">
      <alignment horizontal="center" vertical="center" shrinkToFit="1"/>
    </xf>
    <xf numFmtId="195" fontId="12" fillId="17" borderId="70" xfId="42" applyNumberFormat="1" applyFont="1" applyFill="1" applyBorder="1" applyAlignment="1">
      <alignment horizontal="center" vertical="center" shrinkToFit="1"/>
    </xf>
    <xf numFmtId="195" fontId="12" fillId="17" borderId="115" xfId="42" applyNumberFormat="1" applyFont="1" applyFill="1" applyBorder="1" applyAlignment="1">
      <alignment horizontal="center" vertical="center" shrinkToFit="1"/>
    </xf>
    <xf numFmtId="180" fontId="12" fillId="0" borderId="70" xfId="0" applyNumberFormat="1" applyFont="1" applyFill="1" applyBorder="1" applyAlignment="1">
      <alignment horizontal="center" vertical="center" wrapText="1"/>
    </xf>
    <xf numFmtId="180" fontId="12" fillId="0" borderId="115" xfId="0" applyNumberFormat="1" applyFont="1" applyFill="1" applyBorder="1" applyAlignment="1">
      <alignment horizontal="center" vertical="center" wrapText="1"/>
    </xf>
    <xf numFmtId="180" fontId="12" fillId="0" borderId="104" xfId="0" applyNumberFormat="1" applyFont="1" applyFill="1" applyBorder="1" applyAlignment="1">
      <alignment horizontal="center" vertical="center"/>
    </xf>
    <xf numFmtId="180" fontId="12" fillId="0" borderId="105" xfId="0" applyNumberFormat="1" applyFont="1" applyFill="1" applyBorder="1" applyAlignment="1">
      <alignment horizontal="center" vertical="center"/>
    </xf>
    <xf numFmtId="0" fontId="0" fillId="22" borderId="118" xfId="0" applyFont="1" applyFill="1" applyBorder="1" applyAlignment="1">
      <alignment horizontal="center" vertical="center" wrapText="1"/>
    </xf>
    <xf numFmtId="0" fontId="0" fillId="22" borderId="71" xfId="0" applyFont="1" applyFill="1" applyBorder="1" applyAlignment="1">
      <alignment horizontal="center" vertical="center" wrapText="1"/>
    </xf>
    <xf numFmtId="0" fontId="0" fillId="22" borderId="119" xfId="0" applyFont="1" applyFill="1" applyBorder="1" applyAlignment="1">
      <alignment horizontal="center" vertical="center" wrapText="1"/>
    </xf>
    <xf numFmtId="0" fontId="0" fillId="22" borderId="39" xfId="0" applyFont="1" applyFill="1" applyBorder="1" applyAlignment="1">
      <alignment horizontal="center" vertical="center" wrapText="1"/>
    </xf>
    <xf numFmtId="0" fontId="0" fillId="5" borderId="118" xfId="0" applyFont="1" applyFill="1" applyBorder="1" applyAlignment="1">
      <alignment horizontal="center" vertical="center" wrapText="1"/>
    </xf>
    <xf numFmtId="0" fontId="0" fillId="5" borderId="49" xfId="0" applyFont="1" applyFill="1" applyBorder="1" applyAlignment="1">
      <alignment horizontal="center" vertical="center" wrapText="1"/>
    </xf>
    <xf numFmtId="0" fontId="0" fillId="5" borderId="71" xfId="0" applyFont="1" applyFill="1" applyBorder="1" applyAlignment="1">
      <alignment horizontal="center" vertical="center" wrapText="1"/>
    </xf>
    <xf numFmtId="0" fontId="0" fillId="5" borderId="119" xfId="0" applyFont="1" applyFill="1" applyBorder="1" applyAlignment="1">
      <alignment horizontal="center" vertical="center" wrapText="1"/>
    </xf>
    <xf numFmtId="0" fontId="0" fillId="5" borderId="66" xfId="0" applyFont="1" applyFill="1" applyBorder="1" applyAlignment="1">
      <alignment horizontal="center" vertical="center" wrapText="1"/>
    </xf>
    <xf numFmtId="0" fontId="0" fillId="5" borderId="39" xfId="0" applyFont="1" applyFill="1" applyBorder="1" applyAlignment="1">
      <alignment horizontal="center" vertical="center" wrapText="1"/>
    </xf>
    <xf numFmtId="180" fontId="12" fillId="0" borderId="106" xfId="42" applyNumberFormat="1" applyFont="1" applyFill="1" applyBorder="1" applyAlignment="1">
      <alignment horizontal="center" vertical="center" shrinkToFit="1"/>
    </xf>
    <xf numFmtId="180" fontId="12" fillId="0" borderId="107" xfId="42" applyNumberFormat="1" applyFont="1" applyFill="1" applyBorder="1" applyAlignment="1">
      <alignment horizontal="center" vertical="center" shrinkToFit="1"/>
    </xf>
    <xf numFmtId="180" fontId="12" fillId="0" borderId="102" xfId="0" applyNumberFormat="1" applyFont="1" applyFill="1" applyBorder="1" applyAlignment="1">
      <alignment horizontal="center" vertical="center"/>
    </xf>
    <xf numFmtId="180" fontId="12" fillId="0" borderId="103" xfId="0" applyNumberFormat="1" applyFont="1" applyFill="1" applyBorder="1" applyAlignment="1">
      <alignment horizontal="center" vertical="center"/>
    </xf>
    <xf numFmtId="0" fontId="10" fillId="17" borderId="11" xfId="0" applyFont="1" applyFill="1" applyBorder="1" applyAlignment="1">
      <alignment horizontal="center" vertical="center" wrapText="1"/>
    </xf>
    <xf numFmtId="0" fontId="10" fillId="17" borderId="54" xfId="0" applyFont="1" applyFill="1" applyBorder="1" applyAlignment="1">
      <alignment horizontal="center" vertical="center" wrapText="1"/>
    </xf>
    <xf numFmtId="0" fontId="10" fillId="17" borderId="10" xfId="0" applyFont="1" applyFill="1" applyBorder="1" applyAlignment="1">
      <alignment horizontal="center" vertical="center" wrapText="1"/>
    </xf>
    <xf numFmtId="0" fontId="10" fillId="17" borderId="52" xfId="0" applyFont="1" applyFill="1" applyBorder="1" applyAlignment="1">
      <alignment horizontal="center" vertical="center" wrapText="1"/>
    </xf>
    <xf numFmtId="0" fontId="0" fillId="18" borderId="87" xfId="0" applyFont="1" applyFill="1" applyBorder="1" applyAlignment="1">
      <alignment horizontal="center" vertical="center" wrapText="1"/>
    </xf>
    <xf numFmtId="0" fontId="0" fillId="18" borderId="63" xfId="0" applyFont="1" applyFill="1" applyBorder="1" applyAlignment="1">
      <alignment horizontal="center" vertical="center" wrapText="1"/>
    </xf>
    <xf numFmtId="0" fontId="0" fillId="18" borderId="25" xfId="0" applyFont="1" applyFill="1" applyBorder="1" applyAlignment="1">
      <alignment horizontal="center" vertical="center" wrapText="1"/>
    </xf>
    <xf numFmtId="0" fontId="0" fillId="18" borderId="29" xfId="0" applyFont="1" applyFill="1" applyBorder="1" applyAlignment="1">
      <alignment horizontal="center" vertical="center" wrapText="1"/>
    </xf>
    <xf numFmtId="0" fontId="0" fillId="18" borderId="28" xfId="0" applyFont="1" applyFill="1" applyBorder="1" applyAlignment="1">
      <alignment horizontal="center" vertical="center" wrapText="1"/>
    </xf>
    <xf numFmtId="0" fontId="0" fillId="18" borderId="19" xfId="0" applyFont="1" applyFill="1" applyBorder="1" applyAlignment="1">
      <alignment horizontal="center" vertical="center" wrapText="1"/>
    </xf>
    <xf numFmtId="0" fontId="12" fillId="18" borderId="24" xfId="0" applyFont="1" applyFill="1" applyBorder="1" applyAlignment="1">
      <alignment horizontal="center" vertical="center" wrapText="1"/>
    </xf>
    <xf numFmtId="0" fontId="12" fillId="18" borderId="26" xfId="0" applyFont="1" applyFill="1" applyBorder="1" applyAlignment="1">
      <alignment horizontal="center" vertical="center" wrapText="1"/>
    </xf>
    <xf numFmtId="0" fontId="12" fillId="18" borderId="23" xfId="0" applyFont="1" applyFill="1" applyBorder="1" applyAlignment="1">
      <alignment horizontal="center" vertical="center" wrapText="1"/>
    </xf>
    <xf numFmtId="0" fontId="10" fillId="17" borderId="10" xfId="0" applyFont="1" applyFill="1" applyBorder="1" applyAlignment="1">
      <alignment horizontal="center" vertical="center"/>
    </xf>
    <xf numFmtId="0" fontId="10" fillId="17" borderId="52" xfId="0" applyFont="1" applyFill="1" applyBorder="1" applyAlignment="1">
      <alignment horizontal="center" vertical="center"/>
    </xf>
    <xf numFmtId="0" fontId="7" fillId="17" borderId="24" xfId="0" applyFont="1" applyFill="1" applyBorder="1" applyAlignment="1">
      <alignment horizontal="center" vertical="center"/>
    </xf>
    <xf numFmtId="0" fontId="7" fillId="17" borderId="26" xfId="0" applyFont="1" applyFill="1" applyBorder="1" applyAlignment="1">
      <alignment horizontal="center" vertical="center"/>
    </xf>
    <xf numFmtId="0" fontId="7" fillId="17" borderId="23" xfId="0" applyFont="1" applyFill="1" applyBorder="1" applyAlignment="1">
      <alignment horizontal="center" vertical="center"/>
    </xf>
    <xf numFmtId="0" fontId="12" fillId="21" borderId="87" xfId="0" applyFont="1" applyFill="1" applyBorder="1" applyAlignment="1">
      <alignment horizontal="center" vertical="center" wrapText="1"/>
    </xf>
    <xf numFmtId="0" fontId="12" fillId="21" borderId="63" xfId="0" applyFont="1" applyFill="1" applyBorder="1" applyAlignment="1">
      <alignment horizontal="center" vertical="center" wrapText="1"/>
    </xf>
    <xf numFmtId="0" fontId="12" fillId="21" borderId="25" xfId="0" applyFont="1" applyFill="1" applyBorder="1" applyAlignment="1">
      <alignment horizontal="center" vertical="center" wrapText="1"/>
    </xf>
    <xf numFmtId="0" fontId="12" fillId="21" borderId="29" xfId="0" applyFont="1" applyFill="1" applyBorder="1" applyAlignment="1">
      <alignment horizontal="center" vertical="center" wrapText="1"/>
    </xf>
    <xf numFmtId="195" fontId="12" fillId="17" borderId="79" xfId="0" applyNumberFormat="1" applyFont="1" applyFill="1" applyBorder="1" applyAlignment="1">
      <alignment horizontal="center" vertical="center" wrapText="1"/>
    </xf>
    <xf numFmtId="195" fontId="12" fillId="17" borderId="83" xfId="0" applyNumberFormat="1" applyFont="1" applyFill="1" applyBorder="1" applyAlignment="1">
      <alignment horizontal="center" vertical="center" wrapText="1"/>
    </xf>
    <xf numFmtId="0" fontId="0" fillId="21" borderId="87" xfId="0" applyFont="1" applyFill="1" applyBorder="1" applyAlignment="1">
      <alignment horizontal="center" vertical="center" wrapText="1"/>
    </xf>
    <xf numFmtId="0" fontId="0" fillId="21" borderId="63" xfId="0" applyFont="1" applyFill="1" applyBorder="1" applyAlignment="1">
      <alignment horizontal="center" vertical="center" wrapText="1"/>
    </xf>
    <xf numFmtId="0" fontId="0" fillId="21" borderId="25" xfId="0" applyFont="1" applyFill="1" applyBorder="1" applyAlignment="1">
      <alignment horizontal="center" vertical="center" wrapText="1"/>
    </xf>
    <xf numFmtId="0" fontId="0" fillId="21" borderId="29" xfId="0" applyFont="1" applyFill="1" applyBorder="1" applyAlignment="1">
      <alignment horizontal="center" vertical="center" wrapText="1"/>
    </xf>
    <xf numFmtId="0" fontId="15" fillId="17" borderId="70" xfId="0" applyFont="1" applyFill="1" applyBorder="1" applyAlignment="1">
      <alignment horizontal="center" vertical="center" wrapText="1"/>
    </xf>
    <xf numFmtId="0" fontId="15" fillId="17" borderId="120" xfId="0" applyFont="1" applyFill="1" applyBorder="1" applyAlignment="1">
      <alignment horizontal="center" vertical="center" wrapText="1"/>
    </xf>
    <xf numFmtId="0" fontId="15" fillId="17" borderId="115" xfId="0" applyFont="1" applyFill="1" applyBorder="1" applyAlignment="1">
      <alignment horizontal="center" vertical="center" wrapText="1"/>
    </xf>
    <xf numFmtId="0" fontId="0" fillId="21" borderId="90" xfId="0" applyFont="1" applyFill="1" applyBorder="1" applyAlignment="1">
      <alignment horizontal="center" vertical="center" wrapText="1"/>
    </xf>
    <xf numFmtId="0" fontId="0" fillId="21" borderId="22" xfId="0" applyFont="1" applyFill="1" applyBorder="1" applyAlignment="1">
      <alignment horizontal="center" vertical="center" wrapText="1"/>
    </xf>
    <xf numFmtId="0" fontId="0" fillId="21" borderId="20" xfId="0" applyFont="1" applyFill="1" applyBorder="1" applyAlignment="1">
      <alignment horizontal="center" vertical="center" wrapText="1"/>
    </xf>
    <xf numFmtId="0" fontId="0" fillId="21" borderId="21" xfId="0" applyFont="1" applyFill="1" applyBorder="1" applyAlignment="1">
      <alignment horizontal="center" vertical="center" wrapText="1"/>
    </xf>
    <xf numFmtId="0" fontId="12" fillId="0" borderId="0" xfId="0" applyFont="1" applyFill="1" applyBorder="1" applyAlignment="1">
      <alignment horizontal="center" vertical="center" wrapText="1"/>
    </xf>
    <xf numFmtId="180" fontId="0" fillId="17" borderId="70" xfId="42" applyNumberFormat="1" applyFont="1" applyFill="1" applyBorder="1" applyAlignment="1" quotePrefix="1">
      <alignment horizontal="center" vertical="center" shrinkToFit="1"/>
    </xf>
    <xf numFmtId="180" fontId="0" fillId="17" borderId="115" xfId="42" applyNumberFormat="1" applyFont="1" applyFill="1" applyBorder="1" applyAlignment="1" quotePrefix="1">
      <alignment horizontal="center" vertical="center" shrinkToFit="1"/>
    </xf>
    <xf numFmtId="0" fontId="0" fillId="4" borderId="70" xfId="0" applyFont="1" applyFill="1" applyBorder="1" applyAlignment="1">
      <alignment horizontal="center" vertical="center" wrapText="1"/>
    </xf>
    <xf numFmtId="0" fontId="0" fillId="4" borderId="120" xfId="0" applyFont="1" applyFill="1" applyBorder="1" applyAlignment="1">
      <alignment horizontal="center" vertical="center" wrapText="1"/>
    </xf>
    <xf numFmtId="0" fontId="0" fillId="4" borderId="115" xfId="0" applyFont="1" applyFill="1" applyBorder="1" applyAlignment="1">
      <alignment horizontal="center" vertical="center" wrapText="1"/>
    </xf>
    <xf numFmtId="0" fontId="0" fillId="18" borderId="50" xfId="0" applyFont="1" applyFill="1" applyBorder="1" applyAlignment="1">
      <alignment horizontal="center" vertical="center" wrapText="1"/>
    </xf>
  </cellXfs>
  <cellStyles count="50">
    <cellStyle name="Normal" xfId="0"/>
    <cellStyle name="ColLevel_0" xfId="2"/>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65">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3300"/>
      </font>
    </dxf>
    <dxf>
      <font>
        <b/>
        <i val="0"/>
        <color rgb="FF0000FF"/>
      </font>
    </dxf>
    <dxf>
      <font>
        <b/>
        <i val="0"/>
        <color rgb="FFFF3300"/>
      </font>
    </dxf>
    <dxf>
      <font>
        <b/>
        <i val="0"/>
        <color rgb="FF0000FF"/>
      </font>
    </dxf>
    <dxf>
      <font>
        <b/>
        <i val="0"/>
        <color rgb="FFFF3300"/>
      </font>
    </dxf>
    <dxf>
      <font>
        <b/>
        <i val="0"/>
        <color rgb="FF0000FF"/>
      </font>
    </dxf>
    <dxf>
      <font>
        <b/>
        <i val="0"/>
        <color rgb="FFFF3300"/>
      </font>
    </dxf>
    <dxf>
      <font>
        <b/>
        <i val="0"/>
        <color rgb="FF0000FF"/>
      </font>
    </dxf>
    <dxf>
      <font>
        <b/>
        <i val="0"/>
        <color rgb="FFFF3300"/>
      </font>
    </dxf>
    <dxf>
      <font>
        <b/>
        <i val="0"/>
        <color rgb="FF0000FF"/>
      </font>
    </dxf>
    <dxf>
      <font>
        <b/>
        <i val="0"/>
        <color rgb="FFFF3300"/>
      </font>
    </dxf>
    <dxf>
      <font>
        <b/>
        <i val="0"/>
        <color rgb="FF0000FF"/>
      </font>
    </dxf>
    <dxf>
      <font>
        <b/>
        <i val="0"/>
        <color rgb="FFFF3300"/>
      </font>
    </dxf>
    <dxf>
      <font>
        <b/>
        <i val="0"/>
        <color rgb="FF0000FF"/>
      </font>
    </dxf>
    <dxf>
      <font>
        <b/>
        <i val="0"/>
        <color rgb="FFFF3300"/>
      </font>
    </dxf>
    <dxf>
      <font>
        <b/>
        <i val="0"/>
        <color rgb="FF0000FF"/>
      </font>
    </dxf>
    <dxf>
      <font>
        <b/>
        <i val="0"/>
        <color rgb="FFFF33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
      <font>
        <b/>
        <i val="0"/>
        <color rgb="FFFF33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0555"/>
          <c:w val="0.97275"/>
          <c:h val="0.925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80"/>
              </a:solidFill>
              <a:ln>
                <a:solidFill>
                  <a:srgbClr val="000080"/>
                </a:solidFill>
              </a:ln>
            </c:spPr>
          </c:marker>
          <c:dPt>
            <c:idx val="24"/>
            <c:spPr>
              <a:solidFill>
                <a:srgbClr val="002060"/>
              </a:solidFill>
              <a:ln w="3175">
                <a:noFill/>
              </a:ln>
            </c:spPr>
            <c:marker>
              <c:size val="9"/>
              <c:spPr>
                <a:solidFill>
                  <a:srgbClr val="003366"/>
                </a:solidFill>
                <a:ln>
                  <a:solidFill>
                    <a:srgbClr val="000080"/>
                  </a:solidFill>
                </a:ln>
              </c:spPr>
            </c:marker>
          </c:dPt>
          <c:dPt>
            <c:idx val="27"/>
            <c:spPr>
              <a:ln w="3175">
                <a:noFill/>
              </a:ln>
            </c:spPr>
            <c:marker>
              <c:size val="9"/>
              <c:spPr>
                <a:solidFill>
                  <a:srgbClr val="FF00FF"/>
                </a:solidFill>
                <a:ln>
                  <a:noFill/>
                </a:ln>
              </c:spPr>
            </c:marker>
          </c:dPt>
          <c:dPt>
            <c:idx val="30"/>
            <c:spPr>
              <a:ln w="3175">
                <a:noFill/>
              </a:ln>
            </c:spPr>
            <c:marker>
              <c:size val="9"/>
              <c:spPr>
                <a:solidFill>
                  <a:srgbClr val="FFFF00"/>
                </a:solidFill>
                <a:ln>
                  <a:solidFill>
                    <a:srgbClr val="000080"/>
                  </a:solidFill>
                </a:ln>
              </c:spPr>
            </c:marker>
          </c:dPt>
          <c:dPt>
            <c:idx val="34"/>
            <c:spPr>
              <a:solidFill>
                <a:srgbClr val="1F497D"/>
              </a:solidFill>
              <a:ln w="3175">
                <a:noFill/>
              </a:ln>
            </c:spPr>
            <c:marker>
              <c:size val="9"/>
              <c:spPr>
                <a:solidFill>
                  <a:srgbClr val="333399"/>
                </a:solidFill>
                <a:ln>
                  <a:solidFill>
                    <a:srgbClr val="000080"/>
                  </a:solidFill>
                </a:ln>
              </c:spPr>
            </c:marker>
          </c:dPt>
          <c:dPt>
            <c:idx val="35"/>
            <c:spPr>
              <a:solidFill>
                <a:srgbClr val="002060"/>
              </a:solidFill>
              <a:ln w="3175">
                <a:noFill/>
              </a:ln>
            </c:spPr>
            <c:marker>
              <c:size val="9"/>
              <c:spPr>
                <a:solidFill>
                  <a:srgbClr val="003366"/>
                </a:solidFill>
                <a:ln>
                  <a:solidFill>
                    <a:srgbClr val="000080"/>
                  </a:solidFill>
                </a:ln>
              </c:spPr>
            </c:marker>
          </c:dPt>
          <c:dPt>
            <c:idx val="36"/>
            <c:spPr>
              <a:ln w="3175">
                <a:noFill/>
              </a:ln>
            </c:spPr>
            <c:marker>
              <c:size val="9"/>
              <c:spPr>
                <a:solidFill>
                  <a:srgbClr val="FFFF00"/>
                </a:solidFill>
                <a:ln>
                  <a:solidFill>
                    <a:srgbClr val="000080"/>
                  </a:solidFill>
                </a:ln>
              </c:spPr>
            </c:marker>
          </c:dPt>
          <c:dPt>
            <c:idx val="42"/>
            <c:spPr>
              <a:ln w="3175">
                <a:noFill/>
              </a:ln>
            </c:spPr>
            <c:marker>
              <c:size val="9"/>
              <c:spPr>
                <a:solidFill>
                  <a:srgbClr val="FFFF00"/>
                </a:solidFill>
                <a:ln>
                  <a:solidFill>
                    <a:srgbClr val="000080"/>
                  </a:solidFill>
                </a:ln>
              </c:spPr>
            </c:marker>
          </c:dPt>
          <c:dPt>
            <c:idx val="43"/>
            <c:spPr>
              <a:ln w="3175">
                <a:noFill/>
              </a:ln>
            </c:spPr>
            <c:marker>
              <c:size val="9"/>
              <c:spPr>
                <a:solidFill>
                  <a:srgbClr val="FFFF00"/>
                </a:solidFill>
                <a:ln>
                  <a:solidFill>
                    <a:srgbClr val="000080"/>
                  </a:solidFill>
                </a:ln>
              </c:spPr>
            </c:marker>
          </c:dPt>
          <c:dPt>
            <c:idx val="55"/>
            <c:spPr>
              <a:ln w="3175">
                <a:noFill/>
              </a:ln>
            </c:spPr>
            <c:marker>
              <c:size val="9"/>
              <c:spPr>
                <a:solidFill>
                  <a:srgbClr val="FFFF00"/>
                </a:solidFill>
                <a:ln>
                  <a:solidFill>
                    <a:srgbClr val="000080"/>
                  </a:solidFill>
                </a:ln>
              </c:spPr>
            </c:marker>
          </c:dPt>
          <c:dPt>
            <c:idx val="56"/>
            <c:spPr>
              <a:ln w="3175">
                <a:noFill/>
              </a:ln>
            </c:spPr>
            <c:marker>
              <c:size val="9"/>
              <c:spPr>
                <a:solidFill>
                  <a:srgbClr val="FFFF00"/>
                </a:solidFill>
                <a:ln>
                  <a:solidFill>
                    <a:srgbClr val="000080"/>
                  </a:solidFill>
                </a:ln>
              </c:spPr>
            </c:marker>
          </c:dPt>
          <c:xVal>
            <c:numRef>
              <c:f>'[1]Sheet1 (4)'!$A$10:$A$36</c:f>
              <c:numCache>
                <c:ptCount val="27"/>
                <c:pt idx="0">
                  <c:v>2</c:v>
                </c:pt>
                <c:pt idx="1">
                  <c:v>1.700000000000001</c:v>
                </c:pt>
                <c:pt idx="2">
                  <c:v>0.8000000000000007</c:v>
                </c:pt>
                <c:pt idx="3">
                  <c:v>2.9000000000000004</c:v>
                </c:pt>
                <c:pt idx="4">
                  <c:v>8.799999999999999</c:v>
                </c:pt>
                <c:pt idx="5">
                  <c:v>5.999999999999998</c:v>
                </c:pt>
                <c:pt idx="6">
                  <c:v>3</c:v>
                </c:pt>
                <c:pt idx="7">
                  <c:v>0.8000000000000007</c:v>
                </c:pt>
                <c:pt idx="8">
                  <c:v>1.9000000000000004</c:v>
                </c:pt>
                <c:pt idx="9">
                  <c:v>5.73</c:v>
                </c:pt>
                <c:pt idx="10">
                  <c:v>4.709999999999999</c:v>
                </c:pt>
                <c:pt idx="11">
                  <c:v>-0.3000000000000007</c:v>
                </c:pt>
                <c:pt idx="12">
                  <c:v>7.07</c:v>
                </c:pt>
                <c:pt idx="13">
                  <c:v>1.5999999999999996</c:v>
                </c:pt>
                <c:pt idx="14">
                  <c:v>1.700000000000001</c:v>
                </c:pt>
                <c:pt idx="15">
                  <c:v>2.879999999999999</c:v>
                </c:pt>
                <c:pt idx="16">
                  <c:v>0.40000000000000036</c:v>
                </c:pt>
                <c:pt idx="17">
                  <c:v>1.3200000000000003</c:v>
                </c:pt>
                <c:pt idx="18">
                  <c:v>2.5600000000000023</c:v>
                </c:pt>
                <c:pt idx="19">
                  <c:v>5</c:v>
                </c:pt>
                <c:pt idx="20">
                  <c:v>0</c:v>
                </c:pt>
                <c:pt idx="21">
                  <c:v>1</c:v>
                </c:pt>
                <c:pt idx="22">
                  <c:v>1.1000000000000014</c:v>
                </c:pt>
                <c:pt idx="23">
                  <c:v>5.600000000000001</c:v>
                </c:pt>
                <c:pt idx="24">
                  <c:v>0.29999999999999716</c:v>
                </c:pt>
                <c:pt idx="25">
                  <c:v>5</c:v>
                </c:pt>
                <c:pt idx="26">
                  <c:v>2.299999999999999</c:v>
                </c:pt>
              </c:numCache>
            </c:numRef>
          </c:xVal>
          <c:yVal>
            <c:numRef>
              <c:f>'[1]Sheet1 (4)'!$B$10:$B$36</c:f>
              <c:numCache>
                <c:ptCount val="27"/>
                <c:pt idx="0">
                  <c:v>13.580246913580247</c:v>
                </c:pt>
                <c:pt idx="1">
                  <c:v>0.9828009828009828</c:v>
                </c:pt>
                <c:pt idx="2">
                  <c:v>18.28358208955224</c:v>
                </c:pt>
                <c:pt idx="3">
                  <c:v>5.357142857142857</c:v>
                </c:pt>
                <c:pt idx="4">
                  <c:v>0.641025641025641</c:v>
                </c:pt>
                <c:pt idx="5">
                  <c:v>9.25925925925926</c:v>
                </c:pt>
                <c:pt idx="6">
                  <c:v>18.571428571428573</c:v>
                </c:pt>
                <c:pt idx="7">
                  <c:v>5.952380952380952</c:v>
                </c:pt>
                <c:pt idx="8">
                  <c:v>1.3850415512465373</c:v>
                </c:pt>
                <c:pt idx="9">
                  <c:v>5.056179775280898</c:v>
                </c:pt>
                <c:pt idx="10">
                  <c:v>4.609929078014184</c:v>
                </c:pt>
                <c:pt idx="11">
                  <c:v>8.40197693574959</c:v>
                </c:pt>
                <c:pt idx="12">
                  <c:v>1.65016501650165</c:v>
                </c:pt>
                <c:pt idx="13">
                  <c:v>4.863813229571985</c:v>
                </c:pt>
                <c:pt idx="14">
                  <c:v>1.7482517482517483</c:v>
                </c:pt>
                <c:pt idx="15">
                  <c:v>4.166666666666666</c:v>
                </c:pt>
                <c:pt idx="16">
                  <c:v>2.8178694158075603</c:v>
                </c:pt>
                <c:pt idx="17">
                  <c:v>0.9375</c:v>
                </c:pt>
                <c:pt idx="18">
                  <c:v>4.743651173933876</c:v>
                </c:pt>
                <c:pt idx="19">
                  <c:v>4.096385542168675</c:v>
                </c:pt>
                <c:pt idx="20">
                  <c:v>2.564102564102564</c:v>
                </c:pt>
                <c:pt idx="21">
                  <c:v>4.270186335403727</c:v>
                </c:pt>
                <c:pt idx="22">
                  <c:v>3.103448275862069</c:v>
                </c:pt>
                <c:pt idx="23">
                  <c:v>2.2267206477732793</c:v>
                </c:pt>
                <c:pt idx="24">
                  <c:v>0.5698005698005698</c:v>
                </c:pt>
                <c:pt idx="25">
                  <c:v>4.275092936802974</c:v>
                </c:pt>
                <c:pt idx="26">
                  <c:v>4.108391608391608</c:v>
                </c:pt>
              </c:numCache>
            </c:numRef>
          </c:yVal>
          <c:smooth val="0"/>
        </c:ser>
        <c:ser>
          <c:idx val="1"/>
          <c:order val="1"/>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9"/>
            <c:spPr>
              <a:solidFill>
                <a:srgbClr val="993366"/>
              </a:solidFill>
              <a:ln>
                <a:solidFill>
                  <a:srgbClr val="993366"/>
                </a:solidFill>
              </a:ln>
            </c:spPr>
          </c:marker>
          <c:xVal>
            <c:numLit>
              <c:ptCount val="9"/>
              <c:pt idx="0">
                <c:v>-0.92</c:v>
              </c:pt>
              <c:pt idx="1">
                <c:v>3</c:v>
              </c:pt>
              <c:pt idx="2">
                <c:v>2.50999999999999</c:v>
              </c:pt>
              <c:pt idx="3">
                <c:v>4.46</c:v>
              </c:pt>
              <c:pt idx="4">
                <c:v>5</c:v>
              </c:pt>
              <c:pt idx="5">
                <c:v>5.11</c:v>
              </c:pt>
              <c:pt idx="6">
                <c:v>3.8473907802166</c:v>
              </c:pt>
              <c:pt idx="7">
                <c:v>5.09999999999999</c:v>
              </c:pt>
              <c:pt idx="8">
                <c:v>3.2</c:v>
              </c:pt>
            </c:numLit>
          </c:xVal>
          <c:yVal>
            <c:numLit>
              <c:ptCount val="9"/>
              <c:pt idx="0">
                <c:v>19.2307692307692</c:v>
              </c:pt>
              <c:pt idx="1">
                <c:v>10.8610567514677</c:v>
              </c:pt>
              <c:pt idx="2">
                <c:v>20.4081632653061</c:v>
              </c:pt>
              <c:pt idx="3">
                <c:v>7.88126919140225</c:v>
              </c:pt>
              <c:pt idx="4">
                <c:v>16.1577608142494</c:v>
              </c:pt>
              <c:pt idx="5">
                <c:v>8.55732309380143</c:v>
              </c:pt>
              <c:pt idx="6">
                <c:v>11.1438679245282</c:v>
              </c:pt>
              <c:pt idx="7">
                <c:v>12.5299281723863</c:v>
              </c:pt>
              <c:pt idx="8">
                <c:v>14.9484536082474</c:v>
              </c:pt>
            </c:numLit>
          </c:y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00FF"/>
              </a:solidFill>
              <a:ln>
                <a:solidFill>
                  <a:srgbClr val="99CC00"/>
                </a:solidFill>
              </a:ln>
            </c:spPr>
          </c:marker>
          <c:xVal>
            <c:numRef>
              <c:f>'【製薬業界】主要水準値_比較'!$I$13</c:f>
              <c:numCache>
                <c:ptCount val="1"/>
              </c:numCache>
            </c:numRef>
          </c:xVal>
          <c:yVal>
            <c:numRef>
              <c:f>'入力シート'!$M$327</c:f>
              <c:numCache>
                <c:ptCount val="1"/>
                <c:pt idx="0">
                  <c:v>0</c:v>
                </c:pt>
              </c:numCache>
            </c:numRef>
          </c:yVal>
          <c:smooth val="0"/>
        </c:ser>
        <c:axId val="51002672"/>
        <c:axId val="56370865"/>
      </c:scatterChart>
      <c:valAx>
        <c:axId val="51002672"/>
        <c:scaling>
          <c:orientation val="maxMin"/>
        </c:scaling>
        <c:axPos val="b"/>
        <c:delete val="0"/>
        <c:numFmt formatCode="0_ " sourceLinked="0"/>
        <c:majorTickMark val="in"/>
        <c:minorTickMark val="none"/>
        <c:tickLblPos val="nextTo"/>
        <c:spPr>
          <a:ln w="12700">
            <a:solidFill>
              <a:srgbClr val="333333"/>
            </a:solidFill>
          </a:ln>
        </c:spPr>
        <c:crossAx val="56370865"/>
        <c:crosses val="autoZero"/>
        <c:crossBetween val="midCat"/>
        <c:dispUnits/>
        <c:majorUnit val="1"/>
      </c:valAx>
      <c:valAx>
        <c:axId val="56370865"/>
        <c:scaling>
          <c:orientation val="minMax"/>
          <c:max val="25"/>
          <c:min val="0"/>
        </c:scaling>
        <c:axPos val="r"/>
        <c:majorGridlines>
          <c:spPr>
            <a:ln w="12700">
              <a:solidFill>
                <a:srgbClr val="333333"/>
              </a:solidFill>
            </a:ln>
          </c:spPr>
        </c:majorGridlines>
        <c:delete val="0"/>
        <c:numFmt formatCode="0_ " sourceLinked="0"/>
        <c:majorTickMark val="in"/>
        <c:minorTickMark val="none"/>
        <c:tickLblPos val="low"/>
        <c:spPr>
          <a:ln w="3175">
            <a:solidFill>
              <a:srgbClr val="000000"/>
            </a:solidFill>
          </a:ln>
        </c:spPr>
        <c:crossAx val="51002672"/>
        <c:crosses val="autoZero"/>
        <c:crossBetween val="midCat"/>
        <c:dispUnits/>
        <c:majorUnit val="5"/>
      </c:valAx>
      <c:spPr>
        <a:solidFill>
          <a:srgbClr val="FFFFFF"/>
        </a:solidFill>
        <a:ln w="12700">
          <a:solidFill>
            <a:srgbClr val="333333"/>
          </a:solidFill>
        </a:ln>
      </c:spPr>
    </c:plotArea>
    <c:plotVisOnly val="1"/>
    <c:dispBlanksAs val="gap"/>
    <c:showDLblsOverMax val="0"/>
  </c:chart>
  <c:spPr>
    <a:no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0555"/>
          <c:w val="0.964"/>
          <c:h val="0.925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80"/>
              </a:solidFill>
              <a:ln>
                <a:solidFill>
                  <a:srgbClr val="000080"/>
                </a:solidFill>
              </a:ln>
            </c:spPr>
          </c:marker>
          <c:dPt>
            <c:idx val="24"/>
            <c:spPr>
              <a:solidFill>
                <a:srgbClr val="002060"/>
              </a:solidFill>
              <a:ln w="3175">
                <a:noFill/>
              </a:ln>
            </c:spPr>
            <c:marker>
              <c:size val="9"/>
              <c:spPr>
                <a:solidFill>
                  <a:srgbClr val="003366"/>
                </a:solidFill>
                <a:ln>
                  <a:solidFill>
                    <a:srgbClr val="000080"/>
                  </a:solidFill>
                </a:ln>
              </c:spPr>
            </c:marker>
          </c:dPt>
          <c:dPt>
            <c:idx val="27"/>
            <c:spPr>
              <a:ln w="3175">
                <a:noFill/>
              </a:ln>
            </c:spPr>
            <c:marker>
              <c:size val="9"/>
              <c:spPr>
                <a:solidFill>
                  <a:srgbClr val="FF00FF"/>
                </a:solidFill>
                <a:ln>
                  <a:noFill/>
                </a:ln>
              </c:spPr>
            </c:marker>
          </c:dPt>
          <c:dPt>
            <c:idx val="30"/>
            <c:spPr>
              <a:ln w="3175">
                <a:noFill/>
              </a:ln>
            </c:spPr>
            <c:marker>
              <c:size val="9"/>
              <c:spPr>
                <a:solidFill>
                  <a:srgbClr val="FFFF00"/>
                </a:solidFill>
                <a:ln>
                  <a:solidFill>
                    <a:srgbClr val="000080"/>
                  </a:solidFill>
                </a:ln>
              </c:spPr>
            </c:marker>
          </c:dPt>
          <c:dPt>
            <c:idx val="34"/>
            <c:spPr>
              <a:solidFill>
                <a:srgbClr val="1F497D"/>
              </a:solidFill>
              <a:ln w="3175">
                <a:noFill/>
              </a:ln>
            </c:spPr>
            <c:marker>
              <c:size val="9"/>
              <c:spPr>
                <a:solidFill>
                  <a:srgbClr val="333399"/>
                </a:solidFill>
                <a:ln>
                  <a:solidFill>
                    <a:srgbClr val="000080"/>
                  </a:solidFill>
                </a:ln>
              </c:spPr>
            </c:marker>
          </c:dPt>
          <c:dPt>
            <c:idx val="35"/>
            <c:spPr>
              <a:solidFill>
                <a:srgbClr val="002060"/>
              </a:solidFill>
              <a:ln w="3175">
                <a:noFill/>
              </a:ln>
            </c:spPr>
            <c:marker>
              <c:size val="9"/>
              <c:spPr>
                <a:solidFill>
                  <a:srgbClr val="003366"/>
                </a:solidFill>
                <a:ln>
                  <a:solidFill>
                    <a:srgbClr val="000080"/>
                  </a:solidFill>
                </a:ln>
              </c:spPr>
            </c:marker>
          </c:dPt>
          <c:dPt>
            <c:idx val="36"/>
            <c:spPr>
              <a:ln w="3175">
                <a:noFill/>
              </a:ln>
            </c:spPr>
            <c:marker>
              <c:size val="9"/>
              <c:spPr>
                <a:solidFill>
                  <a:srgbClr val="FFFF00"/>
                </a:solidFill>
                <a:ln>
                  <a:solidFill>
                    <a:srgbClr val="000080"/>
                  </a:solidFill>
                </a:ln>
              </c:spPr>
            </c:marker>
          </c:dPt>
          <c:dPt>
            <c:idx val="42"/>
            <c:spPr>
              <a:ln w="3175">
                <a:noFill/>
              </a:ln>
            </c:spPr>
            <c:marker>
              <c:size val="9"/>
              <c:spPr>
                <a:solidFill>
                  <a:srgbClr val="FFFF00"/>
                </a:solidFill>
                <a:ln>
                  <a:solidFill>
                    <a:srgbClr val="000080"/>
                  </a:solidFill>
                </a:ln>
              </c:spPr>
            </c:marker>
          </c:dPt>
          <c:dPt>
            <c:idx val="43"/>
            <c:spPr>
              <a:ln w="3175">
                <a:noFill/>
              </a:ln>
            </c:spPr>
            <c:marker>
              <c:size val="9"/>
              <c:spPr>
                <a:solidFill>
                  <a:srgbClr val="FFFF00"/>
                </a:solidFill>
                <a:ln>
                  <a:solidFill>
                    <a:srgbClr val="000080"/>
                  </a:solidFill>
                </a:ln>
              </c:spPr>
            </c:marker>
          </c:dPt>
          <c:dPt>
            <c:idx val="55"/>
            <c:spPr>
              <a:ln w="3175">
                <a:noFill/>
              </a:ln>
            </c:spPr>
            <c:marker>
              <c:size val="9"/>
              <c:spPr>
                <a:solidFill>
                  <a:srgbClr val="FFFF00"/>
                </a:solidFill>
                <a:ln>
                  <a:solidFill>
                    <a:srgbClr val="000080"/>
                  </a:solidFill>
                </a:ln>
              </c:spPr>
            </c:marker>
          </c:dPt>
          <c:dPt>
            <c:idx val="56"/>
            <c:spPr>
              <a:ln w="3175">
                <a:noFill/>
              </a:ln>
            </c:spPr>
            <c:marker>
              <c:size val="9"/>
              <c:spPr>
                <a:solidFill>
                  <a:srgbClr val="FFFF00"/>
                </a:solidFill>
                <a:ln>
                  <a:solidFill>
                    <a:srgbClr val="000080"/>
                  </a:solidFill>
                </a:ln>
              </c:spPr>
            </c:marker>
          </c:dPt>
          <c:xVal>
            <c:numRef>
              <c:f>'[2]Sheet1 (4)'!$B$10:$B$32</c:f>
              <c:numCache>
                <c:ptCount val="23"/>
                <c:pt idx="0">
                  <c:v>-4</c:v>
                </c:pt>
                <c:pt idx="1">
                  <c:v>11.7</c:v>
                </c:pt>
                <c:pt idx="2">
                  <c:v>3.2</c:v>
                </c:pt>
                <c:pt idx="3">
                  <c:v>15.3</c:v>
                </c:pt>
                <c:pt idx="4">
                  <c:v>9.86</c:v>
                </c:pt>
                <c:pt idx="5">
                  <c:v>14.799999999999999</c:v>
                </c:pt>
                <c:pt idx="6">
                  <c:v>2</c:v>
                </c:pt>
                <c:pt idx="7">
                  <c:v>12.639999999999999</c:v>
                </c:pt>
                <c:pt idx="8">
                  <c:v>7.25</c:v>
                </c:pt>
                <c:pt idx="9">
                  <c:v>8.6</c:v>
                </c:pt>
                <c:pt idx="10">
                  <c:v>9.87</c:v>
                </c:pt>
                <c:pt idx="11">
                  <c:v>5.7</c:v>
                </c:pt>
                <c:pt idx="12">
                  <c:v>12.23</c:v>
                </c:pt>
                <c:pt idx="13">
                  <c:v>6.3</c:v>
                </c:pt>
                <c:pt idx="14">
                  <c:v>6.98</c:v>
                </c:pt>
                <c:pt idx="15">
                  <c:v>12.560000000000002</c:v>
                </c:pt>
                <c:pt idx="16">
                  <c:v>3</c:v>
                </c:pt>
                <c:pt idx="17">
                  <c:v>10.33</c:v>
                </c:pt>
                <c:pt idx="18">
                  <c:v>9.2</c:v>
                </c:pt>
                <c:pt idx="19">
                  <c:v>8.8</c:v>
                </c:pt>
                <c:pt idx="20">
                  <c:v>9.299999999999999</c:v>
                </c:pt>
                <c:pt idx="21">
                  <c:v>10.3</c:v>
                </c:pt>
                <c:pt idx="22">
                  <c:v>11.1</c:v>
                </c:pt>
              </c:numCache>
            </c:numRef>
          </c:xVal>
          <c:yVal>
            <c:numRef>
              <c:f>'[2]Sheet1 (4)'!$C$10:$C$32</c:f>
              <c:numCache>
                <c:ptCount val="23"/>
                <c:pt idx="0">
                  <c:v>0</c:v>
                </c:pt>
                <c:pt idx="1">
                  <c:v>0</c:v>
                </c:pt>
                <c:pt idx="2">
                  <c:v>0</c:v>
                </c:pt>
                <c:pt idx="3">
                  <c:v>0</c:v>
                </c:pt>
                <c:pt idx="4">
                  <c:v>0</c:v>
                </c:pt>
                <c:pt idx="5">
                  <c:v>0</c:v>
                </c:pt>
                <c:pt idx="6">
                  <c:v>0</c:v>
                </c:pt>
                <c:pt idx="7">
                  <c:v>0</c:v>
                </c:pt>
                <c:pt idx="8">
                  <c:v>0</c:v>
                </c:pt>
                <c:pt idx="9">
                  <c:v>0</c:v>
                </c:pt>
                <c:pt idx="10">
                  <c:v>0</c:v>
                </c:pt>
                <c:pt idx="11">
                  <c:v>0</c:v>
                </c:pt>
                <c:pt idx="12">
                  <c:v>1.0025062656641603</c:v>
                </c:pt>
                <c:pt idx="13">
                  <c:v>0.2222222222222222</c:v>
                </c:pt>
                <c:pt idx="14">
                  <c:v>0</c:v>
                </c:pt>
                <c:pt idx="15">
                  <c:v>0.5244755244755245</c:v>
                </c:pt>
                <c:pt idx="16">
                  <c:v>0</c:v>
                </c:pt>
                <c:pt idx="17">
                  <c:v>0</c:v>
                </c:pt>
                <c:pt idx="18">
                  <c:v>0.30303030303030304</c:v>
                </c:pt>
                <c:pt idx="19">
                  <c:v>0</c:v>
                </c:pt>
                <c:pt idx="20">
                  <c:v>0</c:v>
                </c:pt>
                <c:pt idx="21">
                  <c:v>0.33670033670033667</c:v>
                </c:pt>
                <c:pt idx="22">
                  <c:v>0</c:v>
                </c:pt>
              </c:numCache>
            </c:numRef>
          </c:yVal>
          <c:smooth val="0"/>
        </c:ser>
        <c:ser>
          <c:idx val="1"/>
          <c:order val="1"/>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9"/>
            <c:spPr>
              <a:solidFill>
                <a:srgbClr val="993366"/>
              </a:solidFill>
              <a:ln>
                <a:solidFill>
                  <a:srgbClr val="993366"/>
                </a:solidFill>
              </a:ln>
            </c:spPr>
          </c:marker>
          <c:xVal>
            <c:numLit>
              <c:ptCount val="9"/>
              <c:pt idx="0">
                <c:v>5.05999999999999</c:v>
              </c:pt>
              <c:pt idx="1">
                <c:v>8</c:v>
              </c:pt>
              <c:pt idx="2">
                <c:v>12.72</c:v>
              </c:pt>
              <c:pt idx="3">
                <c:v>6.7</c:v>
              </c:pt>
              <c:pt idx="4">
                <c:v>6</c:v>
              </c:pt>
              <c:pt idx="5">
                <c:v>8.51</c:v>
              </c:pt>
              <c:pt idx="6">
                <c:v>6.88300635619112</c:v>
              </c:pt>
              <c:pt idx="7">
                <c:v>6.7</c:v>
              </c:pt>
              <c:pt idx="8">
                <c:v>6.3</c:v>
              </c:pt>
            </c:numLit>
          </c:xVal>
          <c:yVal>
            <c:numLit>
              <c:ptCount val="9"/>
              <c:pt idx="0">
                <c:v>0</c:v>
              </c:pt>
              <c:pt idx="1">
                <c:v>0.8</c:v>
              </c:pt>
              <c:pt idx="2">
                <c:v>0</c:v>
              </c:pt>
              <c:pt idx="3">
                <c:v>1.0183299389002</c:v>
              </c:pt>
              <c:pt idx="4">
                <c:v>3.57142857142856</c:v>
              </c:pt>
              <c:pt idx="5">
                <c:v>0.943396226415094</c:v>
              </c:pt>
              <c:pt idx="6">
                <c:v>0.720720720720721</c:v>
              </c:pt>
              <c:pt idx="7">
                <c:v>0</c:v>
              </c:pt>
              <c:pt idx="8">
                <c:v>2.73972602739726</c:v>
              </c:pt>
            </c:numLit>
          </c:y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00FF"/>
              </a:solidFill>
              <a:ln>
                <a:solidFill>
                  <a:srgbClr val="99CC00"/>
                </a:solidFill>
              </a:ln>
            </c:spPr>
          </c:marker>
          <c:xVal>
            <c:numRef>
              <c:f>'【製薬業界】主要水準値_比較'!$J$13</c:f>
              <c:numCache>
                <c:ptCount val="1"/>
              </c:numCache>
            </c:numRef>
          </c:xVal>
          <c:yVal>
            <c:numRef>
              <c:f>'入力シート'!$N$327</c:f>
              <c:numCache>
                <c:ptCount val="1"/>
                <c:pt idx="0">
                  <c:v>0</c:v>
                </c:pt>
              </c:numCache>
            </c:numRef>
          </c:yVal>
          <c:smooth val="0"/>
        </c:ser>
        <c:axId val="37575738"/>
        <c:axId val="2637323"/>
      </c:scatterChart>
      <c:valAx>
        <c:axId val="37575738"/>
        <c:scaling>
          <c:orientation val="maxMin"/>
          <c:max val="18"/>
          <c:min val="0"/>
        </c:scaling>
        <c:axPos val="b"/>
        <c:delete val="0"/>
        <c:numFmt formatCode="0_ " sourceLinked="0"/>
        <c:majorTickMark val="in"/>
        <c:minorTickMark val="none"/>
        <c:tickLblPos val="nextTo"/>
        <c:spPr>
          <a:ln w="12700">
            <a:solidFill>
              <a:srgbClr val="333333"/>
            </a:solidFill>
          </a:ln>
        </c:spPr>
        <c:crossAx val="2637323"/>
        <c:crosses val="autoZero"/>
        <c:crossBetween val="midCat"/>
        <c:dispUnits/>
        <c:majorUnit val="1"/>
      </c:valAx>
      <c:valAx>
        <c:axId val="2637323"/>
        <c:scaling>
          <c:orientation val="minMax"/>
          <c:max val="7"/>
          <c:min val="0"/>
        </c:scaling>
        <c:axPos val="r"/>
        <c:majorGridlines>
          <c:spPr>
            <a:ln w="12700">
              <a:solidFill>
                <a:srgbClr val="333333"/>
              </a:solidFill>
            </a:ln>
          </c:spPr>
        </c:majorGridlines>
        <c:delete val="0"/>
        <c:numFmt formatCode="0_ " sourceLinked="0"/>
        <c:majorTickMark val="in"/>
        <c:minorTickMark val="none"/>
        <c:tickLblPos val="low"/>
        <c:spPr>
          <a:ln w="3175">
            <a:solidFill>
              <a:srgbClr val="000000"/>
            </a:solidFill>
          </a:ln>
        </c:spPr>
        <c:crossAx val="37575738"/>
        <c:crosses val="autoZero"/>
        <c:crossBetween val="midCat"/>
        <c:dispUnits/>
        <c:majorUnit val="1"/>
      </c:valAx>
      <c:spPr>
        <a:solidFill>
          <a:srgbClr val="FFFFFF"/>
        </a:solidFill>
        <a:ln w="12700">
          <a:solidFill>
            <a:srgbClr val="333333"/>
          </a:solidFill>
        </a:ln>
      </c:spPr>
    </c:plotArea>
    <c:plotVisOnly val="1"/>
    <c:dispBlanksAs val="gap"/>
    <c:showDLblsOverMax val="0"/>
  </c:chart>
  <c:spPr>
    <a:no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0555"/>
          <c:w val="0.97275"/>
          <c:h val="0.925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80"/>
              </a:solidFill>
              <a:ln>
                <a:solidFill>
                  <a:srgbClr val="000080"/>
                </a:solidFill>
              </a:ln>
            </c:spPr>
          </c:marker>
          <c:dPt>
            <c:idx val="24"/>
            <c:spPr>
              <a:solidFill>
                <a:srgbClr val="002060"/>
              </a:solidFill>
              <a:ln w="3175">
                <a:noFill/>
              </a:ln>
            </c:spPr>
            <c:marker>
              <c:size val="9"/>
              <c:spPr>
                <a:solidFill>
                  <a:srgbClr val="003366"/>
                </a:solidFill>
                <a:ln>
                  <a:solidFill>
                    <a:srgbClr val="000080"/>
                  </a:solidFill>
                </a:ln>
              </c:spPr>
            </c:marker>
          </c:dPt>
          <c:dPt>
            <c:idx val="27"/>
            <c:spPr>
              <a:ln w="3175">
                <a:noFill/>
              </a:ln>
            </c:spPr>
            <c:marker>
              <c:size val="9"/>
              <c:spPr>
                <a:solidFill>
                  <a:srgbClr val="FF00FF"/>
                </a:solidFill>
                <a:ln>
                  <a:noFill/>
                </a:ln>
              </c:spPr>
            </c:marker>
          </c:dPt>
          <c:dPt>
            <c:idx val="30"/>
            <c:spPr>
              <a:ln w="3175">
                <a:noFill/>
              </a:ln>
            </c:spPr>
            <c:marker>
              <c:size val="9"/>
              <c:spPr>
                <a:solidFill>
                  <a:srgbClr val="FFFF00"/>
                </a:solidFill>
                <a:ln>
                  <a:solidFill>
                    <a:srgbClr val="000080"/>
                  </a:solidFill>
                </a:ln>
              </c:spPr>
            </c:marker>
          </c:dPt>
          <c:dPt>
            <c:idx val="34"/>
            <c:spPr>
              <a:solidFill>
                <a:srgbClr val="1F497D"/>
              </a:solidFill>
              <a:ln w="3175">
                <a:noFill/>
              </a:ln>
            </c:spPr>
            <c:marker>
              <c:size val="9"/>
              <c:spPr>
                <a:solidFill>
                  <a:srgbClr val="333399"/>
                </a:solidFill>
                <a:ln>
                  <a:solidFill>
                    <a:srgbClr val="000080"/>
                  </a:solidFill>
                </a:ln>
              </c:spPr>
            </c:marker>
          </c:dPt>
          <c:dPt>
            <c:idx val="35"/>
            <c:spPr>
              <a:solidFill>
                <a:srgbClr val="002060"/>
              </a:solidFill>
              <a:ln w="3175">
                <a:noFill/>
              </a:ln>
            </c:spPr>
            <c:marker>
              <c:size val="9"/>
              <c:spPr>
                <a:solidFill>
                  <a:srgbClr val="003366"/>
                </a:solidFill>
                <a:ln>
                  <a:solidFill>
                    <a:srgbClr val="000080"/>
                  </a:solidFill>
                </a:ln>
              </c:spPr>
            </c:marker>
          </c:dPt>
          <c:dPt>
            <c:idx val="36"/>
            <c:spPr>
              <a:ln w="3175">
                <a:noFill/>
              </a:ln>
            </c:spPr>
            <c:marker>
              <c:size val="9"/>
              <c:spPr>
                <a:solidFill>
                  <a:srgbClr val="FFFF00"/>
                </a:solidFill>
                <a:ln>
                  <a:solidFill>
                    <a:srgbClr val="000080"/>
                  </a:solidFill>
                </a:ln>
              </c:spPr>
            </c:marker>
          </c:dPt>
          <c:dPt>
            <c:idx val="42"/>
            <c:spPr>
              <a:ln w="3175">
                <a:noFill/>
              </a:ln>
            </c:spPr>
            <c:marker>
              <c:size val="9"/>
              <c:spPr>
                <a:solidFill>
                  <a:srgbClr val="FFFF00"/>
                </a:solidFill>
                <a:ln>
                  <a:solidFill>
                    <a:srgbClr val="000080"/>
                  </a:solidFill>
                </a:ln>
              </c:spPr>
            </c:marker>
          </c:dPt>
          <c:dPt>
            <c:idx val="43"/>
            <c:spPr>
              <a:ln w="3175">
                <a:noFill/>
              </a:ln>
            </c:spPr>
            <c:marker>
              <c:size val="9"/>
              <c:spPr>
                <a:solidFill>
                  <a:srgbClr val="FFFF00"/>
                </a:solidFill>
                <a:ln>
                  <a:solidFill>
                    <a:srgbClr val="000080"/>
                  </a:solidFill>
                </a:ln>
              </c:spPr>
            </c:marker>
          </c:dPt>
          <c:dPt>
            <c:idx val="55"/>
            <c:spPr>
              <a:ln w="3175">
                <a:noFill/>
              </a:ln>
            </c:spPr>
            <c:marker>
              <c:size val="9"/>
              <c:spPr>
                <a:solidFill>
                  <a:srgbClr val="FFFF00"/>
                </a:solidFill>
                <a:ln>
                  <a:solidFill>
                    <a:srgbClr val="000080"/>
                  </a:solidFill>
                </a:ln>
              </c:spPr>
            </c:marker>
          </c:dPt>
          <c:dPt>
            <c:idx val="56"/>
            <c:spPr>
              <a:ln w="3175">
                <a:noFill/>
              </a:ln>
            </c:spPr>
            <c:marker>
              <c:size val="9"/>
              <c:spPr>
                <a:solidFill>
                  <a:srgbClr val="FFFF00"/>
                </a:solidFill>
                <a:ln>
                  <a:solidFill>
                    <a:srgbClr val="000080"/>
                  </a:solidFill>
                </a:ln>
              </c:spPr>
            </c:marker>
          </c:dPt>
          <c:xVal>
            <c:numRef>
              <c:f>'[3]Sheet1 (4)'!$B$10:$B$36</c:f>
              <c:numCache>
                <c:ptCount val="27"/>
                <c:pt idx="0">
                  <c:v>2</c:v>
                </c:pt>
                <c:pt idx="1">
                  <c:v>2.700000000000001</c:v>
                </c:pt>
                <c:pt idx="2">
                  <c:v>0.8000000000000007</c:v>
                </c:pt>
                <c:pt idx="3">
                  <c:v>5.800000000000001</c:v>
                </c:pt>
                <c:pt idx="4">
                  <c:v>7.099999999999998</c:v>
                </c:pt>
                <c:pt idx="5">
                  <c:v>5.5600000000000005</c:v>
                </c:pt>
                <c:pt idx="6">
                  <c:v>1.0999999999999996</c:v>
                </c:pt>
                <c:pt idx="7">
                  <c:v>0.8000000000000007</c:v>
                </c:pt>
                <c:pt idx="8">
                  <c:v>2.0000000000000018</c:v>
                </c:pt>
                <c:pt idx="9">
                  <c:v>4.660000000000002</c:v>
                </c:pt>
                <c:pt idx="10">
                  <c:v>4.359999999999999</c:v>
                </c:pt>
                <c:pt idx="11">
                  <c:v>-0.3000000000000007</c:v>
                </c:pt>
                <c:pt idx="12">
                  <c:v>6.739999999999998</c:v>
                </c:pt>
                <c:pt idx="13">
                  <c:v>1.3100000000000023</c:v>
                </c:pt>
                <c:pt idx="14">
                  <c:v>1.6999999999999993</c:v>
                </c:pt>
                <c:pt idx="15">
                  <c:v>0.34999999999999787</c:v>
                </c:pt>
                <c:pt idx="16">
                  <c:v>-1.1000000000000014</c:v>
                </c:pt>
                <c:pt idx="17">
                  <c:v>1.2699999999999996</c:v>
                </c:pt>
                <c:pt idx="18">
                  <c:v>1.8400000000000034</c:v>
                </c:pt>
                <c:pt idx="19">
                  <c:v>6</c:v>
                </c:pt>
                <c:pt idx="20">
                  <c:v>-0.5</c:v>
                </c:pt>
                <c:pt idx="21">
                  <c:v>1.3999999999999986</c:v>
                </c:pt>
                <c:pt idx="22">
                  <c:v>1.8000000000000007</c:v>
                </c:pt>
                <c:pt idx="23">
                  <c:v>2.6999999999999993</c:v>
                </c:pt>
                <c:pt idx="24">
                  <c:v>-0.3000000000000007</c:v>
                </c:pt>
                <c:pt idx="25">
                  <c:v>3.700000000000001</c:v>
                </c:pt>
                <c:pt idx="26">
                  <c:v>2.6999999999999993</c:v>
                </c:pt>
              </c:numCache>
            </c:numRef>
          </c:xVal>
          <c:yVal>
            <c:numRef>
              <c:f>'[3]Sheet1 (4)'!$C$10:$C$36</c:f>
              <c:numCache>
                <c:ptCount val="27"/>
                <c:pt idx="0">
                  <c:v>13.750000000000002</c:v>
                </c:pt>
                <c:pt idx="1">
                  <c:v>1.6326530612244898</c:v>
                </c:pt>
                <c:pt idx="2">
                  <c:v>18.28358208955224</c:v>
                </c:pt>
                <c:pt idx="3">
                  <c:v>5.921052631578947</c:v>
                </c:pt>
                <c:pt idx="4">
                  <c:v>0.8771929824561403</c:v>
                </c:pt>
                <c:pt idx="5">
                  <c:v>10.869565217391305</c:v>
                </c:pt>
                <c:pt idx="6">
                  <c:v>27.659574468085108</c:v>
                </c:pt>
                <c:pt idx="7">
                  <c:v>5.952380952380952</c:v>
                </c:pt>
                <c:pt idx="8">
                  <c:v>1.7301038062283738</c:v>
                </c:pt>
                <c:pt idx="9">
                  <c:v>9</c:v>
                </c:pt>
                <c:pt idx="10">
                  <c:v>6.161137440758294</c:v>
                </c:pt>
                <c:pt idx="11">
                  <c:v>11.434977578475337</c:v>
                </c:pt>
                <c:pt idx="12">
                  <c:v>2.242152466367713</c:v>
                </c:pt>
                <c:pt idx="13">
                  <c:v>4.863813229571985</c:v>
                </c:pt>
                <c:pt idx="14">
                  <c:v>2.631578947368421</c:v>
                </c:pt>
                <c:pt idx="15">
                  <c:v>5.352112676056338</c:v>
                </c:pt>
                <c:pt idx="16">
                  <c:v>3.9800995024875623</c:v>
                </c:pt>
                <c:pt idx="17">
                  <c:v>1.098901098901099</c:v>
                </c:pt>
                <c:pt idx="18">
                  <c:v>6.336633663366337</c:v>
                </c:pt>
                <c:pt idx="19">
                  <c:v>4.287515762925599</c:v>
                </c:pt>
                <c:pt idx="20">
                  <c:v>4.878048780487805</c:v>
                </c:pt>
                <c:pt idx="21">
                  <c:v>5.6367432150313155</c:v>
                </c:pt>
                <c:pt idx="22">
                  <c:v>3.5856573705179287</c:v>
                </c:pt>
                <c:pt idx="23">
                  <c:v>2.2267206477732793</c:v>
                </c:pt>
                <c:pt idx="24">
                  <c:v>0.7352941176470588</c:v>
                </c:pt>
                <c:pt idx="25">
                  <c:v>5.7766367137355585</c:v>
                </c:pt>
                <c:pt idx="26">
                  <c:v>5.337876206700738</c:v>
                </c:pt>
              </c:numCache>
            </c:numRef>
          </c:yVal>
          <c:smooth val="0"/>
        </c:ser>
        <c:ser>
          <c:idx val="1"/>
          <c:order val="1"/>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9"/>
            <c:spPr>
              <a:solidFill>
                <a:srgbClr val="993366"/>
              </a:solidFill>
              <a:ln>
                <a:solidFill>
                  <a:srgbClr val="993366"/>
                </a:solidFill>
              </a:ln>
            </c:spPr>
          </c:marker>
          <c:xVal>
            <c:numRef>
              <c:f>'[3]Sheet1 (4)'!$E$10:$E$18</c:f>
              <c:numCache>
                <c:ptCount val="9"/>
                <c:pt idx="0">
                  <c:v>-1.0100000000000007</c:v>
                </c:pt>
                <c:pt idx="1">
                  <c:v>2</c:v>
                </c:pt>
                <c:pt idx="2">
                  <c:v>1.0999999999999996</c:v>
                </c:pt>
                <c:pt idx="3">
                  <c:v>4</c:v>
                </c:pt>
                <c:pt idx="4">
                  <c:v>4</c:v>
                </c:pt>
                <c:pt idx="5">
                  <c:v>5.08</c:v>
                </c:pt>
                <c:pt idx="6">
                  <c:v>4.302059579773001</c:v>
                </c:pt>
                <c:pt idx="7">
                  <c:v>5.699999999999999</c:v>
                </c:pt>
                <c:pt idx="8">
                  <c:v>2.799999999999999</c:v>
                </c:pt>
              </c:numCache>
            </c:numRef>
          </c:xVal>
          <c:yVal>
            <c:numRef>
              <c:f>'[3]Sheet1 (4)'!$F$10:$F$18</c:f>
              <c:numCache>
                <c:ptCount val="9"/>
                <c:pt idx="0">
                  <c:v>26.31578947368421</c:v>
                </c:pt>
                <c:pt idx="1">
                  <c:v>12.263099219620958</c:v>
                </c:pt>
                <c:pt idx="2">
                  <c:v>25.906735751295333</c:v>
                </c:pt>
                <c:pt idx="3">
                  <c:v>14.814814814814813</c:v>
                </c:pt>
                <c:pt idx="4">
                  <c:v>21.17437722419929</c:v>
                </c:pt>
                <c:pt idx="5">
                  <c:v>9.559279950341402</c:v>
                </c:pt>
                <c:pt idx="6">
                  <c:v>16.21384750219106</c:v>
                </c:pt>
                <c:pt idx="7">
                  <c:v>15.257531584062194</c:v>
                </c:pt>
                <c:pt idx="8">
                  <c:v>22.31404958677686</c:v>
                </c:pt>
              </c:numCache>
            </c:numRef>
          </c:y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00FF"/>
              </a:solidFill>
              <a:ln>
                <a:solidFill>
                  <a:srgbClr val="99CC00"/>
                </a:solidFill>
              </a:ln>
            </c:spPr>
          </c:marker>
          <c:xVal>
            <c:numRef>
              <c:f>'【製薬業界】主要水準値_比較'!$K$13</c:f>
              <c:numCache>
                <c:ptCount val="1"/>
              </c:numCache>
            </c:numRef>
          </c:xVal>
          <c:yVal>
            <c:numRef>
              <c:f>'入力シート'!$O$327</c:f>
              <c:numCache>
                <c:ptCount val="1"/>
                <c:pt idx="0">
                  <c:v>0</c:v>
                </c:pt>
              </c:numCache>
            </c:numRef>
          </c:yVal>
          <c:smooth val="0"/>
        </c:ser>
        <c:axId val="23735908"/>
        <c:axId val="12296581"/>
      </c:scatterChart>
      <c:valAx>
        <c:axId val="23735908"/>
        <c:scaling>
          <c:orientation val="maxMin"/>
          <c:max val="8"/>
          <c:min val="-2"/>
        </c:scaling>
        <c:axPos val="b"/>
        <c:delete val="0"/>
        <c:numFmt formatCode="0_ " sourceLinked="0"/>
        <c:majorTickMark val="in"/>
        <c:minorTickMark val="none"/>
        <c:tickLblPos val="nextTo"/>
        <c:spPr>
          <a:ln w="12700">
            <a:solidFill>
              <a:srgbClr val="333333"/>
            </a:solidFill>
          </a:ln>
        </c:spPr>
        <c:crossAx val="12296581"/>
        <c:crosses val="autoZero"/>
        <c:crossBetween val="midCat"/>
        <c:dispUnits/>
        <c:majorUnit val="1"/>
      </c:valAx>
      <c:valAx>
        <c:axId val="12296581"/>
        <c:scaling>
          <c:orientation val="minMax"/>
          <c:max val="30"/>
          <c:min val="0"/>
        </c:scaling>
        <c:axPos val="r"/>
        <c:majorGridlines>
          <c:spPr>
            <a:ln w="12700">
              <a:solidFill>
                <a:srgbClr val="333333"/>
              </a:solidFill>
            </a:ln>
          </c:spPr>
        </c:majorGridlines>
        <c:delete val="0"/>
        <c:numFmt formatCode="0_ " sourceLinked="0"/>
        <c:majorTickMark val="in"/>
        <c:minorTickMark val="none"/>
        <c:tickLblPos val="low"/>
        <c:spPr>
          <a:ln w="3175">
            <a:solidFill>
              <a:srgbClr val="000000"/>
            </a:solidFill>
          </a:ln>
        </c:spPr>
        <c:crossAx val="23735908"/>
        <c:crosses val="autoZero"/>
        <c:crossBetween val="midCat"/>
        <c:dispUnits/>
        <c:majorUnit val="5"/>
      </c:valAx>
      <c:spPr>
        <a:solidFill>
          <a:srgbClr val="FFFFFF"/>
        </a:solidFill>
        <a:ln w="12700">
          <a:solidFill>
            <a:srgbClr val="333333"/>
          </a:solidFill>
        </a:ln>
      </c:spPr>
    </c:plotArea>
    <c:plotVisOnly val="1"/>
    <c:dispBlanksAs val="gap"/>
    <c:showDLblsOverMax val="0"/>
  </c:chart>
  <c:spPr>
    <a:no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Pr codeName="Graph3"/>
  <sheetViews>
    <sheetView workbookViewId="0" zoomScale="90"/>
  </sheetViews>
  <pageMargins left="0.787" right="0.787" top="0.984" bottom="0.984" header="0.512" footer="0.512"/>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Pr codeName="Graph4"/>
  <sheetViews>
    <sheetView workbookViewId="0" zoomScale="90"/>
  </sheetViews>
  <pageMargins left="0.787" right="0.787" top="0.984" bottom="0.984" header="0.512" footer="0.512"/>
  <pageSetup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Pr codeName="Graph5"/>
  <sheetViews>
    <sheetView workbookViewId="0" zoomScale="90"/>
  </sheetViews>
  <pageMargins left="0.787" right="0.787" top="0.984" bottom="0.984" header="0.512" footer="0.512"/>
  <pageSetup horizontalDpi="600" verticalDpi="600" orientation="landscape" paperSize="9"/>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561975</xdr:colOff>
      <xdr:row>6</xdr:row>
      <xdr:rowOff>9525</xdr:rowOff>
    </xdr:from>
    <xdr:to>
      <xdr:col>17</xdr:col>
      <xdr:colOff>209550</xdr:colOff>
      <xdr:row>6</xdr:row>
      <xdr:rowOff>476250</xdr:rowOff>
    </xdr:to>
    <xdr:sp>
      <xdr:nvSpPr>
        <xdr:cNvPr id="1" name="AutoShape 4"/>
        <xdr:cNvSpPr>
          <a:spLocks/>
        </xdr:cNvSpPr>
      </xdr:nvSpPr>
      <xdr:spPr>
        <a:xfrm>
          <a:off x="8258175" y="1676400"/>
          <a:ext cx="2276475" cy="466725"/>
        </a:xfrm>
        <a:prstGeom prst="upArrow">
          <a:avLst>
            <a:gd name="adj1" fmla="val -3060"/>
            <a:gd name="adj2" fmla="val -24574"/>
          </a:avLst>
        </a:prstGeom>
        <a:solidFill>
          <a:srgbClr val="969696">
            <a:alpha val="3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542925</xdr:colOff>
      <xdr:row>46</xdr:row>
      <xdr:rowOff>152400</xdr:rowOff>
    </xdr:from>
    <xdr:to>
      <xdr:col>17</xdr:col>
      <xdr:colOff>190500</xdr:colOff>
      <xdr:row>48</xdr:row>
      <xdr:rowOff>0</xdr:rowOff>
    </xdr:to>
    <xdr:sp>
      <xdr:nvSpPr>
        <xdr:cNvPr id="2" name="AutoShape 2"/>
        <xdr:cNvSpPr>
          <a:spLocks/>
        </xdr:cNvSpPr>
      </xdr:nvSpPr>
      <xdr:spPr>
        <a:xfrm>
          <a:off x="8239125" y="14944725"/>
          <a:ext cx="2276475" cy="476250"/>
        </a:xfrm>
        <a:prstGeom prst="upArrow">
          <a:avLst>
            <a:gd name="adj1" fmla="val -3060"/>
            <a:gd name="adj2" fmla="val -24574"/>
          </a:avLst>
        </a:prstGeom>
        <a:solidFill>
          <a:srgbClr val="969696">
            <a:alpha val="3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504825</xdr:colOff>
      <xdr:row>7</xdr:row>
      <xdr:rowOff>361950</xdr:rowOff>
    </xdr:from>
    <xdr:to>
      <xdr:col>25</xdr:col>
      <xdr:colOff>200025</xdr:colOff>
      <xdr:row>47</xdr:row>
      <xdr:rowOff>66675</xdr:rowOff>
    </xdr:to>
    <xdr:sp>
      <xdr:nvSpPr>
        <xdr:cNvPr id="3" name="AutoShape 6"/>
        <xdr:cNvSpPr>
          <a:spLocks/>
        </xdr:cNvSpPr>
      </xdr:nvSpPr>
      <xdr:spPr>
        <a:xfrm>
          <a:off x="14773275" y="2838450"/>
          <a:ext cx="1009650" cy="12334875"/>
        </a:xfrm>
        <a:prstGeom prst="upArrow">
          <a:avLst>
            <a:gd name="adj1" fmla="val -44796"/>
            <a:gd name="adj2" fmla="val -34000"/>
          </a:avLst>
        </a:prstGeom>
        <a:solidFill>
          <a:srgbClr val="CCFFCC">
            <a:alpha val="3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504825</xdr:colOff>
      <xdr:row>8</xdr:row>
      <xdr:rowOff>0</xdr:rowOff>
    </xdr:from>
    <xdr:to>
      <xdr:col>7</xdr:col>
      <xdr:colOff>152400</xdr:colOff>
      <xdr:row>47</xdr:row>
      <xdr:rowOff>57150</xdr:rowOff>
    </xdr:to>
    <xdr:sp>
      <xdr:nvSpPr>
        <xdr:cNvPr id="4" name="AutoShape 5"/>
        <xdr:cNvSpPr>
          <a:spLocks/>
        </xdr:cNvSpPr>
      </xdr:nvSpPr>
      <xdr:spPr>
        <a:xfrm>
          <a:off x="2943225" y="2847975"/>
          <a:ext cx="962025" cy="12315825"/>
        </a:xfrm>
        <a:prstGeom prst="upArrow">
          <a:avLst>
            <a:gd name="adj1" fmla="val -44787"/>
            <a:gd name="adj2" fmla="val -34000"/>
          </a:avLst>
        </a:prstGeom>
        <a:solidFill>
          <a:srgbClr val="CCCCFF">
            <a:alpha val="3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0.03625</cdr:x>
      <cdr:y>0.7555</cdr:y>
    </cdr:from>
    <cdr:to>
      <cdr:x>0.96425</cdr:x>
      <cdr:y>0.7555</cdr:y>
    </cdr:to>
    <cdr:sp>
      <cdr:nvSpPr>
        <cdr:cNvPr id="1" name="Line 25"/>
        <cdr:cNvSpPr>
          <a:spLocks/>
        </cdr:cNvSpPr>
      </cdr:nvSpPr>
      <cdr:spPr>
        <a:xfrm flipV="1">
          <a:off x="333375" y="4333875"/>
          <a:ext cx="8582025" cy="0"/>
        </a:xfrm>
        <a:prstGeom prst="line">
          <a:avLst/>
        </a:prstGeom>
        <a:noFill/>
        <a:ln w="38100" cmpd="sng">
          <a:solidFill>
            <a:srgbClr val="800080"/>
          </a:solidFill>
          <a:prstDash val="dashDot"/>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0.0375</cdr:x>
      <cdr:y>0.47025</cdr:y>
    </cdr:from>
    <cdr:to>
      <cdr:x>0.9655</cdr:x>
      <cdr:y>0.47125</cdr:y>
    </cdr:to>
    <cdr:sp>
      <cdr:nvSpPr>
        <cdr:cNvPr id="2" name="Line 25"/>
        <cdr:cNvSpPr>
          <a:spLocks/>
        </cdr:cNvSpPr>
      </cdr:nvSpPr>
      <cdr:spPr>
        <a:xfrm flipV="1">
          <a:off x="342900" y="2695575"/>
          <a:ext cx="8582025" cy="9525"/>
        </a:xfrm>
        <a:prstGeom prst="line">
          <a:avLst/>
        </a:prstGeom>
        <a:noFill/>
        <a:ln w="38100" cmpd="sng">
          <a:solidFill>
            <a:srgbClr val="80008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0.0365</cdr:x>
      <cdr:y>0.6975</cdr:y>
    </cdr:from>
    <cdr:to>
      <cdr:x>0.9645</cdr:x>
      <cdr:y>0.6975</cdr:y>
    </cdr:to>
    <cdr:sp>
      <cdr:nvSpPr>
        <cdr:cNvPr id="3" name="Line 25"/>
        <cdr:cNvSpPr>
          <a:spLocks/>
        </cdr:cNvSpPr>
      </cdr:nvSpPr>
      <cdr:spPr>
        <a:xfrm flipV="1">
          <a:off x="333375" y="4000500"/>
          <a:ext cx="8582025" cy="0"/>
        </a:xfrm>
        <a:prstGeom prst="line">
          <a:avLst/>
        </a:prstGeom>
        <a:noFill/>
        <a:ln w="38100" cmpd="sng">
          <a:solidFill>
            <a:srgbClr val="0000FF"/>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0.49525</cdr:x>
      <cdr:y>0.0775</cdr:y>
    </cdr:from>
    <cdr:to>
      <cdr:x>0.497</cdr:x>
      <cdr:y>0.93</cdr:y>
    </cdr:to>
    <cdr:sp>
      <cdr:nvSpPr>
        <cdr:cNvPr id="4" name="Line 23"/>
        <cdr:cNvSpPr>
          <a:spLocks/>
        </cdr:cNvSpPr>
      </cdr:nvSpPr>
      <cdr:spPr>
        <a:xfrm flipV="1">
          <a:off x="4572000" y="438150"/>
          <a:ext cx="19050" cy="4895850"/>
        </a:xfrm>
        <a:prstGeom prst="line">
          <a:avLst/>
        </a:prstGeom>
        <a:noFill/>
        <a:ln w="38100" cmpd="sng">
          <a:solidFill>
            <a:srgbClr val="0000FF"/>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0.582</cdr:x>
      <cdr:y>0.07925</cdr:y>
    </cdr:from>
    <cdr:to>
      <cdr:x>0.582</cdr:x>
      <cdr:y>0.93</cdr:y>
    </cdr:to>
    <cdr:sp>
      <cdr:nvSpPr>
        <cdr:cNvPr id="5" name="Line 22"/>
        <cdr:cNvSpPr>
          <a:spLocks/>
        </cdr:cNvSpPr>
      </cdr:nvSpPr>
      <cdr:spPr>
        <a:xfrm flipH="1" flipV="1">
          <a:off x="5381625" y="447675"/>
          <a:ext cx="0" cy="4886325"/>
        </a:xfrm>
        <a:prstGeom prst="line">
          <a:avLst/>
        </a:prstGeom>
        <a:noFill/>
        <a:ln w="38100" cmpd="sng">
          <a:solidFill>
            <a:srgbClr val="80008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0.0475</cdr:x>
      <cdr:y>0.68275</cdr:y>
    </cdr:from>
    <cdr:to>
      <cdr:x>0.9665</cdr:x>
      <cdr:y>0.68625</cdr:y>
    </cdr:to>
    <cdr:sp>
      <cdr:nvSpPr>
        <cdr:cNvPr id="6" name="Line 24"/>
        <cdr:cNvSpPr>
          <a:spLocks/>
        </cdr:cNvSpPr>
      </cdr:nvSpPr>
      <cdr:spPr>
        <a:xfrm flipV="1">
          <a:off x="438150" y="3914775"/>
          <a:ext cx="8496300" cy="19050"/>
        </a:xfrm>
        <a:prstGeom prst="line">
          <a:avLst/>
        </a:prstGeom>
        <a:noFill/>
        <a:ln w="38100" cmpd="sng">
          <a:solidFill>
            <a:srgbClr val="80008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0.336</cdr:x>
      <cdr:y>0.00575</cdr:y>
    </cdr:from>
    <cdr:to>
      <cdr:x>0.707</cdr:x>
      <cdr:y>0.0575</cdr:y>
    </cdr:to>
    <cdr:sp>
      <cdr:nvSpPr>
        <cdr:cNvPr id="7" name="Rectangle 30"/>
        <cdr:cNvSpPr>
          <a:spLocks/>
        </cdr:cNvSpPr>
      </cdr:nvSpPr>
      <cdr:spPr>
        <a:xfrm>
          <a:off x="3105150" y="28575"/>
          <a:ext cx="3429000" cy="295275"/>
        </a:xfrm>
        <a:prstGeom prst="rect">
          <a:avLst/>
        </a:prstGeom>
        <a:solidFill>
          <a:srgbClr val="FFFFFF"/>
        </a:solidFill>
        <a:ln w="9525" cmpd="sng">
          <a:solidFill>
            <a:srgbClr val="000000"/>
          </a:solidFill>
          <a:headEnd type="none"/>
          <a:tailEnd type="none"/>
        </a:ln>
      </cdr:spPr>
      <cdr:txBody>
        <a:bodyPr vertOverflow="clip" wrap="square" lIns="90000" tIns="54000" rIns="90000" bIns="46800"/>
        <a:p>
          <a:pPr algn="ctr">
            <a:defRPr/>
          </a:pPr>
          <a:r>
            <a:rPr lang="en-US" cap="none" sz="1000" b="0" i="0" u="none" baseline="0">
              <a:solidFill>
                <a:srgbClr val="000000"/>
              </a:solidFill>
              <a:latin typeface="ＭＳ Ｐゴシック"/>
              <a:ea typeface="ＭＳ Ｐゴシック"/>
              <a:cs typeface="ＭＳ Ｐゴシック"/>
            </a:rPr>
            <a:t>平均勤続年数の男女差（男性</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女性）</a:t>
          </a:r>
        </a:p>
      </cdr:txBody>
    </cdr:sp>
  </cdr:relSizeAnchor>
  <cdr:relSizeAnchor xmlns:cdr="http://schemas.openxmlformats.org/drawingml/2006/chartDrawing">
    <cdr:from>
      <cdr:x>0.02125</cdr:x>
      <cdr:y>0.25425</cdr:y>
    </cdr:from>
    <cdr:to>
      <cdr:x>0.0605</cdr:x>
      <cdr:y>0.805</cdr:y>
    </cdr:to>
    <cdr:sp>
      <cdr:nvSpPr>
        <cdr:cNvPr id="8" name="Rectangle 31"/>
        <cdr:cNvSpPr>
          <a:spLocks/>
        </cdr:cNvSpPr>
      </cdr:nvSpPr>
      <cdr:spPr>
        <a:xfrm>
          <a:off x="190500" y="1457325"/>
          <a:ext cx="361950" cy="3162300"/>
        </a:xfrm>
        <a:prstGeom prst="rect">
          <a:avLst/>
        </a:prstGeom>
        <a:solidFill>
          <a:srgbClr val="FFFFFF"/>
        </a:solidFill>
        <a:ln w="9525" cmpd="sng">
          <a:solidFill>
            <a:srgbClr val="000000"/>
          </a:solidFill>
          <a:headEnd type="none"/>
          <a:tailEnd type="none"/>
        </a:ln>
      </cdr:spPr>
      <cdr:txBody>
        <a:bodyPr vertOverflow="clip" wrap="square" lIns="27432" tIns="0" rIns="27432" bIns="0" anchor="ctr" vert="wordArtVertRtl"/>
        <a:p>
          <a:pPr algn="ctr">
            <a:defRPr/>
          </a:pPr>
          <a:r>
            <a:rPr lang="en-US" cap="none" sz="1000" b="0" i="0" u="none" baseline="0">
              <a:solidFill>
                <a:srgbClr val="000000"/>
              </a:solidFill>
              <a:latin typeface="ＭＳ Ｐゴシック"/>
              <a:ea typeface="ＭＳ Ｐゴシック"/>
              <a:cs typeface="ＭＳ Ｐゴシック"/>
            </a:rPr>
            <a:t>管理職に占める女性割合</a:t>
          </a:r>
          <a:r>
            <a:rPr lang="en-US" cap="none" sz="1000" b="0" i="0" u="none" baseline="0">
              <a:solidFill>
                <a:srgbClr val="000000"/>
              </a:solidFill>
              <a:latin typeface="ＭＳ Ｐゴシック"/>
              <a:ea typeface="ＭＳ Ｐゴシック"/>
              <a:cs typeface="ＭＳ Ｐゴシック"/>
            </a:rPr>
            <a:t>（課長クラス以上）</a:t>
          </a:r>
          <a:r>
            <a:rPr lang="en-US" cap="none" sz="1000" b="0" i="0" u="none" baseline="0">
              <a:solidFill>
                <a:srgbClr val="000000"/>
              </a:solidFill>
            </a:rPr>
            <a:t>
</a:t>
          </a:r>
        </a:p>
      </cdr:txBody>
    </cdr:sp>
  </cdr:relSizeAnchor>
  <cdr:relSizeAnchor xmlns:cdr="http://schemas.openxmlformats.org/drawingml/2006/chartDrawing">
    <cdr:from>
      <cdr:x>0.96125</cdr:x>
      <cdr:y>0.01</cdr:y>
    </cdr:from>
    <cdr:to>
      <cdr:x>0.98825</cdr:x>
      <cdr:y>0.042</cdr:y>
    </cdr:to>
    <cdr:sp>
      <cdr:nvSpPr>
        <cdr:cNvPr id="9" name="テキスト ボックス 3"/>
        <cdr:cNvSpPr txBox="1">
          <a:spLocks noChangeArrowheads="1"/>
        </cdr:cNvSpPr>
      </cdr:nvSpPr>
      <cdr:spPr>
        <a:xfrm>
          <a:off x="8886825" y="57150"/>
          <a:ext cx="247650" cy="180975"/>
        </a:xfrm>
        <a:prstGeom prst="rect">
          <a:avLst/>
        </a:prstGeom>
        <a:noFill/>
        <a:ln w="9525" cmpd="sng">
          <a:noFill/>
        </a:ln>
      </cdr:spPr>
      <c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cdr:x>
      <cdr:y>0.886</cdr:y>
    </cdr:from>
    <cdr:to>
      <cdr:x>0.03325</cdr:x>
      <cdr:y>0.918</cdr:y>
    </cdr:to>
    <cdr:sp>
      <cdr:nvSpPr>
        <cdr:cNvPr id="10" name="テキスト ボックス 4"/>
        <cdr:cNvSpPr txBox="1">
          <a:spLocks noChangeArrowheads="1"/>
        </cdr:cNvSpPr>
      </cdr:nvSpPr>
      <cdr:spPr>
        <a:xfrm>
          <a:off x="0" y="5086350"/>
          <a:ext cx="304800" cy="180975"/>
        </a:xfrm>
        <a:prstGeom prst="rect">
          <a:avLst/>
        </a:prstGeom>
        <a:noFill/>
        <a:ln w="9525" cmpd="sng">
          <a:noFill/>
        </a:ln>
      </cdr:spPr>
      <c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（年）</a:t>
          </a:r>
        </a:p>
      </cdr:txBody>
    </cdr:sp>
  </cdr:relSizeAnchor>
  <cdr:relSizeAnchor xmlns:cdr="http://schemas.openxmlformats.org/drawingml/2006/chartDrawing">
    <cdr:from>
      <cdr:x>0.59675</cdr:x>
      <cdr:y>0.07925</cdr:y>
    </cdr:from>
    <cdr:to>
      <cdr:x>0.59775</cdr:x>
      <cdr:y>0.9315</cdr:y>
    </cdr:to>
    <cdr:sp>
      <cdr:nvSpPr>
        <cdr:cNvPr id="11" name="Line 23"/>
        <cdr:cNvSpPr>
          <a:spLocks/>
        </cdr:cNvSpPr>
      </cdr:nvSpPr>
      <cdr:spPr>
        <a:xfrm flipV="1">
          <a:off x="5514975" y="447675"/>
          <a:ext cx="9525" cy="4895850"/>
        </a:xfrm>
        <a:prstGeom prst="line">
          <a:avLst/>
        </a:prstGeom>
        <a:noFill/>
        <a:ln w="38100" cmpd="sng">
          <a:solidFill>
            <a:srgbClr val="800080"/>
          </a:solidFill>
          <a:prstDash val="dashDot"/>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0.54875</cdr:x>
      <cdr:y>0.075</cdr:y>
    </cdr:from>
    <cdr:to>
      <cdr:x>0.54975</cdr:x>
      <cdr:y>0.928</cdr:y>
    </cdr:to>
    <cdr:sp>
      <cdr:nvSpPr>
        <cdr:cNvPr id="12" name="Line 23"/>
        <cdr:cNvSpPr>
          <a:spLocks/>
        </cdr:cNvSpPr>
      </cdr:nvSpPr>
      <cdr:spPr>
        <a:xfrm flipV="1">
          <a:off x="5067300" y="428625"/>
          <a:ext cx="9525" cy="4895850"/>
        </a:xfrm>
        <a:prstGeom prst="line">
          <a:avLst/>
        </a:prstGeom>
        <a:noFill/>
        <a:ln w="38100" cmpd="sng">
          <a:solidFill>
            <a:srgbClr val="80008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0.068</cdr:x>
      <cdr:y>0.40375</cdr:y>
    </cdr:from>
    <cdr:to>
      <cdr:x>0.189</cdr:x>
      <cdr:y>0.82875</cdr:y>
    </cdr:to>
    <cdr:grpSp>
      <cdr:nvGrpSpPr>
        <cdr:cNvPr id="13" name="グループ化 1"/>
        <cdr:cNvGrpSpPr>
          <a:grpSpLocks/>
        </cdr:cNvGrpSpPr>
      </cdr:nvGrpSpPr>
      <cdr:grpSpPr>
        <a:xfrm>
          <a:off x="628650" y="2314575"/>
          <a:ext cx="1114425" cy="2438400"/>
          <a:chOff x="612374" y="2273299"/>
          <a:chExt cx="1102125" cy="2402585"/>
        </a:xfrm>
        <a:solidFill>
          <a:srgbClr val="FFFFFF"/>
        </a:solidFill>
      </cdr:grpSpPr>
      <cdr:sp>
        <cdr:nvSpPr>
          <cdr:cNvPr id="14" name="Text Box 28"/>
          <cdr:cNvSpPr txBox="1">
            <a:spLocks noChangeArrowheads="1"/>
          </cdr:cNvSpPr>
        </cdr:nvSpPr>
        <cdr:spPr>
          <a:xfrm>
            <a:off x="612374" y="3484802"/>
            <a:ext cx="1102125" cy="359787"/>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全産業平均値</a:t>
            </a: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6.9</a:t>
            </a:r>
            <a:r>
              <a:rPr lang="en-US" cap="none" sz="1000" b="1" i="0" u="none" baseline="0">
                <a:solidFill>
                  <a:srgbClr val="0000FF"/>
                </a:solidFill>
                <a:latin typeface="ＭＳ Ｐゴシック"/>
                <a:ea typeface="ＭＳ Ｐゴシック"/>
                <a:cs typeface="ＭＳ Ｐゴシック"/>
              </a:rPr>
              <a:t>％</a:t>
            </a:r>
          </a:p>
        </cdr:txBody>
      </cdr:sp>
      <cdr:sp>
        <cdr:nvSpPr>
          <cdr:cNvPr id="15" name="Text Box 29"/>
          <cdr:cNvSpPr txBox="1">
            <a:spLocks noChangeArrowheads="1"/>
          </cdr:cNvSpPr>
        </cdr:nvSpPr>
        <cdr:spPr>
          <a:xfrm>
            <a:off x="662521" y="3122012"/>
            <a:ext cx="1001832" cy="359787"/>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製薬業</a:t>
            </a:r>
            <a:r>
              <a:rPr lang="en-US" cap="none" sz="1000" b="1" i="0" u="none" baseline="0">
                <a:solidFill>
                  <a:srgbClr val="800080"/>
                </a:solidFill>
                <a:latin typeface="ＭＳ Ｐゴシック"/>
                <a:ea typeface="ＭＳ Ｐゴシック"/>
                <a:cs typeface="ＭＳ Ｐゴシック"/>
              </a:rPr>
              <a:t>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7.2</a:t>
            </a:r>
            <a:r>
              <a:rPr lang="en-US" cap="none" sz="1000" b="1" i="0" u="none" baseline="0">
                <a:solidFill>
                  <a:srgbClr val="800080"/>
                </a:solidFill>
                <a:latin typeface="ＭＳ Ｐゴシック"/>
                <a:ea typeface="ＭＳ Ｐゴシック"/>
                <a:cs typeface="ＭＳ Ｐゴシック"/>
              </a:rPr>
              <a:t>％</a:t>
            </a:r>
          </a:p>
        </cdr:txBody>
      </cdr:sp>
      <cdr:sp>
        <cdr:nvSpPr>
          <cdr:cNvPr id="16" name="Text Box 29"/>
          <cdr:cNvSpPr txBox="1">
            <a:spLocks noChangeArrowheads="1"/>
          </cdr:cNvSpPr>
        </cdr:nvSpPr>
        <cdr:spPr>
          <a:xfrm>
            <a:off x="662521" y="2273299"/>
            <a:ext cx="1001832" cy="359787"/>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外資系</a:t>
            </a:r>
            <a:r>
              <a:rPr lang="en-US" cap="none" sz="1000" b="1" i="0" u="none" baseline="0">
                <a:solidFill>
                  <a:srgbClr val="800080"/>
                </a:solidFill>
                <a:latin typeface="ＭＳ Ｐゴシック"/>
                <a:ea typeface="ＭＳ Ｐゴシック"/>
                <a:cs typeface="ＭＳ Ｐゴシック"/>
              </a:rPr>
              <a:t>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13.5</a:t>
            </a:r>
            <a:r>
              <a:rPr lang="en-US" cap="none" sz="1000" b="1" i="0" u="none" baseline="0">
                <a:solidFill>
                  <a:srgbClr val="800080"/>
                </a:solidFill>
                <a:latin typeface="ＭＳ Ｐゴシック"/>
                <a:ea typeface="ＭＳ Ｐゴシック"/>
                <a:cs typeface="ＭＳ Ｐゴシック"/>
              </a:rPr>
              <a:t>％</a:t>
            </a:r>
          </a:p>
        </cdr:txBody>
      </cdr:sp>
      <cdr:sp>
        <cdr:nvSpPr>
          <cdr:cNvPr id="17" name="Text Box 29"/>
          <cdr:cNvSpPr txBox="1">
            <a:spLocks noChangeArrowheads="1"/>
          </cdr:cNvSpPr>
        </cdr:nvSpPr>
        <cdr:spPr>
          <a:xfrm>
            <a:off x="662521" y="4316097"/>
            <a:ext cx="1001832" cy="359787"/>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内資系</a:t>
            </a:r>
            <a:r>
              <a:rPr lang="en-US" cap="none" sz="1000" b="1" i="0" u="none" baseline="0">
                <a:solidFill>
                  <a:srgbClr val="800080"/>
                </a:solidFill>
                <a:latin typeface="ＭＳ Ｐゴシック"/>
                <a:ea typeface="ＭＳ Ｐゴシック"/>
                <a:cs typeface="ＭＳ Ｐゴシック"/>
              </a:rPr>
              <a:t>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5.1</a:t>
            </a:r>
            <a:r>
              <a:rPr lang="en-US" cap="none" sz="1000" b="1" i="0" u="none" baseline="0">
                <a:solidFill>
                  <a:srgbClr val="800080"/>
                </a:solidFill>
                <a:latin typeface="ＭＳ Ｐゴシック"/>
                <a:ea typeface="ＭＳ Ｐゴシック"/>
                <a:cs typeface="ＭＳ Ｐゴシック"/>
              </a:rPr>
              <a:t>％</a:t>
            </a:r>
          </a:p>
        </cdr:txBody>
      </cdr:sp>
    </cdr:grpSp>
  </cdr:relSizeAnchor>
  <cdr:relSizeAnchor xmlns:cdr="http://schemas.openxmlformats.org/drawingml/2006/chartDrawing">
    <cdr:from>
      <cdr:x>0.2705</cdr:x>
      <cdr:y>0.10325</cdr:y>
    </cdr:from>
    <cdr:to>
      <cdr:x>0.829</cdr:x>
      <cdr:y>0.16725</cdr:y>
    </cdr:to>
    <cdr:grpSp>
      <cdr:nvGrpSpPr>
        <cdr:cNvPr id="18" name="グループ化 2"/>
        <cdr:cNvGrpSpPr>
          <a:grpSpLocks/>
        </cdr:cNvGrpSpPr>
      </cdr:nvGrpSpPr>
      <cdr:grpSpPr>
        <a:xfrm>
          <a:off x="2495550" y="590550"/>
          <a:ext cx="5162550" cy="371475"/>
          <a:chOff x="2454383" y="577381"/>
          <a:chExt cx="5088683" cy="360001"/>
        </a:xfrm>
        <a:solidFill>
          <a:srgbClr val="FFFFFF"/>
        </a:solidFill>
      </cdr:grpSpPr>
      <cdr:sp>
        <cdr:nvSpPr>
          <cdr:cNvPr id="19" name="Text Box 26"/>
          <cdr:cNvSpPr txBox="1">
            <a:spLocks noChangeArrowheads="1"/>
          </cdr:cNvSpPr>
        </cdr:nvSpPr>
        <cdr:spPr>
          <a:xfrm>
            <a:off x="3524279" y="577381"/>
            <a:ext cx="984660" cy="360001"/>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外資系平均値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3.0</a:t>
            </a:r>
            <a:r>
              <a:rPr lang="en-US" cap="none" sz="1000" b="1" i="0" u="none" baseline="0">
                <a:solidFill>
                  <a:srgbClr val="800080"/>
                </a:solidFill>
                <a:latin typeface="ＭＳ Ｐゴシック"/>
                <a:ea typeface="ＭＳ Ｐゴシック"/>
                <a:cs typeface="ＭＳ Ｐゴシック"/>
              </a:rPr>
              <a:t>年</a:t>
            </a:r>
          </a:p>
        </cdr:txBody>
      </cdr:sp>
      <cdr:sp>
        <cdr:nvSpPr>
          <cdr:cNvPr id="20" name="Text Box 27"/>
          <cdr:cNvSpPr txBox="1">
            <a:spLocks noChangeArrowheads="1"/>
          </cdr:cNvSpPr>
        </cdr:nvSpPr>
        <cdr:spPr>
          <a:xfrm>
            <a:off x="2454383" y="577381"/>
            <a:ext cx="1059718" cy="360001"/>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全産業平均値</a:t>
            </a: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4.1</a:t>
            </a:r>
            <a:r>
              <a:rPr lang="en-US" cap="none" sz="1000" b="1" i="0" u="none" baseline="0">
                <a:solidFill>
                  <a:srgbClr val="0000FF"/>
                </a:solidFill>
                <a:latin typeface="ＭＳ Ｐゴシック"/>
                <a:ea typeface="ＭＳ Ｐゴシック"/>
                <a:cs typeface="ＭＳ Ｐゴシック"/>
              </a:rPr>
              <a:t>年</a:t>
            </a:r>
          </a:p>
        </cdr:txBody>
      </cdr:sp>
      <cdr:sp>
        <cdr:nvSpPr>
          <cdr:cNvPr id="21" name="Text Box 26"/>
          <cdr:cNvSpPr txBox="1">
            <a:spLocks noChangeArrowheads="1"/>
          </cdr:cNvSpPr>
        </cdr:nvSpPr>
        <cdr:spPr>
          <a:xfrm>
            <a:off x="5533036" y="577381"/>
            <a:ext cx="954128" cy="360001"/>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製薬業平均値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3.0</a:t>
            </a:r>
            <a:r>
              <a:rPr lang="en-US" cap="none" sz="1000" b="1" i="0" u="none" baseline="0">
                <a:solidFill>
                  <a:srgbClr val="800080"/>
                </a:solidFill>
                <a:latin typeface="ＭＳ Ｐゴシック"/>
                <a:ea typeface="ＭＳ Ｐゴシック"/>
                <a:cs typeface="ＭＳ Ｐゴシック"/>
              </a:rPr>
              <a:t>年</a:t>
            </a:r>
          </a:p>
        </cdr:txBody>
      </cdr:sp>
      <cdr:sp>
        <cdr:nvSpPr>
          <cdr:cNvPr id="22" name="Text Box 26"/>
          <cdr:cNvSpPr txBox="1">
            <a:spLocks noChangeArrowheads="1"/>
          </cdr:cNvSpPr>
        </cdr:nvSpPr>
        <cdr:spPr>
          <a:xfrm>
            <a:off x="6498614" y="577381"/>
            <a:ext cx="1044452" cy="360001"/>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内資系平均値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2.8</a:t>
            </a:r>
            <a:r>
              <a:rPr lang="en-US" cap="none" sz="1000" b="1" i="0" u="none" baseline="0">
                <a:solidFill>
                  <a:srgbClr val="800080"/>
                </a:solidFill>
                <a:latin typeface="ＭＳ Ｐゴシック"/>
                <a:ea typeface="ＭＳ Ｐゴシック"/>
                <a:cs typeface="ＭＳ Ｐゴシック"/>
              </a:rPr>
              <a:t>年</a:t>
            </a:r>
          </a:p>
        </cdr:txBody>
      </cdr:sp>
    </cdr:grp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48775" cy="5743575"/>
    <xdr:graphicFrame>
      <xdr:nvGraphicFramePr>
        <xdr:cNvPr id="1" name="Shape 1025"/>
        <xdr:cNvGraphicFramePr/>
      </xdr:nvGraphicFramePr>
      <xdr:xfrm>
        <a:off x="0" y="0"/>
        <a:ext cx="9248775" cy="5743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0.03625</cdr:x>
      <cdr:y>0.9185</cdr:y>
    </cdr:from>
    <cdr:to>
      <cdr:x>0.96425</cdr:x>
      <cdr:y>0.9185</cdr:y>
    </cdr:to>
    <cdr:sp>
      <cdr:nvSpPr>
        <cdr:cNvPr id="1" name="Line 25"/>
        <cdr:cNvSpPr>
          <a:spLocks/>
        </cdr:cNvSpPr>
      </cdr:nvSpPr>
      <cdr:spPr>
        <a:xfrm flipV="1">
          <a:off x="333375" y="5267325"/>
          <a:ext cx="8582025" cy="0"/>
        </a:xfrm>
        <a:prstGeom prst="line">
          <a:avLst/>
        </a:prstGeom>
        <a:noFill/>
        <a:ln w="38100" cmpd="sng">
          <a:solidFill>
            <a:srgbClr val="800080"/>
          </a:solidFill>
          <a:prstDash val="dashDot"/>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0.03625</cdr:x>
      <cdr:y>0.7965</cdr:y>
    </cdr:from>
    <cdr:to>
      <cdr:x>0.96425</cdr:x>
      <cdr:y>0.7965</cdr:y>
    </cdr:to>
    <cdr:sp>
      <cdr:nvSpPr>
        <cdr:cNvPr id="2" name="Line 25"/>
        <cdr:cNvSpPr>
          <a:spLocks/>
        </cdr:cNvSpPr>
      </cdr:nvSpPr>
      <cdr:spPr>
        <a:xfrm flipV="1">
          <a:off x="333375" y="4572000"/>
          <a:ext cx="8582025" cy="0"/>
        </a:xfrm>
        <a:prstGeom prst="line">
          <a:avLst/>
        </a:prstGeom>
        <a:noFill/>
        <a:ln w="38100" cmpd="sng">
          <a:solidFill>
            <a:srgbClr val="80008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0.039</cdr:x>
      <cdr:y>0.09025</cdr:y>
    </cdr:from>
    <cdr:to>
      <cdr:x>0.967</cdr:x>
      <cdr:y>0.09025</cdr:y>
    </cdr:to>
    <cdr:sp>
      <cdr:nvSpPr>
        <cdr:cNvPr id="3" name="Line 25"/>
        <cdr:cNvSpPr>
          <a:spLocks/>
        </cdr:cNvSpPr>
      </cdr:nvSpPr>
      <cdr:spPr>
        <a:xfrm flipV="1">
          <a:off x="352425" y="514350"/>
          <a:ext cx="8582025" cy="0"/>
        </a:xfrm>
        <a:prstGeom prst="line">
          <a:avLst/>
        </a:prstGeom>
        <a:noFill/>
        <a:ln w="38100" cmpd="sng">
          <a:solidFill>
            <a:srgbClr val="0000FF"/>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0.75325</cdr:x>
      <cdr:y>0.07925</cdr:y>
    </cdr:from>
    <cdr:to>
      <cdr:x>0.755</cdr:x>
      <cdr:y>0.93175</cdr:y>
    </cdr:to>
    <cdr:sp>
      <cdr:nvSpPr>
        <cdr:cNvPr id="4" name="Line 23"/>
        <cdr:cNvSpPr>
          <a:spLocks/>
        </cdr:cNvSpPr>
      </cdr:nvSpPr>
      <cdr:spPr>
        <a:xfrm flipV="1">
          <a:off x="6962775" y="447675"/>
          <a:ext cx="19050" cy="4895850"/>
        </a:xfrm>
        <a:prstGeom prst="line">
          <a:avLst/>
        </a:prstGeom>
        <a:noFill/>
        <a:ln w="38100" cmpd="sng">
          <a:solidFill>
            <a:srgbClr val="0000FF"/>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0.54425</cdr:x>
      <cdr:y>0.07925</cdr:y>
    </cdr:from>
    <cdr:to>
      <cdr:x>0.54425</cdr:x>
      <cdr:y>0.93</cdr:y>
    </cdr:to>
    <cdr:sp>
      <cdr:nvSpPr>
        <cdr:cNvPr id="5" name="Line 22"/>
        <cdr:cNvSpPr>
          <a:spLocks/>
        </cdr:cNvSpPr>
      </cdr:nvSpPr>
      <cdr:spPr>
        <a:xfrm flipH="1" flipV="1">
          <a:off x="5029200" y="447675"/>
          <a:ext cx="0" cy="4886325"/>
        </a:xfrm>
        <a:prstGeom prst="line">
          <a:avLst/>
        </a:prstGeom>
        <a:noFill/>
        <a:ln w="38100" cmpd="sng">
          <a:solidFill>
            <a:srgbClr val="80008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0.0385</cdr:x>
      <cdr:y>0.881</cdr:y>
    </cdr:from>
    <cdr:to>
      <cdr:x>0.9575</cdr:x>
      <cdr:y>0.88425</cdr:y>
    </cdr:to>
    <cdr:sp>
      <cdr:nvSpPr>
        <cdr:cNvPr id="6" name="Line 24"/>
        <cdr:cNvSpPr>
          <a:spLocks/>
        </cdr:cNvSpPr>
      </cdr:nvSpPr>
      <cdr:spPr>
        <a:xfrm flipV="1">
          <a:off x="352425" y="5057775"/>
          <a:ext cx="8496300" cy="19050"/>
        </a:xfrm>
        <a:prstGeom prst="line">
          <a:avLst/>
        </a:prstGeom>
        <a:noFill/>
        <a:ln w="38100" cmpd="sng">
          <a:solidFill>
            <a:srgbClr val="80008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0.336</cdr:x>
      <cdr:y>0.00575</cdr:y>
    </cdr:from>
    <cdr:to>
      <cdr:x>0.707</cdr:x>
      <cdr:y>0.0575</cdr:y>
    </cdr:to>
    <cdr:sp>
      <cdr:nvSpPr>
        <cdr:cNvPr id="7" name="Rectangle 30"/>
        <cdr:cNvSpPr>
          <a:spLocks/>
        </cdr:cNvSpPr>
      </cdr:nvSpPr>
      <cdr:spPr>
        <a:xfrm>
          <a:off x="3105150" y="28575"/>
          <a:ext cx="3429000" cy="295275"/>
        </a:xfrm>
        <a:prstGeom prst="rect">
          <a:avLst/>
        </a:prstGeom>
        <a:solidFill>
          <a:srgbClr val="FFFFFF"/>
        </a:solidFill>
        <a:ln w="9525" cmpd="sng">
          <a:solidFill>
            <a:srgbClr val="000000"/>
          </a:solidFill>
          <a:headEnd type="none"/>
          <a:tailEnd type="none"/>
        </a:ln>
      </cdr:spPr>
      <cdr:txBody>
        <a:bodyPr vertOverflow="clip" wrap="square" lIns="90000" tIns="54000" rIns="90000" bIns="46800"/>
        <a:p>
          <a:pPr algn="ctr">
            <a:defRPr/>
          </a:pPr>
          <a:r>
            <a:rPr lang="en-US" cap="none" sz="1000" b="0" i="0" u="none" baseline="0">
              <a:solidFill>
                <a:srgbClr val="000000"/>
              </a:solidFill>
              <a:latin typeface="ＭＳ Ｐゴシック"/>
              <a:ea typeface="ＭＳ Ｐゴシック"/>
              <a:cs typeface="ＭＳ Ｐゴシック"/>
            </a:rPr>
            <a:t>平均勤続年数の男女差（男性</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女性）</a:t>
          </a:r>
        </a:p>
      </cdr:txBody>
    </cdr:sp>
  </cdr:relSizeAnchor>
  <cdr:relSizeAnchor xmlns:cdr="http://schemas.openxmlformats.org/drawingml/2006/chartDrawing">
    <cdr:from>
      <cdr:x>0.02125</cdr:x>
      <cdr:y>0.25425</cdr:y>
    </cdr:from>
    <cdr:to>
      <cdr:x>0.0605</cdr:x>
      <cdr:y>0.805</cdr:y>
    </cdr:to>
    <cdr:sp>
      <cdr:nvSpPr>
        <cdr:cNvPr id="8" name="Rectangle 31"/>
        <cdr:cNvSpPr>
          <a:spLocks/>
        </cdr:cNvSpPr>
      </cdr:nvSpPr>
      <cdr:spPr>
        <a:xfrm>
          <a:off x="190500" y="1457325"/>
          <a:ext cx="361950" cy="3162300"/>
        </a:xfrm>
        <a:prstGeom prst="rect">
          <a:avLst/>
        </a:prstGeom>
        <a:solidFill>
          <a:srgbClr val="FFFFFF"/>
        </a:solidFill>
        <a:ln w="9525" cmpd="sng">
          <a:solidFill>
            <a:srgbClr val="000000"/>
          </a:solidFill>
          <a:headEnd type="none"/>
          <a:tailEnd type="none"/>
        </a:ln>
      </cdr:spPr>
      <cdr:txBody>
        <a:bodyPr vertOverflow="clip" wrap="square" lIns="27432" tIns="0" rIns="27432" bIns="0" anchor="ctr" vert="wordArtVertRtl"/>
        <a:p>
          <a:pPr algn="ctr">
            <a:defRPr/>
          </a:pPr>
          <a:r>
            <a:rPr lang="en-US" cap="none" sz="1000" b="0" i="0" u="none" baseline="0">
              <a:solidFill>
                <a:srgbClr val="000000"/>
              </a:solidFill>
              <a:latin typeface="ＭＳ Ｐゴシック"/>
              <a:ea typeface="ＭＳ Ｐゴシック"/>
              <a:cs typeface="ＭＳ Ｐゴシック"/>
            </a:rPr>
            <a:t>管理職に占める女性割合</a:t>
          </a:r>
          <a:r>
            <a:rPr lang="en-US" cap="none" sz="1000" b="0" i="0" u="none" baseline="0">
              <a:solidFill>
                <a:srgbClr val="000000"/>
              </a:solidFill>
              <a:latin typeface="ＭＳ Ｐゴシック"/>
              <a:ea typeface="ＭＳ Ｐゴシック"/>
              <a:cs typeface="ＭＳ Ｐゴシック"/>
            </a:rPr>
            <a:t>（課長クラス以上）</a:t>
          </a:r>
          <a:r>
            <a:rPr lang="en-US" cap="none" sz="1000" b="0" i="0" u="none" baseline="0">
              <a:solidFill>
                <a:srgbClr val="000000"/>
              </a:solidFill>
            </a:rPr>
            <a:t>
</a:t>
          </a:r>
        </a:p>
      </cdr:txBody>
    </cdr:sp>
  </cdr:relSizeAnchor>
  <cdr:relSizeAnchor xmlns:cdr="http://schemas.openxmlformats.org/drawingml/2006/chartDrawing">
    <cdr:from>
      <cdr:x>0.96125</cdr:x>
      <cdr:y>0.01</cdr:y>
    </cdr:from>
    <cdr:to>
      <cdr:x>0.98825</cdr:x>
      <cdr:y>0.042</cdr:y>
    </cdr:to>
    <cdr:sp>
      <cdr:nvSpPr>
        <cdr:cNvPr id="9" name="テキスト ボックス 3"/>
        <cdr:cNvSpPr txBox="1">
          <a:spLocks noChangeArrowheads="1"/>
        </cdr:cNvSpPr>
      </cdr:nvSpPr>
      <cdr:spPr>
        <a:xfrm>
          <a:off x="8886825" y="57150"/>
          <a:ext cx="247650" cy="180975"/>
        </a:xfrm>
        <a:prstGeom prst="rect">
          <a:avLst/>
        </a:prstGeom>
        <a:noFill/>
        <a:ln w="9525" cmpd="sng">
          <a:noFill/>
        </a:ln>
      </cdr:spPr>
      <c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cdr:x>
      <cdr:y>0.886</cdr:y>
    </cdr:from>
    <cdr:to>
      <cdr:x>0.03325</cdr:x>
      <cdr:y>0.918</cdr:y>
    </cdr:to>
    <cdr:sp>
      <cdr:nvSpPr>
        <cdr:cNvPr id="10" name="テキスト ボックス 4"/>
        <cdr:cNvSpPr txBox="1">
          <a:spLocks noChangeArrowheads="1"/>
        </cdr:cNvSpPr>
      </cdr:nvSpPr>
      <cdr:spPr>
        <a:xfrm>
          <a:off x="0" y="5086350"/>
          <a:ext cx="304800" cy="180975"/>
        </a:xfrm>
        <a:prstGeom prst="rect">
          <a:avLst/>
        </a:prstGeom>
        <a:noFill/>
        <a:ln w="9525" cmpd="sng">
          <a:noFill/>
        </a:ln>
      </cdr:spPr>
      <c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（年）</a:t>
          </a:r>
        </a:p>
      </cdr:txBody>
    </cdr:sp>
  </cdr:relSizeAnchor>
  <cdr:relSizeAnchor xmlns:cdr="http://schemas.openxmlformats.org/drawingml/2006/chartDrawing">
    <cdr:from>
      <cdr:x>0.5265</cdr:x>
      <cdr:y>0.07675</cdr:y>
    </cdr:from>
    <cdr:to>
      <cdr:x>0.5275</cdr:x>
      <cdr:y>0.9295</cdr:y>
    </cdr:to>
    <cdr:sp>
      <cdr:nvSpPr>
        <cdr:cNvPr id="11" name="Line 23"/>
        <cdr:cNvSpPr>
          <a:spLocks/>
        </cdr:cNvSpPr>
      </cdr:nvSpPr>
      <cdr:spPr>
        <a:xfrm flipV="1">
          <a:off x="4867275" y="438150"/>
          <a:ext cx="9525" cy="4895850"/>
        </a:xfrm>
        <a:prstGeom prst="line">
          <a:avLst/>
        </a:prstGeom>
        <a:noFill/>
        <a:ln w="38100" cmpd="sng">
          <a:solidFill>
            <a:srgbClr val="800080"/>
          </a:solidFill>
          <a:prstDash val="dashDot"/>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0.6015</cdr:x>
      <cdr:y>0.075</cdr:y>
    </cdr:from>
    <cdr:to>
      <cdr:x>0.6025</cdr:x>
      <cdr:y>0.928</cdr:y>
    </cdr:to>
    <cdr:sp>
      <cdr:nvSpPr>
        <cdr:cNvPr id="12" name="Line 23"/>
        <cdr:cNvSpPr>
          <a:spLocks/>
        </cdr:cNvSpPr>
      </cdr:nvSpPr>
      <cdr:spPr>
        <a:xfrm flipV="1">
          <a:off x="5562600" y="428625"/>
          <a:ext cx="9525" cy="4895850"/>
        </a:xfrm>
        <a:prstGeom prst="line">
          <a:avLst/>
        </a:prstGeom>
        <a:noFill/>
        <a:ln w="38100" cmpd="sng">
          <a:solidFill>
            <a:srgbClr val="80008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0.06875</cdr:x>
      <cdr:y>0.1135</cdr:y>
    </cdr:from>
    <cdr:to>
      <cdr:x>0.19</cdr:x>
      <cdr:y>0.77675</cdr:y>
    </cdr:to>
    <cdr:grpSp>
      <cdr:nvGrpSpPr>
        <cdr:cNvPr id="13" name="グループ化 27"/>
        <cdr:cNvGrpSpPr>
          <a:grpSpLocks/>
        </cdr:cNvGrpSpPr>
      </cdr:nvGrpSpPr>
      <cdr:grpSpPr>
        <a:xfrm>
          <a:off x="628650" y="647700"/>
          <a:ext cx="1123950" cy="3810000"/>
          <a:chOff x="612416" y="2273316"/>
          <a:chExt cx="1102038" cy="2402566"/>
        </a:xfrm>
        <a:solidFill>
          <a:srgbClr val="FFFFFF"/>
        </a:solidFill>
      </cdr:grpSpPr>
      <cdr:sp>
        <cdr:nvSpPr>
          <cdr:cNvPr id="14" name="Text Box 28"/>
          <cdr:cNvSpPr txBox="1">
            <a:spLocks noChangeArrowheads="1"/>
          </cdr:cNvSpPr>
        </cdr:nvSpPr>
        <cdr:spPr>
          <a:xfrm>
            <a:off x="622885" y="638371"/>
            <a:ext cx="1102038" cy="359784"/>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全産業平均値</a:t>
            </a: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6.9</a:t>
            </a:r>
            <a:r>
              <a:rPr lang="en-US" cap="none" sz="1000" b="1" i="0" u="none" baseline="0">
                <a:solidFill>
                  <a:srgbClr val="0000FF"/>
                </a:solidFill>
                <a:latin typeface="ＭＳ Ｐゴシック"/>
                <a:ea typeface="ＭＳ Ｐゴシック"/>
                <a:cs typeface="ＭＳ Ｐゴシック"/>
              </a:rPr>
              <a:t>％</a:t>
            </a:r>
          </a:p>
        </cdr:txBody>
      </cdr:sp>
      <cdr:sp>
        <cdr:nvSpPr>
          <cdr:cNvPr id="15" name="Text Box 29"/>
          <cdr:cNvSpPr txBox="1">
            <a:spLocks noChangeArrowheads="1"/>
          </cdr:cNvSpPr>
        </cdr:nvSpPr>
        <cdr:spPr>
          <a:xfrm>
            <a:off x="673304" y="3619354"/>
            <a:ext cx="1001753" cy="359784"/>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製薬業</a:t>
            </a:r>
            <a:r>
              <a:rPr lang="en-US" cap="none" sz="1000" b="1" i="0" u="none" baseline="0">
                <a:solidFill>
                  <a:srgbClr val="800080"/>
                </a:solidFill>
                <a:latin typeface="ＭＳ Ｐゴシック"/>
                <a:ea typeface="ＭＳ Ｐゴシック"/>
                <a:cs typeface="ＭＳ Ｐゴシック"/>
              </a:rPr>
              <a:t>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0.4</a:t>
            </a:r>
            <a:r>
              <a:rPr lang="en-US" cap="none" sz="1000" b="1" i="0" u="none" baseline="0">
                <a:solidFill>
                  <a:srgbClr val="800080"/>
                </a:solidFill>
                <a:latin typeface="ＭＳ Ｐゴシック"/>
                <a:ea typeface="ＭＳ Ｐゴシック"/>
                <a:cs typeface="ＭＳ Ｐゴシック"/>
              </a:rPr>
              <a:t>％</a:t>
            </a:r>
          </a:p>
        </cdr:txBody>
      </cdr:sp>
      <cdr:sp>
        <cdr:nvSpPr>
          <cdr:cNvPr id="16" name="Text Box 29"/>
          <cdr:cNvSpPr txBox="1">
            <a:spLocks noChangeArrowheads="1"/>
          </cdr:cNvSpPr>
        </cdr:nvSpPr>
        <cdr:spPr>
          <a:xfrm>
            <a:off x="673304" y="3183288"/>
            <a:ext cx="1001753" cy="359784"/>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外資系</a:t>
            </a:r>
            <a:r>
              <a:rPr lang="en-US" cap="none" sz="1000" b="1" i="0" u="none" baseline="0">
                <a:solidFill>
                  <a:srgbClr val="800080"/>
                </a:solidFill>
                <a:latin typeface="ＭＳ Ｐゴシック"/>
                <a:ea typeface="ＭＳ Ｐゴシック"/>
                <a:cs typeface="ＭＳ Ｐゴシック"/>
              </a:rPr>
              <a:t>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1.1</a:t>
            </a:r>
            <a:r>
              <a:rPr lang="en-US" cap="none" sz="1000" b="1" i="0" u="none" baseline="0">
                <a:solidFill>
                  <a:srgbClr val="800080"/>
                </a:solidFill>
                <a:latin typeface="ＭＳ Ｐゴシック"/>
                <a:ea typeface="ＭＳ Ｐゴシック"/>
                <a:cs typeface="ＭＳ Ｐゴシック"/>
              </a:rPr>
              <a:t>％</a:t>
            </a:r>
          </a:p>
        </cdr:txBody>
      </cdr:sp>
      <cdr:sp>
        <cdr:nvSpPr>
          <cdr:cNvPr id="17" name="Text Box 29"/>
          <cdr:cNvSpPr txBox="1">
            <a:spLocks noChangeArrowheads="1"/>
          </cdr:cNvSpPr>
        </cdr:nvSpPr>
        <cdr:spPr>
          <a:xfrm>
            <a:off x="673304" y="4019381"/>
            <a:ext cx="1001753" cy="359784"/>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内資系</a:t>
            </a:r>
            <a:r>
              <a:rPr lang="en-US" cap="none" sz="1000" b="1" i="0" u="none" baseline="0">
                <a:solidFill>
                  <a:srgbClr val="800080"/>
                </a:solidFill>
                <a:latin typeface="ＭＳ Ｐゴシック"/>
                <a:ea typeface="ＭＳ Ｐゴシック"/>
                <a:cs typeface="ＭＳ Ｐゴシック"/>
              </a:rPr>
              <a:t>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0.1</a:t>
            </a:r>
            <a:r>
              <a:rPr lang="en-US" cap="none" sz="1000" b="1" i="0" u="none" baseline="0">
                <a:solidFill>
                  <a:srgbClr val="800080"/>
                </a:solidFill>
                <a:latin typeface="ＭＳ Ｐゴシック"/>
                <a:ea typeface="ＭＳ Ｐゴシック"/>
                <a:cs typeface="ＭＳ Ｐゴシック"/>
              </a:rPr>
              <a:t>％</a:t>
            </a:r>
          </a:p>
        </cdr:txBody>
      </cdr:sp>
    </cdr:grpSp>
  </cdr:relSizeAnchor>
  <cdr:relSizeAnchor xmlns:cdr="http://schemas.openxmlformats.org/drawingml/2006/chartDrawing">
    <cdr:from>
      <cdr:x>0.30825</cdr:x>
      <cdr:y>0.1075</cdr:y>
    </cdr:from>
    <cdr:to>
      <cdr:x>0.889</cdr:x>
      <cdr:y>0.1715</cdr:y>
    </cdr:to>
    <cdr:grpSp>
      <cdr:nvGrpSpPr>
        <cdr:cNvPr id="18" name="グループ化 28"/>
        <cdr:cNvGrpSpPr>
          <a:grpSpLocks/>
        </cdr:cNvGrpSpPr>
      </cdr:nvGrpSpPr>
      <cdr:grpSpPr>
        <a:xfrm>
          <a:off x="2847975" y="609600"/>
          <a:ext cx="5372100" cy="371475"/>
          <a:chOff x="2454407" y="577357"/>
          <a:chExt cx="5088625" cy="360001"/>
        </a:xfrm>
        <a:solidFill>
          <a:srgbClr val="FFFFFF"/>
        </a:solidFill>
      </cdr:grpSpPr>
      <cdr:sp>
        <cdr:nvSpPr>
          <cdr:cNvPr id="19" name="Text Box 26"/>
          <cdr:cNvSpPr txBox="1">
            <a:spLocks noChangeArrowheads="1"/>
          </cdr:cNvSpPr>
        </cdr:nvSpPr>
        <cdr:spPr>
          <a:xfrm>
            <a:off x="2804250" y="603817"/>
            <a:ext cx="984649" cy="360001"/>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内資系平均値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8.6</a:t>
            </a:r>
            <a:r>
              <a:rPr lang="en-US" cap="none" sz="1000" b="1" i="0" u="none" baseline="0">
                <a:solidFill>
                  <a:srgbClr val="800080"/>
                </a:solidFill>
                <a:latin typeface="ＭＳ Ｐゴシック"/>
                <a:ea typeface="ＭＳ Ｐゴシック"/>
                <a:cs typeface="ＭＳ Ｐゴシック"/>
              </a:rPr>
              <a:t>年</a:t>
            </a:r>
          </a:p>
        </cdr:txBody>
      </cdr:sp>
      <cdr:sp>
        <cdr:nvSpPr>
          <cdr:cNvPr id="20" name="Text Box 27"/>
          <cdr:cNvSpPr txBox="1">
            <a:spLocks noChangeArrowheads="1"/>
          </cdr:cNvSpPr>
        </cdr:nvSpPr>
        <cdr:spPr>
          <a:xfrm>
            <a:off x="7026537" y="603817"/>
            <a:ext cx="1059706" cy="360001"/>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全産業平均値</a:t>
            </a: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4.1</a:t>
            </a:r>
            <a:r>
              <a:rPr lang="en-US" cap="none" sz="1000" b="1" i="0" u="none" baseline="0">
                <a:solidFill>
                  <a:srgbClr val="0000FF"/>
                </a:solidFill>
                <a:latin typeface="ＭＳ Ｐゴシック"/>
                <a:ea typeface="ＭＳ Ｐゴシック"/>
                <a:cs typeface="ＭＳ Ｐゴシック"/>
              </a:rPr>
              <a:t>年</a:t>
            </a:r>
          </a:p>
        </cdr:txBody>
      </cdr:sp>
      <cdr:sp>
        <cdr:nvSpPr>
          <cdr:cNvPr id="21" name="Text Box 26"/>
          <cdr:cNvSpPr txBox="1">
            <a:spLocks noChangeArrowheads="1"/>
          </cdr:cNvSpPr>
        </cdr:nvSpPr>
        <cdr:spPr>
          <a:xfrm>
            <a:off x="3786355" y="603817"/>
            <a:ext cx="954117" cy="360001"/>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製薬業平均値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8.2</a:t>
            </a:r>
            <a:r>
              <a:rPr lang="en-US" cap="none" sz="1000" b="1" i="0" u="none" baseline="0">
                <a:solidFill>
                  <a:srgbClr val="800080"/>
                </a:solidFill>
                <a:latin typeface="ＭＳ Ｐゴシック"/>
                <a:ea typeface="ＭＳ Ｐゴシック"/>
                <a:cs typeface="ＭＳ Ｐゴシック"/>
              </a:rPr>
              <a:t>年</a:t>
            </a:r>
          </a:p>
        </cdr:txBody>
      </cdr:sp>
      <cdr:sp>
        <cdr:nvSpPr>
          <cdr:cNvPr id="22" name="Text Box 26"/>
          <cdr:cNvSpPr txBox="1">
            <a:spLocks noChangeArrowheads="1"/>
          </cdr:cNvSpPr>
        </cdr:nvSpPr>
        <cdr:spPr>
          <a:xfrm>
            <a:off x="5587728" y="603817"/>
            <a:ext cx="1044440" cy="360001"/>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外資系平均値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7.1</a:t>
            </a:r>
            <a:r>
              <a:rPr lang="en-US" cap="none" sz="1000" b="1" i="0" u="none" baseline="0">
                <a:solidFill>
                  <a:srgbClr val="800080"/>
                </a:solidFill>
                <a:latin typeface="ＭＳ Ｐゴシック"/>
                <a:ea typeface="ＭＳ Ｐゴシック"/>
                <a:cs typeface="ＭＳ Ｐゴシック"/>
              </a:rPr>
              <a:t>年</a:t>
            </a:r>
          </a:p>
        </cdr:txBody>
      </cdr:sp>
    </cdr:grp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48775" cy="5743575"/>
    <xdr:graphicFrame>
      <xdr:nvGraphicFramePr>
        <xdr:cNvPr id="1" name="Shape 1025"/>
        <xdr:cNvGraphicFramePr/>
      </xdr:nvGraphicFramePr>
      <xdr:xfrm>
        <a:off x="0" y="0"/>
        <a:ext cx="9248775" cy="57435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0.03525</cdr:x>
      <cdr:y>0.7495</cdr:y>
    </cdr:from>
    <cdr:to>
      <cdr:x>0.963</cdr:x>
      <cdr:y>0.75025</cdr:y>
    </cdr:to>
    <cdr:sp>
      <cdr:nvSpPr>
        <cdr:cNvPr id="1" name="Line 25"/>
        <cdr:cNvSpPr>
          <a:spLocks/>
        </cdr:cNvSpPr>
      </cdr:nvSpPr>
      <cdr:spPr>
        <a:xfrm flipV="1">
          <a:off x="323850" y="4295775"/>
          <a:ext cx="8582025" cy="0"/>
        </a:xfrm>
        <a:prstGeom prst="line">
          <a:avLst/>
        </a:prstGeom>
        <a:noFill/>
        <a:ln w="38100" cmpd="sng">
          <a:solidFill>
            <a:srgbClr val="800080"/>
          </a:solidFill>
          <a:prstDash val="dashDot"/>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0.03625</cdr:x>
      <cdr:y>0.4105</cdr:y>
    </cdr:from>
    <cdr:to>
      <cdr:x>0.96425</cdr:x>
      <cdr:y>0.4105</cdr:y>
    </cdr:to>
    <cdr:sp>
      <cdr:nvSpPr>
        <cdr:cNvPr id="2" name="Line 25"/>
        <cdr:cNvSpPr>
          <a:spLocks/>
        </cdr:cNvSpPr>
      </cdr:nvSpPr>
      <cdr:spPr>
        <a:xfrm flipV="1">
          <a:off x="333375" y="2352675"/>
          <a:ext cx="8582025" cy="0"/>
        </a:xfrm>
        <a:prstGeom prst="line">
          <a:avLst/>
        </a:prstGeom>
        <a:noFill/>
        <a:ln w="38100" cmpd="sng">
          <a:solidFill>
            <a:srgbClr val="80008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0.03775</cdr:x>
      <cdr:y>0.73675</cdr:y>
    </cdr:from>
    <cdr:to>
      <cdr:x>0.96575</cdr:x>
      <cdr:y>0.73675</cdr:y>
    </cdr:to>
    <cdr:sp>
      <cdr:nvSpPr>
        <cdr:cNvPr id="3" name="Line 25"/>
        <cdr:cNvSpPr>
          <a:spLocks/>
        </cdr:cNvSpPr>
      </cdr:nvSpPr>
      <cdr:spPr>
        <a:xfrm flipV="1">
          <a:off x="342900" y="4229100"/>
          <a:ext cx="8582025" cy="0"/>
        </a:xfrm>
        <a:prstGeom prst="line">
          <a:avLst/>
        </a:prstGeom>
        <a:noFill/>
        <a:ln w="38100" cmpd="sng">
          <a:solidFill>
            <a:srgbClr val="0000FF"/>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0.40175</cdr:x>
      <cdr:y>0.07575</cdr:y>
    </cdr:from>
    <cdr:to>
      <cdr:x>0.40275</cdr:x>
      <cdr:y>0.928</cdr:y>
    </cdr:to>
    <cdr:sp>
      <cdr:nvSpPr>
        <cdr:cNvPr id="4" name="Line 23"/>
        <cdr:cNvSpPr>
          <a:spLocks/>
        </cdr:cNvSpPr>
      </cdr:nvSpPr>
      <cdr:spPr>
        <a:xfrm flipV="1">
          <a:off x="3714750" y="428625"/>
          <a:ext cx="9525" cy="4895850"/>
        </a:xfrm>
        <a:prstGeom prst="line">
          <a:avLst/>
        </a:prstGeom>
        <a:noFill/>
        <a:ln w="38100" cmpd="sng">
          <a:solidFill>
            <a:srgbClr val="0000FF"/>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0.53225</cdr:x>
      <cdr:y>0.07575</cdr:y>
    </cdr:from>
    <cdr:to>
      <cdr:x>0.53225</cdr:x>
      <cdr:y>0.92625</cdr:y>
    </cdr:to>
    <cdr:sp>
      <cdr:nvSpPr>
        <cdr:cNvPr id="5" name="Line 22"/>
        <cdr:cNvSpPr>
          <a:spLocks/>
        </cdr:cNvSpPr>
      </cdr:nvSpPr>
      <cdr:spPr>
        <a:xfrm flipH="1" flipV="1">
          <a:off x="4914900" y="428625"/>
          <a:ext cx="0" cy="4886325"/>
        </a:xfrm>
        <a:prstGeom prst="line">
          <a:avLst/>
        </a:prstGeom>
        <a:noFill/>
        <a:ln w="38100" cmpd="sng">
          <a:solidFill>
            <a:srgbClr val="80008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0.04575</cdr:x>
      <cdr:y>0.664</cdr:y>
    </cdr:from>
    <cdr:to>
      <cdr:x>0.964</cdr:x>
      <cdr:y>0.6675</cdr:y>
    </cdr:to>
    <cdr:sp>
      <cdr:nvSpPr>
        <cdr:cNvPr id="6" name="Line 24"/>
        <cdr:cNvSpPr>
          <a:spLocks/>
        </cdr:cNvSpPr>
      </cdr:nvSpPr>
      <cdr:spPr>
        <a:xfrm flipV="1">
          <a:off x="419100" y="3810000"/>
          <a:ext cx="8496300" cy="19050"/>
        </a:xfrm>
        <a:prstGeom prst="line">
          <a:avLst/>
        </a:prstGeom>
        <a:noFill/>
        <a:ln w="38100" cmpd="sng">
          <a:solidFill>
            <a:srgbClr val="80008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0.336</cdr:x>
      <cdr:y>0.00575</cdr:y>
    </cdr:from>
    <cdr:to>
      <cdr:x>0.707</cdr:x>
      <cdr:y>0.0575</cdr:y>
    </cdr:to>
    <cdr:sp>
      <cdr:nvSpPr>
        <cdr:cNvPr id="7" name="Rectangle 30"/>
        <cdr:cNvSpPr>
          <a:spLocks/>
        </cdr:cNvSpPr>
      </cdr:nvSpPr>
      <cdr:spPr>
        <a:xfrm>
          <a:off x="3105150" y="28575"/>
          <a:ext cx="3429000" cy="295275"/>
        </a:xfrm>
        <a:prstGeom prst="rect">
          <a:avLst/>
        </a:prstGeom>
        <a:solidFill>
          <a:srgbClr val="FFFFFF"/>
        </a:solidFill>
        <a:ln w="9525" cmpd="sng">
          <a:solidFill>
            <a:srgbClr val="000000"/>
          </a:solidFill>
          <a:headEnd type="none"/>
          <a:tailEnd type="none"/>
        </a:ln>
      </cdr:spPr>
      <cdr:txBody>
        <a:bodyPr vertOverflow="clip" wrap="square" lIns="90000" tIns="54000" rIns="90000" bIns="46800"/>
        <a:p>
          <a:pPr algn="ctr">
            <a:defRPr/>
          </a:pPr>
          <a:r>
            <a:rPr lang="en-US" cap="none" sz="1000" b="0" i="0" u="none" baseline="0">
              <a:solidFill>
                <a:srgbClr val="000000"/>
              </a:solidFill>
              <a:latin typeface="ＭＳ Ｐゴシック"/>
              <a:ea typeface="ＭＳ Ｐゴシック"/>
              <a:cs typeface="ＭＳ Ｐゴシック"/>
            </a:rPr>
            <a:t>平均勤続年数の男女差（男性</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女性）</a:t>
          </a:r>
        </a:p>
      </cdr:txBody>
    </cdr:sp>
  </cdr:relSizeAnchor>
  <cdr:relSizeAnchor xmlns:cdr="http://schemas.openxmlformats.org/drawingml/2006/chartDrawing">
    <cdr:from>
      <cdr:x>0.02125</cdr:x>
      <cdr:y>0.25425</cdr:y>
    </cdr:from>
    <cdr:to>
      <cdr:x>0.0605</cdr:x>
      <cdr:y>0.805</cdr:y>
    </cdr:to>
    <cdr:sp>
      <cdr:nvSpPr>
        <cdr:cNvPr id="8" name="Rectangle 31"/>
        <cdr:cNvSpPr>
          <a:spLocks/>
        </cdr:cNvSpPr>
      </cdr:nvSpPr>
      <cdr:spPr>
        <a:xfrm>
          <a:off x="190500" y="1457325"/>
          <a:ext cx="361950" cy="3162300"/>
        </a:xfrm>
        <a:prstGeom prst="rect">
          <a:avLst/>
        </a:prstGeom>
        <a:solidFill>
          <a:srgbClr val="FFFFFF"/>
        </a:solidFill>
        <a:ln w="9525" cmpd="sng">
          <a:solidFill>
            <a:srgbClr val="000000"/>
          </a:solidFill>
          <a:headEnd type="none"/>
          <a:tailEnd type="none"/>
        </a:ln>
      </cdr:spPr>
      <cdr:txBody>
        <a:bodyPr vertOverflow="clip" wrap="square" lIns="27432" tIns="0" rIns="27432" bIns="0" anchor="ctr" vert="wordArtVertRtl"/>
        <a:p>
          <a:pPr algn="ctr">
            <a:defRPr/>
          </a:pPr>
          <a:r>
            <a:rPr lang="en-US" cap="none" sz="1000" b="0" i="0" u="none" baseline="0">
              <a:solidFill>
                <a:srgbClr val="000000"/>
              </a:solidFill>
              <a:latin typeface="ＭＳ Ｐゴシック"/>
              <a:ea typeface="ＭＳ Ｐゴシック"/>
              <a:cs typeface="ＭＳ Ｐゴシック"/>
            </a:rPr>
            <a:t>管理職に占める女性割合</a:t>
          </a:r>
          <a:r>
            <a:rPr lang="en-US" cap="none" sz="1000" b="0" i="0" u="none" baseline="0">
              <a:solidFill>
                <a:srgbClr val="000000"/>
              </a:solidFill>
              <a:latin typeface="ＭＳ Ｐゴシック"/>
              <a:ea typeface="ＭＳ Ｐゴシック"/>
              <a:cs typeface="ＭＳ Ｐゴシック"/>
            </a:rPr>
            <a:t>（課長クラス以上）</a:t>
          </a:r>
          <a:r>
            <a:rPr lang="en-US" cap="none" sz="1000" b="0" i="0" u="none" baseline="0">
              <a:solidFill>
                <a:srgbClr val="000000"/>
              </a:solidFill>
            </a:rPr>
            <a:t>
</a:t>
          </a:r>
        </a:p>
      </cdr:txBody>
    </cdr:sp>
  </cdr:relSizeAnchor>
  <cdr:relSizeAnchor xmlns:cdr="http://schemas.openxmlformats.org/drawingml/2006/chartDrawing">
    <cdr:from>
      <cdr:x>0.96125</cdr:x>
      <cdr:y>0.01</cdr:y>
    </cdr:from>
    <cdr:to>
      <cdr:x>0.98825</cdr:x>
      <cdr:y>0.042</cdr:y>
    </cdr:to>
    <cdr:sp>
      <cdr:nvSpPr>
        <cdr:cNvPr id="9" name="テキスト ボックス 3"/>
        <cdr:cNvSpPr txBox="1">
          <a:spLocks noChangeArrowheads="1"/>
        </cdr:cNvSpPr>
      </cdr:nvSpPr>
      <cdr:spPr>
        <a:xfrm>
          <a:off x="8886825" y="57150"/>
          <a:ext cx="247650" cy="180975"/>
        </a:xfrm>
        <a:prstGeom prst="rect">
          <a:avLst/>
        </a:prstGeom>
        <a:noFill/>
        <a:ln w="9525" cmpd="sng">
          <a:noFill/>
        </a:ln>
      </cdr:spPr>
      <c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cdr:x>
      <cdr:y>0.886</cdr:y>
    </cdr:from>
    <cdr:to>
      <cdr:x>0.03325</cdr:x>
      <cdr:y>0.918</cdr:y>
    </cdr:to>
    <cdr:sp>
      <cdr:nvSpPr>
        <cdr:cNvPr id="10" name="テキスト ボックス 4"/>
        <cdr:cNvSpPr txBox="1">
          <a:spLocks noChangeArrowheads="1"/>
        </cdr:cNvSpPr>
      </cdr:nvSpPr>
      <cdr:spPr>
        <a:xfrm>
          <a:off x="0" y="5086350"/>
          <a:ext cx="304800" cy="180975"/>
        </a:xfrm>
        <a:prstGeom prst="rect">
          <a:avLst/>
        </a:prstGeom>
        <a:noFill/>
        <a:ln w="9525" cmpd="sng">
          <a:noFill/>
        </a:ln>
      </cdr:spPr>
      <c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（年）</a:t>
          </a:r>
        </a:p>
      </cdr:txBody>
    </cdr:sp>
  </cdr:relSizeAnchor>
  <cdr:relSizeAnchor xmlns:cdr="http://schemas.openxmlformats.org/drawingml/2006/chartDrawing">
    <cdr:from>
      <cdr:x>0.54875</cdr:x>
      <cdr:y>0.07675</cdr:y>
    </cdr:from>
    <cdr:to>
      <cdr:x>0.54975</cdr:x>
      <cdr:y>0.9295</cdr:y>
    </cdr:to>
    <cdr:sp>
      <cdr:nvSpPr>
        <cdr:cNvPr id="11" name="Line 23"/>
        <cdr:cNvSpPr>
          <a:spLocks/>
        </cdr:cNvSpPr>
      </cdr:nvSpPr>
      <cdr:spPr>
        <a:xfrm flipV="1">
          <a:off x="5067300" y="438150"/>
          <a:ext cx="9525" cy="4895850"/>
        </a:xfrm>
        <a:prstGeom prst="line">
          <a:avLst/>
        </a:prstGeom>
        <a:noFill/>
        <a:ln w="38100" cmpd="sng">
          <a:solidFill>
            <a:srgbClr val="800080"/>
          </a:solidFill>
          <a:prstDash val="dashDot"/>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0.49325</cdr:x>
      <cdr:y>0.07675</cdr:y>
    </cdr:from>
    <cdr:to>
      <cdr:x>0.49425</cdr:x>
      <cdr:y>0.9295</cdr:y>
    </cdr:to>
    <cdr:sp>
      <cdr:nvSpPr>
        <cdr:cNvPr id="12" name="Line 23"/>
        <cdr:cNvSpPr>
          <a:spLocks/>
        </cdr:cNvSpPr>
      </cdr:nvSpPr>
      <cdr:spPr>
        <a:xfrm flipV="1">
          <a:off x="4552950" y="438150"/>
          <a:ext cx="9525" cy="4895850"/>
        </a:xfrm>
        <a:prstGeom prst="line">
          <a:avLst/>
        </a:prstGeom>
        <a:noFill/>
        <a:ln w="38100" cmpd="sng">
          <a:solidFill>
            <a:srgbClr val="80008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0.068</cdr:x>
      <cdr:y>0.331</cdr:y>
    </cdr:from>
    <cdr:to>
      <cdr:x>0.18825</cdr:x>
      <cdr:y>0.8365</cdr:y>
    </cdr:to>
    <cdr:grpSp>
      <cdr:nvGrpSpPr>
        <cdr:cNvPr id="13" name="グループ化 27"/>
        <cdr:cNvGrpSpPr>
          <a:grpSpLocks/>
        </cdr:cNvGrpSpPr>
      </cdr:nvGrpSpPr>
      <cdr:grpSpPr>
        <a:xfrm>
          <a:off x="628650" y="1895475"/>
          <a:ext cx="1114425" cy="2905125"/>
          <a:chOff x="622998" y="637941"/>
          <a:chExt cx="1102038" cy="3741632"/>
        </a:xfrm>
        <a:solidFill>
          <a:srgbClr val="FFFFFF"/>
        </a:solidFill>
      </cdr:grpSpPr>
      <cdr:sp>
        <cdr:nvSpPr>
          <cdr:cNvPr id="14" name="Text Box 28"/>
          <cdr:cNvSpPr txBox="1">
            <a:spLocks noChangeArrowheads="1"/>
          </cdr:cNvSpPr>
        </cdr:nvSpPr>
        <cdr:spPr>
          <a:xfrm>
            <a:off x="622998" y="3142964"/>
            <a:ext cx="1102038" cy="391936"/>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全産業平均値</a:t>
            </a: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6.9</a:t>
            </a:r>
            <a:r>
              <a:rPr lang="en-US" cap="none" sz="1000" b="1" i="0" u="none" baseline="0">
                <a:solidFill>
                  <a:srgbClr val="0000FF"/>
                </a:solidFill>
                <a:latin typeface="ＭＳ Ｐゴシック"/>
                <a:ea typeface="ＭＳ Ｐゴシック"/>
                <a:cs typeface="ＭＳ Ｐゴシック"/>
              </a:rPr>
              <a:t>％</a:t>
            </a:r>
          </a:p>
        </cdr:txBody>
      </cdr:sp>
      <cdr:sp>
        <cdr:nvSpPr>
          <cdr:cNvPr id="15" name="Text Box 29"/>
          <cdr:cNvSpPr txBox="1">
            <a:spLocks noChangeArrowheads="1"/>
          </cdr:cNvSpPr>
        </cdr:nvSpPr>
        <cdr:spPr>
          <a:xfrm>
            <a:off x="658539" y="2819312"/>
            <a:ext cx="1001753" cy="345166"/>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製薬業</a:t>
            </a:r>
            <a:r>
              <a:rPr lang="en-US" cap="none" sz="1000" b="1" i="0" u="none" baseline="0">
                <a:solidFill>
                  <a:srgbClr val="800080"/>
                </a:solidFill>
                <a:latin typeface="ＭＳ Ｐゴシック"/>
                <a:ea typeface="ＭＳ Ｐゴシック"/>
                <a:cs typeface="ＭＳ Ｐゴシック"/>
              </a:rPr>
              <a:t>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9.3</a:t>
            </a:r>
            <a:r>
              <a:rPr lang="en-US" cap="none" sz="1000" b="1" i="0" u="none" baseline="0">
                <a:solidFill>
                  <a:srgbClr val="800080"/>
                </a:solidFill>
                <a:latin typeface="ＭＳ Ｐゴシック"/>
                <a:ea typeface="ＭＳ Ｐゴシック"/>
                <a:cs typeface="ＭＳ Ｐゴシック"/>
              </a:rPr>
              <a:t>％</a:t>
            </a:r>
          </a:p>
        </cdr:txBody>
      </cdr:sp>
      <cdr:sp>
        <cdr:nvSpPr>
          <cdr:cNvPr id="16" name="Text Box 29"/>
          <cdr:cNvSpPr txBox="1">
            <a:spLocks noChangeArrowheads="1"/>
          </cdr:cNvSpPr>
        </cdr:nvSpPr>
        <cdr:spPr>
          <a:xfrm>
            <a:off x="658539" y="1865196"/>
            <a:ext cx="1001753" cy="378840"/>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外資系</a:t>
            </a:r>
            <a:r>
              <a:rPr lang="en-US" cap="none" sz="1000" b="1" i="0" u="none" baseline="0">
                <a:solidFill>
                  <a:srgbClr val="800080"/>
                </a:solidFill>
                <a:latin typeface="ＭＳ Ｐゴシック"/>
                <a:ea typeface="ＭＳ Ｐゴシック"/>
                <a:cs typeface="ＭＳ Ｐゴシック"/>
              </a:rPr>
              <a:t>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18.2</a:t>
            </a:r>
            <a:r>
              <a:rPr lang="en-US" cap="none" sz="1000" b="1" i="0" u="none" baseline="0">
                <a:solidFill>
                  <a:srgbClr val="800080"/>
                </a:solidFill>
                <a:latin typeface="ＭＳ Ｐゴシック"/>
                <a:ea typeface="ＭＳ Ｐゴシック"/>
                <a:cs typeface="ＭＳ Ｐゴシック"/>
              </a:rPr>
              <a:t>％</a:t>
            </a:r>
          </a:p>
        </cdr:txBody>
      </cdr:sp>
      <cdr:sp>
        <cdr:nvSpPr>
          <cdr:cNvPr id="17" name="Text Box 29"/>
          <cdr:cNvSpPr txBox="1">
            <a:spLocks noChangeArrowheads="1"/>
          </cdr:cNvSpPr>
        </cdr:nvSpPr>
        <cdr:spPr>
          <a:xfrm>
            <a:off x="658539" y="4320642"/>
            <a:ext cx="1001753" cy="399419"/>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内資系</a:t>
            </a:r>
            <a:r>
              <a:rPr lang="en-US" cap="none" sz="1000" b="1" i="0" u="none" baseline="0">
                <a:solidFill>
                  <a:srgbClr val="800080"/>
                </a:solidFill>
                <a:latin typeface="ＭＳ Ｐゴシック"/>
                <a:ea typeface="ＭＳ Ｐゴシック"/>
                <a:cs typeface="ＭＳ Ｐゴシック"/>
              </a:rPr>
              <a:t>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6.4</a:t>
            </a:r>
            <a:r>
              <a:rPr lang="en-US" cap="none" sz="1000" b="1" i="0" u="none" baseline="0">
                <a:solidFill>
                  <a:srgbClr val="800080"/>
                </a:solidFill>
                <a:latin typeface="ＭＳ Ｐゴシック"/>
                <a:ea typeface="ＭＳ Ｐゴシック"/>
                <a:cs typeface="ＭＳ Ｐゴシック"/>
              </a:rPr>
              <a:t>％</a:t>
            </a:r>
          </a:p>
        </cdr:txBody>
      </cdr:sp>
    </cdr:grpSp>
  </cdr:relSizeAnchor>
  <cdr:relSizeAnchor xmlns:cdr="http://schemas.openxmlformats.org/drawingml/2006/chartDrawing">
    <cdr:from>
      <cdr:x>0.201</cdr:x>
      <cdr:y>0.233</cdr:y>
    </cdr:from>
    <cdr:to>
      <cdr:x>0.96025</cdr:x>
      <cdr:y>0.303</cdr:y>
    </cdr:to>
    <cdr:grpSp>
      <cdr:nvGrpSpPr>
        <cdr:cNvPr id="18" name="グループ化 28"/>
        <cdr:cNvGrpSpPr>
          <a:grpSpLocks/>
        </cdr:cNvGrpSpPr>
      </cdr:nvGrpSpPr>
      <cdr:grpSpPr>
        <a:xfrm>
          <a:off x="1857375" y="1333500"/>
          <a:ext cx="7019925" cy="400050"/>
          <a:chOff x="1693544" y="1220285"/>
          <a:chExt cx="6898638" cy="1095289"/>
        </a:xfrm>
        <a:solidFill>
          <a:srgbClr val="FFFFFF"/>
        </a:solidFill>
      </cdr:grpSpPr>
      <cdr:sp>
        <cdr:nvSpPr>
          <cdr:cNvPr id="19" name="Text Box 26"/>
          <cdr:cNvSpPr txBox="1">
            <a:spLocks noChangeArrowheads="1"/>
          </cdr:cNvSpPr>
        </cdr:nvSpPr>
        <cdr:spPr>
          <a:xfrm>
            <a:off x="7571184" y="1220285"/>
            <a:ext cx="1020998" cy="1095289"/>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内資系平均値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2.5</a:t>
            </a:r>
            <a:r>
              <a:rPr lang="en-US" cap="none" sz="1000" b="1" i="0" u="none" baseline="0">
                <a:solidFill>
                  <a:srgbClr val="800080"/>
                </a:solidFill>
                <a:latin typeface="ＭＳ Ｐゴシック"/>
                <a:ea typeface="ＭＳ Ｐゴシック"/>
                <a:cs typeface="ＭＳ Ｐゴシック"/>
              </a:rPr>
              <a:t>年</a:t>
            </a:r>
          </a:p>
        </cdr:txBody>
      </cdr:sp>
      <cdr:sp>
        <cdr:nvSpPr>
          <cdr:cNvPr id="20" name="Text Box 27"/>
          <cdr:cNvSpPr txBox="1">
            <a:spLocks noChangeArrowheads="1"/>
          </cdr:cNvSpPr>
        </cdr:nvSpPr>
        <cdr:spPr>
          <a:xfrm>
            <a:off x="1693544" y="1220285"/>
            <a:ext cx="1283147" cy="946604"/>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全産業平均値</a:t>
            </a: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4.1</a:t>
            </a:r>
            <a:r>
              <a:rPr lang="en-US" cap="none" sz="1000" b="1" i="0" u="none" baseline="0">
                <a:solidFill>
                  <a:srgbClr val="0000FF"/>
                </a:solidFill>
                <a:latin typeface="ＭＳ Ｐゴシック"/>
                <a:ea typeface="ＭＳ Ｐゴシック"/>
                <a:cs typeface="ＭＳ Ｐゴシック"/>
              </a:rPr>
              <a:t>年</a:t>
            </a:r>
          </a:p>
        </cdr:txBody>
      </cdr:sp>
      <cdr:sp>
        <cdr:nvSpPr>
          <cdr:cNvPr id="21" name="Text Box 26"/>
          <cdr:cNvSpPr txBox="1">
            <a:spLocks noChangeArrowheads="1"/>
          </cdr:cNvSpPr>
        </cdr:nvSpPr>
        <cdr:spPr>
          <a:xfrm>
            <a:off x="6331153" y="1220285"/>
            <a:ext cx="1157247" cy="946604"/>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製薬業平均値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2.7</a:t>
            </a:r>
            <a:r>
              <a:rPr lang="en-US" cap="none" sz="1000" b="1" i="0" u="none" baseline="0">
                <a:solidFill>
                  <a:srgbClr val="800080"/>
                </a:solidFill>
                <a:latin typeface="ＭＳ Ｐゴシック"/>
                <a:ea typeface="ＭＳ Ｐゴシック"/>
                <a:cs typeface="ＭＳ Ｐゴシック"/>
              </a:rPr>
              <a:t>年</a:t>
            </a:r>
          </a:p>
        </cdr:txBody>
      </cdr:sp>
      <cdr:sp>
        <cdr:nvSpPr>
          <cdr:cNvPr id="22" name="Text Box 26"/>
          <cdr:cNvSpPr txBox="1">
            <a:spLocks noChangeArrowheads="1"/>
          </cdr:cNvSpPr>
        </cdr:nvSpPr>
        <cdr:spPr>
          <a:xfrm>
            <a:off x="5065253" y="1220285"/>
            <a:ext cx="1265900" cy="360076"/>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外資系平均値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3.1</a:t>
            </a:r>
            <a:r>
              <a:rPr lang="en-US" cap="none" sz="1000" b="1" i="0" u="none" baseline="0">
                <a:solidFill>
                  <a:srgbClr val="800080"/>
                </a:solidFill>
                <a:latin typeface="ＭＳ Ｐゴシック"/>
                <a:ea typeface="ＭＳ Ｐゴシック"/>
                <a:cs typeface="ＭＳ Ｐゴシック"/>
              </a:rPr>
              <a:t>年</a:t>
            </a:r>
          </a:p>
        </cdr:txBody>
      </cdr:sp>
    </cdr:grp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48775" cy="5743575"/>
    <xdr:graphicFrame>
      <xdr:nvGraphicFramePr>
        <xdr:cNvPr id="1" name="Shape 1025"/>
        <xdr:cNvGraphicFramePr/>
      </xdr:nvGraphicFramePr>
      <xdr:xfrm>
        <a:off x="0" y="0"/>
        <a:ext cx="9248775" cy="57435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rera\SAD\3_JOB\14-40100002_001_H25&#12509;&#12472;&#12486;&#12451;&#12502;&#12450;&#12463;&#12471;&#12519;&#12531;&#12395;&#38306;&#12377;&#12427;&#20225;&#26989;&#12450;&#12531;&#12465;&#12540;&#12488;&#35519;&#26619;\21_&#35069;&#34220;&#26989;\06_&#25903;&#25588;&#12484;&#12540;&#12523;\&#35069;&#34220;&#26989;%20&#25903;&#25588;&#12484;&#12540;&#12523;_&#12464;&#12521;&#12501;_&#20840;&#2030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rera\SAD\3_JOB\14-40100002_001_H25&#12509;&#12472;&#12486;&#12451;&#12502;&#12450;&#12463;&#12471;&#12519;&#12531;&#12395;&#38306;&#12377;&#12427;&#20225;&#26989;&#12450;&#12531;&#12465;&#12540;&#12488;&#35519;&#26619;\21_&#35069;&#34220;&#26989;\06_&#25903;&#25588;&#12484;&#12540;&#12523;\&#35069;&#34220;&#26989;%20&#25903;&#25588;&#12484;&#12540;&#12523;_&#12464;&#12521;&#12501;_MR.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brera\SAD\3_JOB\14-40100002_001_H25&#12509;&#12472;&#12486;&#12451;&#12502;&#12450;&#12463;&#12471;&#12519;&#12531;&#12395;&#38306;&#12377;&#12427;&#20225;&#26989;&#12450;&#12531;&#12465;&#12540;&#12488;&#35519;&#26619;\21_&#35069;&#34220;&#26989;\06_&#25903;&#25588;&#12484;&#12540;&#12523;\&#35069;&#34220;&#26989;%20&#25903;&#25588;&#12484;&#12540;&#12523;_&#12464;&#12521;&#12501;_MR&#20197;&#2280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均勤続年数"/>
      <sheetName val="Sheet1 (2)"/>
      <sheetName val="Sheet1 (3)"/>
      <sheetName val="Sheet1 (4)"/>
    </sheetNames>
    <sheetDataSet>
      <sheetData sheetId="3">
        <row r="10">
          <cell r="A10">
            <v>2</v>
          </cell>
          <cell r="B10">
            <v>13.580246913580247</v>
          </cell>
        </row>
        <row r="11">
          <cell r="A11">
            <v>1.700000000000001</v>
          </cell>
          <cell r="B11">
            <v>0.9828009828009828</v>
          </cell>
        </row>
        <row r="12">
          <cell r="A12">
            <v>0.8000000000000007</v>
          </cell>
          <cell r="B12">
            <v>18.28358208955224</v>
          </cell>
        </row>
        <row r="13">
          <cell r="A13">
            <v>2.9000000000000004</v>
          </cell>
          <cell r="B13">
            <v>5.357142857142857</v>
          </cell>
        </row>
        <row r="14">
          <cell r="A14">
            <v>8.799999999999999</v>
          </cell>
          <cell r="B14">
            <v>0.641025641025641</v>
          </cell>
        </row>
        <row r="15">
          <cell r="A15">
            <v>5.999999999999998</v>
          </cell>
          <cell r="B15">
            <v>9.25925925925926</v>
          </cell>
        </row>
        <row r="16">
          <cell r="A16">
            <v>3</v>
          </cell>
          <cell r="B16">
            <v>18.571428571428573</v>
          </cell>
        </row>
        <row r="17">
          <cell r="A17">
            <v>0.8000000000000007</v>
          </cell>
          <cell r="B17">
            <v>5.952380952380952</v>
          </cell>
        </row>
        <row r="18">
          <cell r="A18">
            <v>1.9000000000000004</v>
          </cell>
          <cell r="B18">
            <v>1.3850415512465373</v>
          </cell>
        </row>
        <row r="19">
          <cell r="A19">
            <v>5.73</v>
          </cell>
          <cell r="B19">
            <v>5.056179775280898</v>
          </cell>
        </row>
        <row r="20">
          <cell r="A20">
            <v>4.709999999999999</v>
          </cell>
          <cell r="B20">
            <v>4.609929078014184</v>
          </cell>
        </row>
        <row r="21">
          <cell r="A21">
            <v>-0.3000000000000007</v>
          </cell>
          <cell r="B21">
            <v>8.40197693574959</v>
          </cell>
        </row>
        <row r="22">
          <cell r="A22">
            <v>7.07</v>
          </cell>
          <cell r="B22">
            <v>1.65016501650165</v>
          </cell>
        </row>
        <row r="23">
          <cell r="A23">
            <v>1.5999999999999996</v>
          </cell>
          <cell r="B23">
            <v>4.863813229571985</v>
          </cell>
        </row>
        <row r="24">
          <cell r="A24">
            <v>1.700000000000001</v>
          </cell>
          <cell r="B24">
            <v>1.7482517482517483</v>
          </cell>
        </row>
        <row r="25">
          <cell r="A25">
            <v>2.879999999999999</v>
          </cell>
          <cell r="B25">
            <v>4.166666666666666</v>
          </cell>
        </row>
        <row r="26">
          <cell r="A26">
            <v>0.40000000000000036</v>
          </cell>
          <cell r="B26">
            <v>2.8178694158075603</v>
          </cell>
        </row>
        <row r="27">
          <cell r="A27">
            <v>1.3200000000000003</v>
          </cell>
          <cell r="B27">
            <v>0.9375</v>
          </cell>
        </row>
        <row r="28">
          <cell r="A28">
            <v>2.5600000000000023</v>
          </cell>
          <cell r="B28">
            <v>4.743651173933876</v>
          </cell>
        </row>
        <row r="29">
          <cell r="A29">
            <v>5</v>
          </cell>
          <cell r="B29">
            <v>4.096385542168675</v>
          </cell>
        </row>
        <row r="30">
          <cell r="A30">
            <v>0</v>
          </cell>
          <cell r="B30">
            <v>2.564102564102564</v>
          </cell>
        </row>
        <row r="31">
          <cell r="A31">
            <v>1</v>
          </cell>
          <cell r="B31">
            <v>4.270186335403727</v>
          </cell>
        </row>
        <row r="32">
          <cell r="A32">
            <v>1.1000000000000014</v>
          </cell>
          <cell r="B32">
            <v>3.103448275862069</v>
          </cell>
        </row>
        <row r="33">
          <cell r="A33">
            <v>5.600000000000001</v>
          </cell>
          <cell r="B33">
            <v>2.2267206477732793</v>
          </cell>
        </row>
        <row r="34">
          <cell r="A34">
            <v>0.29999999999999716</v>
          </cell>
          <cell r="B34">
            <v>0.5698005698005698</v>
          </cell>
        </row>
        <row r="35">
          <cell r="A35">
            <v>5</v>
          </cell>
          <cell r="B35">
            <v>4.275092936802974</v>
          </cell>
        </row>
        <row r="36">
          <cell r="A36">
            <v>2.299999999999999</v>
          </cell>
          <cell r="B36">
            <v>4.108391608391608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内資系_平均"/>
      <sheetName val="内資系_平均 (2)"/>
      <sheetName val="内資系_平均 (3)"/>
      <sheetName val="外資系_平均"/>
      <sheetName val="外資系_平均 (2)"/>
      <sheetName val="外資系_平均 (3)"/>
      <sheetName val="Sheet1 (4)"/>
    </sheetNames>
    <sheetDataSet>
      <sheetData sheetId="6">
        <row r="10">
          <cell r="B10">
            <v>-4</v>
          </cell>
          <cell r="C10">
            <v>0</v>
          </cell>
        </row>
        <row r="11">
          <cell r="B11">
            <v>11.7</v>
          </cell>
          <cell r="C11">
            <v>0</v>
          </cell>
        </row>
        <row r="12">
          <cell r="B12">
            <v>3.2</v>
          </cell>
          <cell r="C12">
            <v>0</v>
          </cell>
        </row>
        <row r="13">
          <cell r="B13">
            <v>15.3</v>
          </cell>
          <cell r="C13">
            <v>0</v>
          </cell>
        </row>
        <row r="14">
          <cell r="B14">
            <v>9.86</v>
          </cell>
          <cell r="C14">
            <v>0</v>
          </cell>
        </row>
        <row r="15">
          <cell r="B15">
            <v>14.799999999999999</v>
          </cell>
          <cell r="C15">
            <v>0</v>
          </cell>
        </row>
        <row r="16">
          <cell r="B16">
            <v>2</v>
          </cell>
          <cell r="C16">
            <v>0</v>
          </cell>
        </row>
        <row r="17">
          <cell r="B17">
            <v>12.639999999999999</v>
          </cell>
          <cell r="C17">
            <v>0</v>
          </cell>
        </row>
        <row r="18">
          <cell r="B18">
            <v>7.25</v>
          </cell>
          <cell r="C18">
            <v>0</v>
          </cell>
        </row>
        <row r="19">
          <cell r="B19">
            <v>8.6</v>
          </cell>
          <cell r="C19">
            <v>0</v>
          </cell>
        </row>
        <row r="20">
          <cell r="B20">
            <v>9.87</v>
          </cell>
          <cell r="C20">
            <v>0</v>
          </cell>
        </row>
        <row r="21">
          <cell r="B21">
            <v>5.7</v>
          </cell>
          <cell r="C21">
            <v>0</v>
          </cell>
        </row>
        <row r="22">
          <cell r="B22">
            <v>12.23</v>
          </cell>
          <cell r="C22">
            <v>1.0025062656641603</v>
          </cell>
        </row>
        <row r="23">
          <cell r="B23">
            <v>6.3</v>
          </cell>
          <cell r="C23">
            <v>0.2222222222222222</v>
          </cell>
        </row>
        <row r="24">
          <cell r="B24">
            <v>6.98</v>
          </cell>
          <cell r="C24">
            <v>0</v>
          </cell>
        </row>
        <row r="25">
          <cell r="B25">
            <v>12.560000000000002</v>
          </cell>
          <cell r="C25">
            <v>0.5244755244755245</v>
          </cell>
        </row>
        <row r="26">
          <cell r="B26">
            <v>3</v>
          </cell>
          <cell r="C26">
            <v>0</v>
          </cell>
        </row>
        <row r="27">
          <cell r="B27">
            <v>10.33</v>
          </cell>
          <cell r="C27">
            <v>0</v>
          </cell>
        </row>
        <row r="28">
          <cell r="B28">
            <v>9.2</v>
          </cell>
          <cell r="C28">
            <v>0.30303030303030304</v>
          </cell>
        </row>
        <row r="29">
          <cell r="B29">
            <v>8.8</v>
          </cell>
          <cell r="C29">
            <v>0</v>
          </cell>
        </row>
        <row r="30">
          <cell r="B30">
            <v>9.299999999999999</v>
          </cell>
          <cell r="C30">
            <v>0</v>
          </cell>
        </row>
        <row r="31">
          <cell r="B31">
            <v>10.3</v>
          </cell>
          <cell r="C31">
            <v>0.33670033670033667</v>
          </cell>
        </row>
        <row r="32">
          <cell r="B32">
            <v>11.1</v>
          </cell>
          <cell r="C32">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内資系_平均"/>
      <sheetName val="内資系_平均 (2)"/>
      <sheetName val="内資系_平均 (3)"/>
      <sheetName val="外資系_平均"/>
      <sheetName val="外資系_平均 (2)"/>
      <sheetName val="外資系_平均 (3)"/>
      <sheetName val="外資系_平均 (4)"/>
      <sheetName val="Sheet1 (4)"/>
    </sheetNames>
    <sheetDataSet>
      <sheetData sheetId="7">
        <row r="10">
          <cell r="B10">
            <v>2</v>
          </cell>
          <cell r="C10">
            <v>13.750000000000002</v>
          </cell>
          <cell r="E10">
            <v>-1.0100000000000007</v>
          </cell>
          <cell r="F10">
            <v>26.31578947368421</v>
          </cell>
        </row>
        <row r="11">
          <cell r="B11">
            <v>2.700000000000001</v>
          </cell>
          <cell r="C11">
            <v>1.6326530612244898</v>
          </cell>
          <cell r="E11">
            <v>2</v>
          </cell>
          <cell r="F11">
            <v>12.263099219620958</v>
          </cell>
        </row>
        <row r="12">
          <cell r="B12">
            <v>0.8000000000000007</v>
          </cell>
          <cell r="C12">
            <v>18.28358208955224</v>
          </cell>
          <cell r="E12">
            <v>1.0999999999999996</v>
          </cell>
          <cell r="F12">
            <v>25.906735751295333</v>
          </cell>
        </row>
        <row r="13">
          <cell r="B13">
            <v>5.800000000000001</v>
          </cell>
          <cell r="C13">
            <v>5.921052631578947</v>
          </cell>
          <cell r="E13">
            <v>4</v>
          </cell>
          <cell r="F13">
            <v>14.814814814814813</v>
          </cell>
        </row>
        <row r="14">
          <cell r="B14">
            <v>7.099999999999998</v>
          </cell>
          <cell r="C14">
            <v>0.8771929824561403</v>
          </cell>
          <cell r="E14">
            <v>4</v>
          </cell>
          <cell r="F14">
            <v>21.17437722419929</v>
          </cell>
        </row>
        <row r="15">
          <cell r="B15">
            <v>5.5600000000000005</v>
          </cell>
          <cell r="C15">
            <v>10.869565217391305</v>
          </cell>
          <cell r="E15">
            <v>5.08</v>
          </cell>
          <cell r="F15">
            <v>9.559279950341402</v>
          </cell>
        </row>
        <row r="16">
          <cell r="B16">
            <v>1.0999999999999996</v>
          </cell>
          <cell r="C16">
            <v>27.659574468085108</v>
          </cell>
          <cell r="E16">
            <v>4.302059579773001</v>
          </cell>
          <cell r="F16">
            <v>16.21384750219106</v>
          </cell>
        </row>
        <row r="17">
          <cell r="B17">
            <v>0.8000000000000007</v>
          </cell>
          <cell r="C17">
            <v>5.952380952380952</v>
          </cell>
          <cell r="E17">
            <v>5.699999999999999</v>
          </cell>
          <cell r="F17">
            <v>15.257531584062194</v>
          </cell>
        </row>
        <row r="18">
          <cell r="B18">
            <v>2.0000000000000018</v>
          </cell>
          <cell r="C18">
            <v>1.7301038062283738</v>
          </cell>
          <cell r="E18">
            <v>2.799999999999999</v>
          </cell>
          <cell r="F18">
            <v>22.31404958677686</v>
          </cell>
        </row>
        <row r="19">
          <cell r="B19">
            <v>4.660000000000002</v>
          </cell>
          <cell r="C19">
            <v>9</v>
          </cell>
        </row>
        <row r="20">
          <cell r="B20">
            <v>4.359999999999999</v>
          </cell>
          <cell r="C20">
            <v>6.161137440758294</v>
          </cell>
        </row>
        <row r="21">
          <cell r="B21">
            <v>-0.3000000000000007</v>
          </cell>
          <cell r="C21">
            <v>11.434977578475337</v>
          </cell>
        </row>
        <row r="22">
          <cell r="B22">
            <v>6.739999999999998</v>
          </cell>
          <cell r="C22">
            <v>2.242152466367713</v>
          </cell>
        </row>
        <row r="23">
          <cell r="B23">
            <v>1.3100000000000023</v>
          </cell>
          <cell r="C23">
            <v>4.863813229571985</v>
          </cell>
        </row>
        <row r="24">
          <cell r="B24">
            <v>1.6999999999999993</v>
          </cell>
          <cell r="C24">
            <v>2.631578947368421</v>
          </cell>
        </row>
        <row r="25">
          <cell r="B25">
            <v>0.34999999999999787</v>
          </cell>
          <cell r="C25">
            <v>5.352112676056338</v>
          </cell>
        </row>
        <row r="26">
          <cell r="B26">
            <v>-1.1000000000000014</v>
          </cell>
          <cell r="C26">
            <v>3.9800995024875623</v>
          </cell>
        </row>
        <row r="27">
          <cell r="B27">
            <v>1.2699999999999996</v>
          </cell>
          <cell r="C27">
            <v>1.098901098901099</v>
          </cell>
        </row>
        <row r="28">
          <cell r="B28">
            <v>1.8400000000000034</v>
          </cell>
          <cell r="C28">
            <v>6.336633663366337</v>
          </cell>
        </row>
        <row r="29">
          <cell r="B29">
            <v>6</v>
          </cell>
          <cell r="C29">
            <v>4.287515762925599</v>
          </cell>
        </row>
        <row r="30">
          <cell r="B30">
            <v>-0.5</v>
          </cell>
          <cell r="C30">
            <v>4.878048780487805</v>
          </cell>
        </row>
        <row r="31">
          <cell r="B31">
            <v>1.3999999999999986</v>
          </cell>
          <cell r="C31">
            <v>5.6367432150313155</v>
          </cell>
        </row>
        <row r="32">
          <cell r="B32">
            <v>1.8000000000000007</v>
          </cell>
          <cell r="C32">
            <v>3.5856573705179287</v>
          </cell>
        </row>
        <row r="33">
          <cell r="B33">
            <v>2.6999999999999993</v>
          </cell>
          <cell r="C33">
            <v>2.2267206477732793</v>
          </cell>
        </row>
        <row r="34">
          <cell r="B34">
            <v>-0.3000000000000007</v>
          </cell>
          <cell r="C34">
            <v>0.7352941176470588</v>
          </cell>
        </row>
        <row r="35">
          <cell r="B35">
            <v>3.700000000000001</v>
          </cell>
          <cell r="C35">
            <v>5.7766367137355585</v>
          </cell>
        </row>
        <row r="36">
          <cell r="B36">
            <v>2.6999999999999993</v>
          </cell>
          <cell r="C36">
            <v>5.337876206700738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R431"/>
  <sheetViews>
    <sheetView tabSelected="1" view="pageBreakPreview" zoomScale="80" zoomScaleNormal="80" zoomScaleSheetLayoutView="80" zoomScalePageLayoutView="0" workbookViewId="0" topLeftCell="A1">
      <selection activeCell="A1" sqref="A1"/>
    </sheetView>
  </sheetViews>
  <sheetFormatPr defaultColWidth="9.00390625" defaultRowHeight="13.5"/>
  <cols>
    <col min="1" max="2" width="1.625" style="19" customWidth="1"/>
    <col min="3" max="29" width="10.00390625" style="19" customWidth="1"/>
    <col min="30" max="16384" width="9.00390625" style="19" customWidth="1"/>
  </cols>
  <sheetData>
    <row r="1" spans="1:11" ht="13.5">
      <c r="A1" s="18" t="s">
        <v>16</v>
      </c>
      <c r="K1" s="20"/>
    </row>
    <row r="2" ht="13.5">
      <c r="A2" s="18" t="s">
        <v>15</v>
      </c>
    </row>
    <row r="3" ht="14.25" thickBot="1"/>
    <row r="4" spans="1:9" ht="18" thickBot="1">
      <c r="A4" s="468" t="s">
        <v>0</v>
      </c>
      <c r="B4" s="504"/>
      <c r="C4" s="504"/>
      <c r="D4" s="504"/>
      <c r="E4" s="504"/>
      <c r="F4" s="504"/>
      <c r="G4" s="505"/>
      <c r="H4" s="505"/>
      <c r="I4" s="470"/>
    </row>
    <row r="6" spans="2:10" ht="13.5">
      <c r="B6" s="509" t="s">
        <v>38</v>
      </c>
      <c r="C6" s="509"/>
      <c r="D6" s="509"/>
      <c r="E6" s="509"/>
      <c r="F6" s="509"/>
      <c r="G6" s="509"/>
      <c r="H6" s="509"/>
      <c r="I6" s="509"/>
      <c r="J6" s="509"/>
    </row>
    <row r="7" spans="3:16" ht="22.5" customHeight="1">
      <c r="C7" s="22" t="s">
        <v>172</v>
      </c>
      <c r="D7" s="22"/>
      <c r="E7" s="23"/>
      <c r="F7" s="23"/>
      <c r="G7" s="23"/>
      <c r="H7" s="23"/>
      <c r="I7" s="23"/>
      <c r="J7" s="23"/>
      <c r="K7" s="23"/>
      <c r="L7" s="23"/>
      <c r="M7" s="24"/>
      <c r="N7" s="23"/>
      <c r="O7" s="23"/>
      <c r="P7" s="23"/>
    </row>
    <row r="9" spans="3:13" ht="18" customHeight="1">
      <c r="C9" s="26" t="s">
        <v>86</v>
      </c>
      <c r="D9" s="26"/>
      <c r="E9" s="26"/>
      <c r="F9" s="26"/>
      <c r="G9" s="26"/>
      <c r="H9" s="26"/>
      <c r="I9" s="26"/>
      <c r="J9" s="26"/>
      <c r="K9" s="26"/>
      <c r="L9" s="26"/>
      <c r="M9" s="26"/>
    </row>
    <row r="10" spans="3:13" ht="13.5" customHeight="1">
      <c r="C10" s="398" t="s">
        <v>296</v>
      </c>
      <c r="D10" s="26"/>
      <c r="E10" s="26"/>
      <c r="F10" s="26"/>
      <c r="G10" s="26"/>
      <c r="H10" s="26"/>
      <c r="I10" s="26"/>
      <c r="J10" s="26"/>
      <c r="K10" s="26"/>
      <c r="L10" s="26"/>
      <c r="M10" s="26"/>
    </row>
    <row r="12" spans="5:12" ht="13.5">
      <c r="E12" s="26"/>
      <c r="F12" s="26"/>
      <c r="G12" s="26"/>
      <c r="H12" s="26"/>
      <c r="I12" s="26"/>
      <c r="J12" s="27" t="s">
        <v>17</v>
      </c>
      <c r="K12" s="27"/>
      <c r="L12" s="26"/>
    </row>
    <row r="13" spans="3:15" ht="18" customHeight="1">
      <c r="C13" s="574" t="s">
        <v>27</v>
      </c>
      <c r="D13" s="575"/>
      <c r="E13" s="575"/>
      <c r="F13" s="576"/>
      <c r="G13" s="172" t="s">
        <v>1</v>
      </c>
      <c r="H13" s="172" t="s">
        <v>2</v>
      </c>
      <c r="I13" s="493" t="s">
        <v>89</v>
      </c>
      <c r="J13" s="433" t="s">
        <v>27</v>
      </c>
      <c r="K13" s="434"/>
      <c r="L13" s="434"/>
      <c r="M13" s="435"/>
      <c r="N13" s="213" t="s">
        <v>255</v>
      </c>
      <c r="O13" s="41" t="s">
        <v>29</v>
      </c>
    </row>
    <row r="14" spans="3:15" ht="18" customHeight="1">
      <c r="C14" s="480" t="s">
        <v>39</v>
      </c>
      <c r="D14" s="481"/>
      <c r="E14" s="481"/>
      <c r="F14" s="482"/>
      <c r="G14" s="115"/>
      <c r="H14" s="115"/>
      <c r="I14" s="512"/>
      <c r="J14" s="480" t="s">
        <v>39</v>
      </c>
      <c r="K14" s="481"/>
      <c r="L14" s="481"/>
      <c r="M14" s="482"/>
      <c r="N14" s="91">
        <f>IF(OR(H14="",AND(G14="",H14=""),SUM(G14:H14)=0),"",H14/SUM(G14:H14))</f>
      </c>
      <c r="O14" s="110">
        <v>0.506</v>
      </c>
    </row>
    <row r="15" spans="3:15" ht="18" customHeight="1">
      <c r="C15" s="480" t="s">
        <v>40</v>
      </c>
      <c r="D15" s="513"/>
      <c r="E15" s="513"/>
      <c r="F15" s="514"/>
      <c r="G15" s="116"/>
      <c r="H15" s="115"/>
      <c r="I15" s="512"/>
      <c r="J15" s="480" t="s">
        <v>40</v>
      </c>
      <c r="K15" s="481"/>
      <c r="L15" s="481"/>
      <c r="M15" s="482"/>
      <c r="N15" s="91">
        <f>IF(OR(H15="",AND(G15="",H15=""),SUM(G15:H15)=0),"",H15/SUM(G15:H15))</f>
      </c>
      <c r="O15" s="402" t="s">
        <v>230</v>
      </c>
    </row>
    <row r="16" spans="3:15" ht="18" customHeight="1" thickBot="1">
      <c r="C16" s="515" t="s">
        <v>173</v>
      </c>
      <c r="D16" s="516"/>
      <c r="E16" s="516"/>
      <c r="F16" s="517"/>
      <c r="G16" s="117"/>
      <c r="H16" s="117"/>
      <c r="I16" s="512"/>
      <c r="J16" s="515" t="s">
        <v>41</v>
      </c>
      <c r="K16" s="524"/>
      <c r="L16" s="524"/>
      <c r="M16" s="525"/>
      <c r="N16" s="92">
        <f>IF(OR(H16="",AND(G16="",H16=""),SUM(G16:H16)=0),"",H16/SUM(G16:H16))</f>
      </c>
      <c r="O16" s="111">
        <v>0.395</v>
      </c>
    </row>
    <row r="17" spans="3:15" ht="18" customHeight="1" thickTop="1">
      <c r="C17" s="528" t="s">
        <v>28</v>
      </c>
      <c r="D17" s="529"/>
      <c r="E17" s="529"/>
      <c r="F17" s="530"/>
      <c r="G17" s="118">
        <f>IF(AND(G14="",G15="",G16=""),"",SUM(G14:G16))</f>
      </c>
      <c r="H17" s="118">
        <f>IF(AND(H14="",H15="",H16=""),"",SUM(H14:H16))</f>
      </c>
      <c r="I17" s="512"/>
      <c r="J17" s="528" t="s">
        <v>28</v>
      </c>
      <c r="K17" s="529"/>
      <c r="L17" s="529"/>
      <c r="M17" s="530"/>
      <c r="N17" s="32">
        <f>IF(OR(H17="",AND(G17="",H17=""),SUM(G17:H17)=0),"",H17/SUM(G17:H17))</f>
      </c>
      <c r="O17" s="33">
        <v>0.49</v>
      </c>
    </row>
    <row r="18" ht="13.5">
      <c r="C18" s="34"/>
    </row>
    <row r="19" ht="13.5">
      <c r="C19" s="34"/>
    </row>
    <row r="20" spans="2:10" ht="13.5">
      <c r="B20" s="509" t="s">
        <v>267</v>
      </c>
      <c r="C20" s="510"/>
      <c r="D20" s="510"/>
      <c r="E20" s="510"/>
      <c r="F20" s="510"/>
      <c r="G20" s="510"/>
      <c r="H20" s="510"/>
      <c r="I20" s="510"/>
      <c r="J20" s="510"/>
    </row>
    <row r="21" spans="3:16" ht="22.5" customHeight="1">
      <c r="C21" s="22" t="s">
        <v>278</v>
      </c>
      <c r="D21" s="22"/>
      <c r="E21" s="23"/>
      <c r="F21" s="23"/>
      <c r="G21" s="23"/>
      <c r="H21" s="23"/>
      <c r="I21" s="23"/>
      <c r="J21" s="23"/>
      <c r="K21" s="23"/>
      <c r="L21" s="23"/>
      <c r="M21" s="23"/>
      <c r="N21" s="23"/>
      <c r="O21" s="23"/>
      <c r="P21" s="23"/>
    </row>
    <row r="23" spans="3:13" ht="18" customHeight="1">
      <c r="C23" s="26" t="s">
        <v>87</v>
      </c>
      <c r="D23" s="26"/>
      <c r="E23" s="26"/>
      <c r="F23" s="26"/>
      <c r="G23" s="26"/>
      <c r="H23" s="26"/>
      <c r="I23" s="26"/>
      <c r="J23" s="26"/>
      <c r="K23" s="26"/>
      <c r="L23" s="26"/>
      <c r="M23" s="26"/>
    </row>
    <row r="24" spans="3:13" ht="13.5">
      <c r="C24" s="46" t="s">
        <v>85</v>
      </c>
      <c r="D24" s="46"/>
      <c r="E24" s="46"/>
      <c r="F24" s="46"/>
      <c r="G24" s="46"/>
      <c r="H24" s="46"/>
      <c r="I24" s="46"/>
      <c r="J24" s="46"/>
      <c r="K24" s="46"/>
      <c r="L24" s="46"/>
      <c r="M24" s="46"/>
    </row>
    <row r="25" ht="13.5">
      <c r="C25" s="396"/>
    </row>
    <row r="26" spans="5:12" ht="13.5">
      <c r="E26" s="26"/>
      <c r="F26" s="26"/>
      <c r="G26" s="26"/>
      <c r="H26" s="26"/>
      <c r="I26" s="26"/>
      <c r="J26" s="27" t="s">
        <v>17</v>
      </c>
      <c r="K26" s="27"/>
      <c r="L26" s="26"/>
    </row>
    <row r="27" spans="3:15" ht="18" customHeight="1">
      <c r="C27" s="534" t="s">
        <v>27</v>
      </c>
      <c r="D27" s="535"/>
      <c r="E27" s="453"/>
      <c r="F27" s="454"/>
      <c r="G27" s="28" t="s">
        <v>1</v>
      </c>
      <c r="H27" s="28" t="s">
        <v>2</v>
      </c>
      <c r="I27" s="526" t="s">
        <v>89</v>
      </c>
      <c r="J27" s="447" t="s">
        <v>27</v>
      </c>
      <c r="K27" s="449"/>
      <c r="L27" s="453"/>
      <c r="M27" s="454"/>
      <c r="N27" s="213" t="s">
        <v>255</v>
      </c>
      <c r="O27" s="41" t="s">
        <v>202</v>
      </c>
    </row>
    <row r="28" spans="3:15" ht="18" customHeight="1">
      <c r="C28" s="480" t="s">
        <v>39</v>
      </c>
      <c r="D28" s="481"/>
      <c r="E28" s="481"/>
      <c r="F28" s="482"/>
      <c r="G28" s="115"/>
      <c r="H28" s="115"/>
      <c r="I28" s="527"/>
      <c r="J28" s="480" t="s">
        <v>39</v>
      </c>
      <c r="K28" s="481"/>
      <c r="L28" s="481"/>
      <c r="M28" s="482"/>
      <c r="N28" s="91">
        <f>IF(OR(H28="",AND(G28="",H28=""),SUM(G28:H28)=0),"",H28/SUM(G28:H28))</f>
      </c>
      <c r="O28" s="110">
        <v>0.165</v>
      </c>
    </row>
    <row r="29" spans="3:15" ht="18" customHeight="1">
      <c r="C29" s="480" t="s">
        <v>40</v>
      </c>
      <c r="D29" s="481"/>
      <c r="E29" s="481"/>
      <c r="F29" s="482"/>
      <c r="G29" s="116"/>
      <c r="H29" s="115"/>
      <c r="I29" s="527"/>
      <c r="J29" s="480" t="s">
        <v>40</v>
      </c>
      <c r="K29" s="481"/>
      <c r="L29" s="481"/>
      <c r="M29" s="482"/>
      <c r="N29" s="91">
        <f>IF(OR(H29="",AND(G29="",H29=""),SUM(G29:H29)=0),"",H29/SUM(G29:H29))</f>
      </c>
      <c r="O29" s="110">
        <v>0.442</v>
      </c>
    </row>
    <row r="30" spans="3:15" ht="18" customHeight="1" thickBot="1">
      <c r="C30" s="515" t="s">
        <v>41</v>
      </c>
      <c r="D30" s="524"/>
      <c r="E30" s="524"/>
      <c r="F30" s="525"/>
      <c r="G30" s="117"/>
      <c r="H30" s="117"/>
      <c r="I30" s="527"/>
      <c r="J30" s="515" t="s">
        <v>41</v>
      </c>
      <c r="K30" s="524"/>
      <c r="L30" s="524"/>
      <c r="M30" s="525"/>
      <c r="N30" s="92">
        <f>IF(OR(H30="",AND(G30="",H30=""),SUM(G30:H30)=0),"",H30/SUM(G30:H30))</f>
      </c>
      <c r="O30" s="111">
        <v>0.367</v>
      </c>
    </row>
    <row r="31" spans="3:15" ht="18" customHeight="1" thickTop="1">
      <c r="C31" s="528" t="s">
        <v>28</v>
      </c>
      <c r="D31" s="529"/>
      <c r="E31" s="529"/>
      <c r="F31" s="530"/>
      <c r="G31" s="118">
        <f>IF(AND(G28="",G29="",G30=""),"",SUM(G28:G30))</f>
      </c>
      <c r="H31" s="118">
        <f>IF(AND(H28="",H29="",H30=""),"",SUM(H28:H30))</f>
      </c>
      <c r="I31" s="527"/>
      <c r="J31" s="528" t="s">
        <v>28</v>
      </c>
      <c r="K31" s="529"/>
      <c r="L31" s="529"/>
      <c r="M31" s="530"/>
      <c r="N31" s="32">
        <f>IF(OR(H31="",AND(G31="",H31=""),SUM(G31:H31)=0),"",H31/SUM(G31:H31))</f>
      </c>
      <c r="O31" s="33">
        <v>0.291</v>
      </c>
    </row>
    <row r="32" ht="13.5" customHeight="1">
      <c r="C32" s="34"/>
    </row>
    <row r="33" spans="3:8" ht="13.5" customHeight="1" thickBot="1">
      <c r="C33" s="35"/>
      <c r="D33" s="35"/>
      <c r="E33" s="36"/>
      <c r="F33" s="36"/>
      <c r="G33" s="36"/>
      <c r="H33" s="36"/>
    </row>
    <row r="34" spans="1:9" ht="18" thickBot="1">
      <c r="A34" s="468" t="s">
        <v>88</v>
      </c>
      <c r="B34" s="504"/>
      <c r="C34" s="504"/>
      <c r="D34" s="504"/>
      <c r="E34" s="505"/>
      <c r="F34" s="505"/>
      <c r="G34" s="505"/>
      <c r="H34" s="505"/>
      <c r="I34" s="470"/>
    </row>
    <row r="36" spans="2:10" ht="13.5">
      <c r="B36" s="509" t="s">
        <v>42</v>
      </c>
      <c r="C36" s="510"/>
      <c r="D36" s="510"/>
      <c r="E36" s="510"/>
      <c r="F36" s="510"/>
      <c r="G36" s="510"/>
      <c r="H36" s="510"/>
      <c r="I36" s="510"/>
      <c r="J36" s="510"/>
    </row>
    <row r="37" spans="3:16" ht="22.5" customHeight="1">
      <c r="C37" s="22" t="s">
        <v>174</v>
      </c>
      <c r="D37" s="22"/>
      <c r="E37" s="23"/>
      <c r="F37" s="23"/>
      <c r="G37" s="23"/>
      <c r="H37" s="23"/>
      <c r="I37" s="23"/>
      <c r="J37" s="23"/>
      <c r="K37" s="23"/>
      <c r="L37" s="23"/>
      <c r="M37" s="23"/>
      <c r="N37" s="23"/>
      <c r="O37" s="23"/>
      <c r="P37" s="23"/>
    </row>
    <row r="39" spans="3:13" ht="18" customHeight="1">
      <c r="C39" s="26" t="s">
        <v>43</v>
      </c>
      <c r="D39" s="26"/>
      <c r="E39" s="26"/>
      <c r="F39" s="26"/>
      <c r="G39" s="26"/>
      <c r="H39" s="26"/>
      <c r="I39" s="26"/>
      <c r="J39" s="26"/>
      <c r="K39" s="26"/>
      <c r="L39" s="26"/>
      <c r="M39" s="26"/>
    </row>
    <row r="40" spans="3:13" ht="13.5" customHeight="1">
      <c r="C40" s="46" t="s">
        <v>290</v>
      </c>
      <c r="D40" s="26"/>
      <c r="E40" s="26"/>
      <c r="F40" s="26"/>
      <c r="G40" s="26"/>
      <c r="H40" s="26"/>
      <c r="I40" s="26"/>
      <c r="J40" s="26"/>
      <c r="K40" s="26"/>
      <c r="L40" s="26"/>
      <c r="M40" s="26"/>
    </row>
    <row r="41" spans="5:12" ht="13.5">
      <c r="E41" s="26"/>
      <c r="F41" s="26"/>
      <c r="G41" s="26"/>
      <c r="H41" s="26"/>
      <c r="I41" s="26"/>
      <c r="J41" s="27"/>
      <c r="K41" s="27"/>
      <c r="L41" s="26"/>
    </row>
    <row r="42" spans="5:12" ht="13.5">
      <c r="E42" s="26"/>
      <c r="F42" s="26"/>
      <c r="G42" s="26"/>
      <c r="H42" s="26"/>
      <c r="I42" s="26"/>
      <c r="J42" s="27" t="s">
        <v>17</v>
      </c>
      <c r="K42" s="27"/>
      <c r="L42" s="26"/>
    </row>
    <row r="43" spans="3:17" ht="18" customHeight="1">
      <c r="C43" s="483" t="s">
        <v>4</v>
      </c>
      <c r="D43" s="483"/>
      <c r="E43" s="483"/>
      <c r="F43" s="483"/>
      <c r="G43" s="442" t="s">
        <v>1</v>
      </c>
      <c r="H43" s="442" t="s">
        <v>2</v>
      </c>
      <c r="I43" s="493" t="s">
        <v>89</v>
      </c>
      <c r="J43" s="483" t="s">
        <v>4</v>
      </c>
      <c r="K43" s="483"/>
      <c r="L43" s="483"/>
      <c r="M43" s="483"/>
      <c r="N43" s="442" t="s">
        <v>1</v>
      </c>
      <c r="O43" s="442" t="s">
        <v>2</v>
      </c>
      <c r="P43" s="570" t="s">
        <v>203</v>
      </c>
      <c r="Q43" s="570"/>
    </row>
    <row r="44" spans="3:17" ht="18" customHeight="1">
      <c r="C44" s="483"/>
      <c r="D44" s="483"/>
      <c r="E44" s="483"/>
      <c r="F44" s="483"/>
      <c r="G44" s="442"/>
      <c r="H44" s="442"/>
      <c r="I44" s="493"/>
      <c r="J44" s="483"/>
      <c r="K44" s="483"/>
      <c r="L44" s="483"/>
      <c r="M44" s="483"/>
      <c r="N44" s="442"/>
      <c r="O44" s="442"/>
      <c r="P44" s="194" t="s">
        <v>1</v>
      </c>
      <c r="Q44" s="194" t="s">
        <v>207</v>
      </c>
    </row>
    <row r="45" spans="3:17" ht="18" customHeight="1">
      <c r="C45" s="521" t="s">
        <v>280</v>
      </c>
      <c r="D45" s="522"/>
      <c r="E45" s="522"/>
      <c r="F45" s="523"/>
      <c r="G45" s="115"/>
      <c r="H45" s="115"/>
      <c r="I45" s="493"/>
      <c r="J45" s="521" t="s">
        <v>280</v>
      </c>
      <c r="K45" s="522"/>
      <c r="L45" s="522"/>
      <c r="M45" s="523"/>
      <c r="N45" s="108">
        <f>IF(OR(G45="",$G$52="",$G$52=0),"",G45/$G$52)</f>
      </c>
      <c r="O45" s="108">
        <f>IF(OR(H45="",$H$52="",$H$52=0),"",H45/$H$52)</f>
      </c>
      <c r="P45" s="108">
        <v>0.675</v>
      </c>
      <c r="Q45" s="108">
        <v>0.404</v>
      </c>
    </row>
    <row r="46" spans="3:17" ht="18" customHeight="1">
      <c r="C46" s="37"/>
      <c r="D46" s="518" t="s">
        <v>45</v>
      </c>
      <c r="E46" s="519"/>
      <c r="F46" s="520"/>
      <c r="G46" s="115"/>
      <c r="H46" s="115"/>
      <c r="I46" s="493"/>
      <c r="J46" s="37"/>
      <c r="K46" s="518" t="s">
        <v>45</v>
      </c>
      <c r="L46" s="519"/>
      <c r="M46" s="520"/>
      <c r="N46" s="109">
        <f aca="true" t="shared" si="0" ref="N46:N51">IF(OR(G46="",$G$52="",$G$52=0),"",G46/$G$52)</f>
      </c>
      <c r="O46" s="109">
        <f aca="true" t="shared" si="1" ref="O46:O51">IF(OR(H46="",$H$52="",$H$52=0),"",H46/$H$52)</f>
      </c>
      <c r="P46" s="109">
        <v>0.608</v>
      </c>
      <c r="Q46" s="109">
        <v>0.353</v>
      </c>
    </row>
    <row r="47" spans="3:17" ht="18" customHeight="1">
      <c r="C47" s="480" t="s">
        <v>46</v>
      </c>
      <c r="D47" s="481"/>
      <c r="E47" s="481"/>
      <c r="F47" s="482"/>
      <c r="G47" s="115"/>
      <c r="H47" s="115"/>
      <c r="I47" s="493"/>
      <c r="J47" s="480" t="s">
        <v>46</v>
      </c>
      <c r="K47" s="481"/>
      <c r="L47" s="481"/>
      <c r="M47" s="482"/>
      <c r="N47" s="109">
        <f t="shared" si="0"/>
      </c>
      <c r="O47" s="109">
        <f t="shared" si="1"/>
      </c>
      <c r="P47" s="109">
        <v>0.079</v>
      </c>
      <c r="Q47" s="109">
        <v>0.164</v>
      </c>
    </row>
    <row r="48" spans="3:17" ht="18" customHeight="1">
      <c r="C48" s="484" t="s">
        <v>281</v>
      </c>
      <c r="D48" s="485"/>
      <c r="E48" s="485"/>
      <c r="F48" s="486"/>
      <c r="G48" s="115"/>
      <c r="H48" s="115"/>
      <c r="I48" s="493"/>
      <c r="J48" s="484" t="s">
        <v>281</v>
      </c>
      <c r="K48" s="485"/>
      <c r="L48" s="485"/>
      <c r="M48" s="486"/>
      <c r="N48" s="109">
        <f t="shared" si="0"/>
      </c>
      <c r="O48" s="109">
        <f t="shared" si="1"/>
      </c>
      <c r="P48" s="109">
        <v>0.033</v>
      </c>
      <c r="Q48" s="109">
        <v>0.085</v>
      </c>
    </row>
    <row r="49" spans="3:17" ht="18" customHeight="1">
      <c r="C49" s="484" t="s">
        <v>282</v>
      </c>
      <c r="D49" s="485"/>
      <c r="E49" s="485"/>
      <c r="F49" s="486"/>
      <c r="G49" s="125"/>
      <c r="H49" s="125"/>
      <c r="I49" s="493"/>
      <c r="J49" s="484" t="s">
        <v>282</v>
      </c>
      <c r="K49" s="485"/>
      <c r="L49" s="485"/>
      <c r="M49" s="486"/>
      <c r="N49" s="109">
        <f t="shared" si="0"/>
      </c>
      <c r="O49" s="109">
        <f t="shared" si="1"/>
      </c>
      <c r="P49" s="109">
        <v>0.053</v>
      </c>
      <c r="Q49" s="109">
        <v>0.099</v>
      </c>
    </row>
    <row r="50" spans="3:17" ht="18" customHeight="1">
      <c r="C50" s="484" t="s">
        <v>283</v>
      </c>
      <c r="D50" s="485"/>
      <c r="E50" s="485"/>
      <c r="F50" s="486"/>
      <c r="G50" s="125"/>
      <c r="H50" s="125"/>
      <c r="I50" s="493"/>
      <c r="J50" s="484" t="s">
        <v>283</v>
      </c>
      <c r="K50" s="485"/>
      <c r="L50" s="485"/>
      <c r="M50" s="486"/>
      <c r="N50" s="109">
        <f t="shared" si="0"/>
      </c>
      <c r="O50" s="109">
        <f t="shared" si="1"/>
      </c>
      <c r="P50" s="109">
        <v>0.116</v>
      </c>
      <c r="Q50" s="109">
        <v>0.181</v>
      </c>
    </row>
    <row r="51" spans="3:17" ht="18" customHeight="1">
      <c r="C51" s="531" t="s">
        <v>47</v>
      </c>
      <c r="D51" s="532"/>
      <c r="E51" s="532"/>
      <c r="F51" s="533"/>
      <c r="G51" s="379"/>
      <c r="H51" s="379"/>
      <c r="I51" s="493"/>
      <c r="J51" s="480" t="s">
        <v>47</v>
      </c>
      <c r="K51" s="481"/>
      <c r="L51" s="481"/>
      <c r="M51" s="482"/>
      <c r="N51" s="109">
        <f t="shared" si="0"/>
      </c>
      <c r="O51" s="109">
        <f t="shared" si="1"/>
      </c>
      <c r="P51" s="109">
        <v>0.042</v>
      </c>
      <c r="Q51" s="109">
        <v>0.068</v>
      </c>
    </row>
    <row r="52" spans="3:17" s="406" customFormat="1" ht="13.5">
      <c r="C52" s="407" t="s">
        <v>279</v>
      </c>
      <c r="D52" s="407"/>
      <c r="E52" s="407"/>
      <c r="F52" s="407"/>
      <c r="G52" s="408">
        <f>IF(AND(G45="",G47="",G48="",G50="",G51=""),"",SUM(G45,G47:G51))</f>
      </c>
      <c r="H52" s="408">
        <f>IF(AND(H45="",H47="",H48="",H50="",H51=""),"",SUM(H45,H47:H51))</f>
      </c>
      <c r="I52" s="409"/>
      <c r="J52" s="410" t="s">
        <v>25</v>
      </c>
      <c r="K52" s="410"/>
      <c r="L52" s="410"/>
      <c r="M52" s="410"/>
      <c r="N52" s="380">
        <f>IF(AND(N45="",N47="",N48="",N50="",N51=""),"",SUM(N45,N47:N51))</f>
      </c>
      <c r="O52" s="380">
        <f>IF(AND(O45="",O47="",O48="",O50="",O51=""),"",SUM(O45,O47:O51))</f>
      </c>
      <c r="P52" s="380">
        <f>IF(AND(P45="",P47="",P48="",P50="",P51=""),"",SUM(P45,P47:P51))</f>
        <v>0.9980000000000001</v>
      </c>
      <c r="Q52" s="380">
        <f>IF(AND(Q45="",Q47="",Q48="",Q50="",Q51=""),"",SUM(Q45,Q47:Q51))</f>
        <v>1.0010000000000001</v>
      </c>
    </row>
    <row r="53" ht="13.5" customHeight="1"/>
    <row r="54" spans="2:10" ht="13.5">
      <c r="B54" s="509" t="s">
        <v>48</v>
      </c>
      <c r="C54" s="510"/>
      <c r="D54" s="510"/>
      <c r="E54" s="510"/>
      <c r="F54" s="510"/>
      <c r="G54" s="510"/>
      <c r="H54" s="510"/>
      <c r="I54" s="510"/>
      <c r="J54" s="510"/>
    </row>
    <row r="55" spans="3:16" ht="22.5" customHeight="1">
      <c r="C55" s="22" t="s">
        <v>175</v>
      </c>
      <c r="D55" s="22"/>
      <c r="E55" s="23"/>
      <c r="F55" s="23"/>
      <c r="G55" s="23"/>
      <c r="H55" s="23"/>
      <c r="I55" s="23"/>
      <c r="J55" s="23"/>
      <c r="K55" s="23"/>
      <c r="L55" s="23"/>
      <c r="M55" s="23"/>
      <c r="N55" s="23"/>
      <c r="O55" s="23"/>
      <c r="P55" s="23"/>
    </row>
    <row r="57" spans="3:13" ht="18" customHeight="1">
      <c r="C57" s="26" t="s">
        <v>50</v>
      </c>
      <c r="D57" s="26"/>
      <c r="E57" s="26"/>
      <c r="F57" s="26"/>
      <c r="G57" s="26"/>
      <c r="H57" s="26"/>
      <c r="I57" s="26"/>
      <c r="J57" s="26"/>
      <c r="K57" s="26"/>
      <c r="L57" s="26"/>
      <c r="M57" s="26"/>
    </row>
    <row r="58" spans="3:13" ht="13.5">
      <c r="C58" s="46" t="s">
        <v>44</v>
      </c>
      <c r="D58" s="46"/>
      <c r="E58" s="46"/>
      <c r="F58" s="46"/>
      <c r="G58" s="46"/>
      <c r="H58" s="46"/>
      <c r="I58" s="46"/>
      <c r="J58" s="46"/>
      <c r="K58" s="46"/>
      <c r="L58" s="46"/>
      <c r="M58" s="46"/>
    </row>
    <row r="59" ht="13.5"/>
    <row r="60" spans="5:12" ht="13.5">
      <c r="E60" s="26"/>
      <c r="F60" s="26"/>
      <c r="G60" s="26"/>
      <c r="H60" s="26"/>
      <c r="I60" s="26"/>
      <c r="J60" s="27" t="s">
        <v>17</v>
      </c>
      <c r="K60" s="27"/>
      <c r="L60" s="26"/>
    </row>
    <row r="61" spans="3:17" ht="18" customHeight="1">
      <c r="C61" s="483" t="s">
        <v>4</v>
      </c>
      <c r="D61" s="483"/>
      <c r="E61" s="483"/>
      <c r="F61" s="483"/>
      <c r="G61" s="442" t="s">
        <v>1</v>
      </c>
      <c r="H61" s="442" t="s">
        <v>2</v>
      </c>
      <c r="I61" s="493" t="s">
        <v>89</v>
      </c>
      <c r="J61" s="483" t="s">
        <v>4</v>
      </c>
      <c r="K61" s="483"/>
      <c r="L61" s="483"/>
      <c r="M61" s="483"/>
      <c r="N61" s="442" t="s">
        <v>1</v>
      </c>
      <c r="O61" s="442" t="s">
        <v>2</v>
      </c>
      <c r="P61" s="570" t="s">
        <v>203</v>
      </c>
      <c r="Q61" s="570"/>
    </row>
    <row r="62" spans="3:17" ht="18" customHeight="1">
      <c r="C62" s="483"/>
      <c r="D62" s="483"/>
      <c r="E62" s="483"/>
      <c r="F62" s="483"/>
      <c r="G62" s="442"/>
      <c r="H62" s="442"/>
      <c r="I62" s="493"/>
      <c r="J62" s="483"/>
      <c r="K62" s="483"/>
      <c r="L62" s="483"/>
      <c r="M62" s="483"/>
      <c r="N62" s="442"/>
      <c r="O62" s="442"/>
      <c r="P62" s="197" t="s">
        <v>1</v>
      </c>
      <c r="Q62" s="197" t="s">
        <v>2</v>
      </c>
    </row>
    <row r="63" spans="3:17" ht="18" customHeight="1">
      <c r="C63" s="521" t="s">
        <v>280</v>
      </c>
      <c r="D63" s="522"/>
      <c r="E63" s="522"/>
      <c r="F63" s="523"/>
      <c r="G63" s="115"/>
      <c r="H63" s="115"/>
      <c r="I63" s="493"/>
      <c r="J63" s="521" t="s">
        <v>280</v>
      </c>
      <c r="K63" s="522"/>
      <c r="L63" s="522"/>
      <c r="M63" s="523"/>
      <c r="N63" s="108">
        <f aca="true" t="shared" si="2" ref="N63:N69">IF(OR(G63="",$G$70="",$G$70=0),"",G63/$G$70)</f>
      </c>
      <c r="O63" s="108">
        <f aca="true" t="shared" si="3" ref="O63:O69">IF(OR(H63="",$H$70="",$H$70=0),"",H63/$H$70)</f>
      </c>
      <c r="P63" s="108">
        <v>0.795</v>
      </c>
      <c r="Q63" s="108">
        <v>0.836</v>
      </c>
    </row>
    <row r="64" spans="3:17" ht="18" customHeight="1">
      <c r="C64" s="37"/>
      <c r="D64" s="518" t="s">
        <v>45</v>
      </c>
      <c r="E64" s="519"/>
      <c r="F64" s="520"/>
      <c r="G64" s="115"/>
      <c r="H64" s="115"/>
      <c r="I64" s="493"/>
      <c r="J64" s="37"/>
      <c r="K64" s="518" t="s">
        <v>45</v>
      </c>
      <c r="L64" s="519"/>
      <c r="M64" s="520"/>
      <c r="N64" s="109">
        <f t="shared" si="2"/>
      </c>
      <c r="O64" s="109">
        <f t="shared" si="3"/>
      </c>
      <c r="P64" s="109">
        <v>0.795</v>
      </c>
      <c r="Q64" s="109">
        <v>0.836</v>
      </c>
    </row>
    <row r="65" spans="3:17" ht="18" customHeight="1">
      <c r="C65" s="480" t="s">
        <v>46</v>
      </c>
      <c r="D65" s="481"/>
      <c r="E65" s="481"/>
      <c r="F65" s="482"/>
      <c r="G65" s="115"/>
      <c r="H65" s="115"/>
      <c r="I65" s="493"/>
      <c r="J65" s="480" t="s">
        <v>46</v>
      </c>
      <c r="K65" s="481"/>
      <c r="L65" s="481"/>
      <c r="M65" s="482"/>
      <c r="N65" s="109">
        <f t="shared" si="2"/>
      </c>
      <c r="O65" s="109">
        <f t="shared" si="3"/>
      </c>
      <c r="P65" s="109">
        <v>0.1</v>
      </c>
      <c r="Q65" s="109">
        <v>0.105</v>
      </c>
    </row>
    <row r="66" spans="3:17" ht="18" customHeight="1">
      <c r="C66" s="484" t="s">
        <v>281</v>
      </c>
      <c r="D66" s="485"/>
      <c r="E66" s="485"/>
      <c r="F66" s="486"/>
      <c r="G66" s="125"/>
      <c r="H66" s="125"/>
      <c r="I66" s="493"/>
      <c r="J66" s="484" t="s">
        <v>281</v>
      </c>
      <c r="K66" s="485"/>
      <c r="L66" s="485"/>
      <c r="M66" s="486"/>
      <c r="N66" s="109">
        <f t="shared" si="2"/>
      </c>
      <c r="O66" s="109">
        <f t="shared" si="3"/>
      </c>
      <c r="P66" s="109">
        <v>0.005</v>
      </c>
      <c r="Q66" s="109">
        <v>0.013</v>
      </c>
    </row>
    <row r="67" spans="3:17" ht="18" customHeight="1">
      <c r="C67" s="484" t="s">
        <v>282</v>
      </c>
      <c r="D67" s="485"/>
      <c r="E67" s="485"/>
      <c r="F67" s="486"/>
      <c r="G67" s="125"/>
      <c r="H67" s="125"/>
      <c r="I67" s="493"/>
      <c r="J67" s="484" t="s">
        <v>282</v>
      </c>
      <c r="K67" s="485"/>
      <c r="L67" s="485"/>
      <c r="M67" s="486"/>
      <c r="N67" s="109">
        <f t="shared" si="2"/>
      </c>
      <c r="O67" s="109">
        <f t="shared" si="3"/>
      </c>
      <c r="P67" s="109">
        <v>0.093</v>
      </c>
      <c r="Q67" s="109">
        <v>0.022</v>
      </c>
    </row>
    <row r="68" spans="3:17" ht="18" customHeight="1">
      <c r="C68" s="484" t="s">
        <v>283</v>
      </c>
      <c r="D68" s="485"/>
      <c r="E68" s="485"/>
      <c r="F68" s="486"/>
      <c r="G68" s="125"/>
      <c r="H68" s="125"/>
      <c r="I68" s="493"/>
      <c r="J68" s="484" t="s">
        <v>283</v>
      </c>
      <c r="K68" s="485"/>
      <c r="L68" s="485"/>
      <c r="M68" s="486"/>
      <c r="N68" s="109">
        <f t="shared" si="2"/>
      </c>
      <c r="O68" s="109">
        <f t="shared" si="3"/>
      </c>
      <c r="P68" s="109">
        <v>0</v>
      </c>
      <c r="Q68" s="109">
        <v>0.008</v>
      </c>
    </row>
    <row r="69" spans="3:17" ht="18" customHeight="1">
      <c r="C69" s="480" t="s">
        <v>47</v>
      </c>
      <c r="D69" s="481"/>
      <c r="E69" s="481"/>
      <c r="F69" s="482"/>
      <c r="G69" s="116"/>
      <c r="H69" s="116"/>
      <c r="I69" s="493"/>
      <c r="J69" s="480" t="s">
        <v>47</v>
      </c>
      <c r="K69" s="481"/>
      <c r="L69" s="481"/>
      <c r="M69" s="482"/>
      <c r="N69" s="109">
        <f t="shared" si="2"/>
      </c>
      <c r="O69" s="109">
        <f t="shared" si="3"/>
      </c>
      <c r="P69" s="109">
        <v>0.006</v>
      </c>
      <c r="Q69" s="109">
        <v>0.015</v>
      </c>
    </row>
    <row r="70" spans="3:17" s="406" customFormat="1" ht="13.5">
      <c r="C70" s="410" t="s">
        <v>279</v>
      </c>
      <c r="D70" s="410"/>
      <c r="E70" s="410"/>
      <c r="F70" s="410"/>
      <c r="G70" s="408">
        <f>IF(AND(G63="",G65="",G66="",G68="",G69=""),"",SUM(G63,G65:G69))</f>
      </c>
      <c r="H70" s="408">
        <f>IF(AND(H63="",H65="",H66="",H68="",H69=""),"",SUM(H63,H65:H69))</f>
      </c>
      <c r="I70" s="409"/>
      <c r="J70" s="410" t="s">
        <v>279</v>
      </c>
      <c r="K70" s="410"/>
      <c r="L70" s="410"/>
      <c r="M70" s="410"/>
      <c r="N70" s="380">
        <f>IF(AND(N63="",N65="",N66="",N68="",N69=""),"",SUM(N63,N65:N69))</f>
      </c>
      <c r="O70" s="380">
        <f>IF(AND(O63="",O65="",O66="",O68="",O69=""),"",SUM(O63,O65:O69))</f>
      </c>
      <c r="P70" s="380">
        <f>IF(AND(P63="",P65="",P66="",P68="",P69=""),"",SUM(P63,P65:P69))</f>
        <v>0.999</v>
      </c>
      <c r="Q70" s="380">
        <f>IF(AND(Q63="",Q65="",Q66="",Q68="",Q69=""),"",SUM(Q63,Q65:Q69))</f>
        <v>0.999</v>
      </c>
    </row>
    <row r="71" spans="10:12" ht="13.5" customHeight="1">
      <c r="J71" s="38"/>
      <c r="K71" s="38"/>
      <c r="L71" s="38"/>
    </row>
    <row r="72" spans="2:10" ht="13.5">
      <c r="B72" s="509" t="s">
        <v>268</v>
      </c>
      <c r="C72" s="511"/>
      <c r="D72" s="511"/>
      <c r="E72" s="511"/>
      <c r="F72" s="511"/>
      <c r="G72" s="511"/>
      <c r="H72" s="511"/>
      <c r="I72" s="511"/>
      <c r="J72" s="511"/>
    </row>
    <row r="73" spans="3:16" ht="22.5" customHeight="1">
      <c r="C73" s="22" t="s">
        <v>176</v>
      </c>
      <c r="D73" s="22"/>
      <c r="E73" s="23"/>
      <c r="F73" s="23"/>
      <c r="G73" s="23"/>
      <c r="H73" s="23"/>
      <c r="I73" s="23"/>
      <c r="J73" s="23"/>
      <c r="K73" s="23"/>
      <c r="L73" s="23"/>
      <c r="M73" s="23"/>
      <c r="N73" s="23"/>
      <c r="O73" s="23"/>
      <c r="P73" s="23"/>
    </row>
    <row r="75" spans="3:13" ht="18" customHeight="1">
      <c r="C75" s="26" t="s">
        <v>51</v>
      </c>
      <c r="D75" s="26"/>
      <c r="E75" s="26"/>
      <c r="F75" s="26"/>
      <c r="G75" s="26"/>
      <c r="H75" s="26"/>
      <c r="I75" s="26"/>
      <c r="J75" s="26"/>
      <c r="K75" s="26"/>
      <c r="L75" s="26"/>
      <c r="M75" s="26"/>
    </row>
    <row r="76" spans="3:13" ht="13.5">
      <c r="C76" s="46" t="s">
        <v>44</v>
      </c>
      <c r="D76" s="46"/>
      <c r="E76" s="46"/>
      <c r="F76" s="46"/>
      <c r="G76" s="46"/>
      <c r="H76" s="46"/>
      <c r="I76" s="46"/>
      <c r="J76" s="46"/>
      <c r="K76" s="46"/>
      <c r="L76" s="46"/>
      <c r="M76" s="46"/>
    </row>
    <row r="77" ht="13.5"/>
    <row r="78" spans="5:12" ht="13.5">
      <c r="E78" s="26"/>
      <c r="F78" s="26"/>
      <c r="G78" s="26"/>
      <c r="H78" s="26"/>
      <c r="I78" s="26"/>
      <c r="J78" s="27" t="s">
        <v>17</v>
      </c>
      <c r="K78" s="27"/>
      <c r="L78" s="26"/>
    </row>
    <row r="79" spans="3:17" ht="18" customHeight="1">
      <c r="C79" s="483" t="s">
        <v>4</v>
      </c>
      <c r="D79" s="483"/>
      <c r="E79" s="483"/>
      <c r="F79" s="483"/>
      <c r="G79" s="442" t="s">
        <v>1</v>
      </c>
      <c r="H79" s="442" t="s">
        <v>2</v>
      </c>
      <c r="I79" s="493" t="s">
        <v>89</v>
      </c>
      <c r="J79" s="483" t="s">
        <v>4</v>
      </c>
      <c r="K79" s="483"/>
      <c r="L79" s="483"/>
      <c r="M79" s="483"/>
      <c r="N79" s="442" t="s">
        <v>1</v>
      </c>
      <c r="O79" s="442" t="s">
        <v>2</v>
      </c>
      <c r="P79" s="570" t="s">
        <v>203</v>
      </c>
      <c r="Q79" s="570"/>
    </row>
    <row r="80" spans="3:17" ht="18" customHeight="1">
      <c r="C80" s="483"/>
      <c r="D80" s="483"/>
      <c r="E80" s="483"/>
      <c r="F80" s="483"/>
      <c r="G80" s="442"/>
      <c r="H80" s="442"/>
      <c r="I80" s="493"/>
      <c r="J80" s="483"/>
      <c r="K80" s="483"/>
      <c r="L80" s="483"/>
      <c r="M80" s="483"/>
      <c r="N80" s="442"/>
      <c r="O80" s="442"/>
      <c r="P80" s="197" t="s">
        <v>1</v>
      </c>
      <c r="Q80" s="197" t="s">
        <v>2</v>
      </c>
    </row>
    <row r="81" spans="3:17" ht="18" customHeight="1">
      <c r="C81" s="521" t="s">
        <v>280</v>
      </c>
      <c r="D81" s="522"/>
      <c r="E81" s="522"/>
      <c r="F81" s="523"/>
      <c r="G81" s="115"/>
      <c r="H81" s="115"/>
      <c r="I81" s="493"/>
      <c r="J81" s="521" t="s">
        <v>280</v>
      </c>
      <c r="K81" s="522"/>
      <c r="L81" s="522"/>
      <c r="M81" s="523"/>
      <c r="N81" s="108">
        <f>IF(OR(G81="",$G$88="",$G$88=0),"",G81/$G$88)</f>
      </c>
      <c r="O81" s="108">
        <f>IF(OR(H81="",$H$88="",$H$88=0),"",H81/$H$88)</f>
      </c>
      <c r="P81" s="108">
        <v>0.747</v>
      </c>
      <c r="Q81" s="108">
        <v>0.369</v>
      </c>
    </row>
    <row r="82" spans="3:17" ht="18" customHeight="1">
      <c r="C82" s="37"/>
      <c r="D82" s="518" t="s">
        <v>45</v>
      </c>
      <c r="E82" s="519"/>
      <c r="F82" s="520"/>
      <c r="G82" s="115"/>
      <c r="H82" s="115"/>
      <c r="I82" s="493"/>
      <c r="J82" s="37"/>
      <c r="K82" s="518" t="s">
        <v>45</v>
      </c>
      <c r="L82" s="519"/>
      <c r="M82" s="520"/>
      <c r="N82" s="110">
        <f aca="true" t="shared" si="4" ref="N82:N87">IF(OR(G82="",$G$88="",$G$88=0),"",G82/$G$88)</f>
      </c>
      <c r="O82" s="110">
        <f aca="true" t="shared" si="5" ref="O82:O87">IF(OR(H82="",$H$88="",$H$88=0),"",H82/$H$88)</f>
      </c>
      <c r="P82" s="109">
        <v>0.695</v>
      </c>
      <c r="Q82" s="109">
        <v>0.319</v>
      </c>
    </row>
    <row r="83" spans="3:17" ht="18" customHeight="1">
      <c r="C83" s="480" t="s">
        <v>46</v>
      </c>
      <c r="D83" s="481"/>
      <c r="E83" s="481"/>
      <c r="F83" s="482"/>
      <c r="G83" s="115"/>
      <c r="H83" s="115"/>
      <c r="I83" s="493"/>
      <c r="J83" s="480" t="s">
        <v>46</v>
      </c>
      <c r="K83" s="481"/>
      <c r="L83" s="481"/>
      <c r="M83" s="482"/>
      <c r="N83" s="110">
        <f t="shared" si="4"/>
      </c>
      <c r="O83" s="110">
        <f t="shared" si="5"/>
      </c>
      <c r="P83" s="109">
        <v>0.081</v>
      </c>
      <c r="Q83" s="109">
        <v>0.221</v>
      </c>
    </row>
    <row r="84" spans="3:17" ht="18" customHeight="1">
      <c r="C84" s="484" t="s">
        <v>281</v>
      </c>
      <c r="D84" s="485"/>
      <c r="E84" s="485"/>
      <c r="F84" s="486"/>
      <c r="G84" s="125"/>
      <c r="H84" s="125"/>
      <c r="I84" s="493"/>
      <c r="J84" s="484" t="s">
        <v>281</v>
      </c>
      <c r="K84" s="485"/>
      <c r="L84" s="485"/>
      <c r="M84" s="486"/>
      <c r="N84" s="110">
        <f t="shared" si="4"/>
      </c>
      <c r="O84" s="110">
        <f t="shared" si="5"/>
      </c>
      <c r="P84" s="109">
        <v>0.003</v>
      </c>
      <c r="Q84" s="109">
        <v>0.043</v>
      </c>
    </row>
    <row r="85" spans="3:17" ht="18" customHeight="1">
      <c r="C85" s="484" t="s">
        <v>282</v>
      </c>
      <c r="D85" s="485"/>
      <c r="E85" s="485"/>
      <c r="F85" s="486"/>
      <c r="G85" s="125"/>
      <c r="H85" s="125"/>
      <c r="I85" s="493"/>
      <c r="J85" s="484" t="s">
        <v>282</v>
      </c>
      <c r="K85" s="485"/>
      <c r="L85" s="485"/>
      <c r="M85" s="486"/>
      <c r="N85" s="110">
        <f t="shared" si="4"/>
      </c>
      <c r="O85" s="110">
        <f t="shared" si="5"/>
      </c>
      <c r="P85" s="109">
        <v>0.033</v>
      </c>
      <c r="Q85" s="109">
        <v>0.038</v>
      </c>
    </row>
    <row r="86" spans="3:17" ht="18" customHeight="1">
      <c r="C86" s="484" t="s">
        <v>283</v>
      </c>
      <c r="D86" s="485"/>
      <c r="E86" s="485"/>
      <c r="F86" s="486"/>
      <c r="G86" s="125"/>
      <c r="H86" s="125"/>
      <c r="I86" s="493"/>
      <c r="J86" s="484" t="s">
        <v>283</v>
      </c>
      <c r="K86" s="485"/>
      <c r="L86" s="485"/>
      <c r="M86" s="486"/>
      <c r="N86" s="110">
        <f t="shared" si="4"/>
      </c>
      <c r="O86" s="110">
        <f t="shared" si="5"/>
      </c>
      <c r="P86" s="109">
        <v>0.114</v>
      </c>
      <c r="Q86" s="109">
        <v>0.207</v>
      </c>
    </row>
    <row r="87" spans="3:17" ht="18" customHeight="1">
      <c r="C87" s="480" t="s">
        <v>47</v>
      </c>
      <c r="D87" s="481"/>
      <c r="E87" s="481"/>
      <c r="F87" s="482"/>
      <c r="G87" s="116"/>
      <c r="H87" s="116"/>
      <c r="I87" s="493"/>
      <c r="J87" s="480" t="s">
        <v>47</v>
      </c>
      <c r="K87" s="481"/>
      <c r="L87" s="481"/>
      <c r="M87" s="482"/>
      <c r="N87" s="110">
        <f t="shared" si="4"/>
      </c>
      <c r="O87" s="110">
        <f t="shared" si="5"/>
      </c>
      <c r="P87" s="109">
        <v>0.022</v>
      </c>
      <c r="Q87" s="109">
        <v>0.122</v>
      </c>
    </row>
    <row r="88" spans="3:17" s="406" customFormat="1" ht="13.5">
      <c r="C88" s="410" t="s">
        <v>49</v>
      </c>
      <c r="D88" s="410"/>
      <c r="E88" s="410"/>
      <c r="F88" s="410"/>
      <c r="G88" s="408">
        <f>IF(AND(G81="",G83="",G84="",G86="",G87=""),"",SUM(G81,G83:G87))</f>
      </c>
      <c r="H88" s="408">
        <f>IF(AND(H81="",H83="",H84="",H86="",H87=""),"",SUM(H81,H83:H87))</f>
      </c>
      <c r="I88" s="409"/>
      <c r="J88" s="410" t="s">
        <v>49</v>
      </c>
      <c r="K88" s="410"/>
      <c r="L88" s="410"/>
      <c r="M88" s="410"/>
      <c r="N88" s="380">
        <f>IF(AND(N81="",N83="",N84="",N86="",N87=""),"",SUM(N81,N83:N87))</f>
      </c>
      <c r="O88" s="380">
        <f>IF(AND(O81="",O83="",O84="",O86="",O87=""),"",SUM(O81,O83:O87))</f>
      </c>
      <c r="P88" s="380">
        <f>IF(AND(P81="",P83="",P84="",P86="",P87=""),"",SUM(P81,P83:P87))</f>
        <v>1</v>
      </c>
      <c r="Q88" s="380">
        <f>IF(AND(Q81="",Q83="",Q84="",Q86="",Q87=""),"",SUM(Q81,Q83:Q87))</f>
        <v>1</v>
      </c>
    </row>
    <row r="89" spans="3:10" ht="13.5" customHeight="1" thickBot="1">
      <c r="C89" s="70"/>
      <c r="D89" s="70"/>
      <c r="E89" s="70"/>
      <c r="F89" s="70"/>
      <c r="G89" s="70"/>
      <c r="H89" s="70"/>
      <c r="I89" s="70"/>
      <c r="J89" s="70"/>
    </row>
    <row r="90" spans="1:9" ht="18" thickBot="1">
      <c r="A90" s="468" t="s">
        <v>121</v>
      </c>
      <c r="B90" s="469"/>
      <c r="C90" s="469"/>
      <c r="D90" s="469"/>
      <c r="E90" s="469"/>
      <c r="F90" s="469"/>
      <c r="G90" s="469"/>
      <c r="H90" s="469"/>
      <c r="I90" s="470"/>
    </row>
    <row r="91" spans="3:10" ht="13.5">
      <c r="C91" s="71"/>
      <c r="D91" s="71"/>
      <c r="E91" s="71"/>
      <c r="F91" s="71"/>
      <c r="G91" s="71"/>
      <c r="H91" s="71"/>
      <c r="I91" s="71"/>
      <c r="J91" s="71"/>
    </row>
    <row r="92" ht="13.5">
      <c r="B92" s="68" t="s">
        <v>52</v>
      </c>
    </row>
    <row r="93" spans="3:16" ht="22.5" customHeight="1">
      <c r="C93" s="22" t="s">
        <v>284</v>
      </c>
      <c r="D93" s="22"/>
      <c r="E93" s="23"/>
      <c r="F93" s="23"/>
      <c r="G93" s="23"/>
      <c r="H93" s="23"/>
      <c r="I93" s="23"/>
      <c r="J93" s="23"/>
      <c r="K93" s="23"/>
      <c r="L93" s="23"/>
      <c r="M93" s="23"/>
      <c r="N93" s="23"/>
      <c r="O93" s="23"/>
      <c r="P93" s="23"/>
    </row>
    <row r="94" s="38" customFormat="1" ht="13.5" customHeight="1"/>
    <row r="95" spans="3:13" ht="18" customHeight="1">
      <c r="C95" s="26" t="s">
        <v>297</v>
      </c>
      <c r="D95" s="26"/>
      <c r="E95" s="26"/>
      <c r="F95" s="26"/>
      <c r="G95" s="26"/>
      <c r="H95" s="26"/>
      <c r="I95" s="26"/>
      <c r="J95" s="26"/>
      <c r="K95" s="26"/>
      <c r="L95" s="26"/>
      <c r="M95" s="26"/>
    </row>
    <row r="96" spans="3:13" ht="13.5" customHeight="1">
      <c r="C96" s="397" t="s">
        <v>291</v>
      </c>
      <c r="D96" s="26"/>
      <c r="E96" s="26"/>
      <c r="F96" s="26"/>
      <c r="G96" s="26"/>
      <c r="H96" s="26"/>
      <c r="I96" s="26"/>
      <c r="J96" s="26"/>
      <c r="K96" s="26"/>
      <c r="L96" s="26"/>
      <c r="M96" s="26"/>
    </row>
    <row r="97" spans="3:13" ht="13.5" customHeight="1">
      <c r="C97" s="265"/>
      <c r="D97"/>
      <c r="E97"/>
      <c r="F97"/>
      <c r="G97"/>
      <c r="H97"/>
      <c r="I97"/>
      <c r="J97"/>
      <c r="K97"/>
      <c r="L97"/>
      <c r="M97"/>
    </row>
    <row r="98" spans="3:13" s="288" customFormat="1" ht="13.5" customHeight="1">
      <c r="C98" s="399" t="s">
        <v>171</v>
      </c>
      <c r="D98" s="400"/>
      <c r="E98" s="400"/>
      <c r="F98" s="400"/>
      <c r="G98" s="400"/>
      <c r="H98" s="400"/>
      <c r="I98" s="400"/>
      <c r="J98" s="400"/>
      <c r="K98" s="400"/>
      <c r="L98" s="400"/>
      <c r="M98" s="400"/>
    </row>
    <row r="99" spans="3:13" s="288" customFormat="1" ht="18" customHeight="1">
      <c r="C99" s="399" t="s">
        <v>308</v>
      </c>
      <c r="D99" s="400"/>
      <c r="E99" s="400"/>
      <c r="F99" s="400"/>
      <c r="G99" s="400"/>
      <c r="H99" s="400"/>
      <c r="I99" s="400"/>
      <c r="J99" s="400"/>
      <c r="K99" s="400"/>
      <c r="L99" s="400"/>
      <c r="M99" s="400"/>
    </row>
    <row r="100" spans="3:13" s="288" customFormat="1" ht="18" customHeight="1">
      <c r="C100" s="399" t="s">
        <v>312</v>
      </c>
      <c r="D100" s="400"/>
      <c r="E100" s="400"/>
      <c r="F100" s="400"/>
      <c r="G100" s="400"/>
      <c r="H100" s="400"/>
      <c r="I100" s="400"/>
      <c r="J100" s="400"/>
      <c r="K100" s="400"/>
      <c r="L100" s="400"/>
      <c r="M100" s="400"/>
    </row>
    <row r="101" spans="3:13" s="288" customFormat="1" ht="18" customHeight="1">
      <c r="C101" s="399" t="s">
        <v>311</v>
      </c>
      <c r="D101" s="400"/>
      <c r="E101" s="400"/>
      <c r="F101" s="400"/>
      <c r="G101" s="400"/>
      <c r="H101" s="400"/>
      <c r="I101" s="400"/>
      <c r="J101" s="400"/>
      <c r="K101" s="400"/>
      <c r="L101" s="400"/>
      <c r="M101" s="400"/>
    </row>
    <row r="102" spans="3:13" s="288" customFormat="1" ht="18" customHeight="1">
      <c r="C102" s="399" t="s">
        <v>170</v>
      </c>
      <c r="D102" s="400"/>
      <c r="E102" s="400"/>
      <c r="F102" s="400"/>
      <c r="G102" s="400"/>
      <c r="H102" s="400"/>
      <c r="I102" s="400"/>
      <c r="J102" s="400"/>
      <c r="K102" s="400"/>
      <c r="L102" s="400"/>
      <c r="M102" s="400"/>
    </row>
    <row r="103" spans="3:13" ht="18" customHeight="1">
      <c r="C103" s="265" t="s">
        <v>309</v>
      </c>
      <c r="D103"/>
      <c r="E103"/>
      <c r="F103"/>
      <c r="G103"/>
      <c r="H103"/>
      <c r="I103"/>
      <c r="J103"/>
      <c r="K103"/>
      <c r="L103"/>
      <c r="M103"/>
    </row>
    <row r="104" spans="3:13" ht="18" customHeight="1">
      <c r="C104" s="265" t="s">
        <v>310</v>
      </c>
      <c r="D104"/>
      <c r="E104"/>
      <c r="F104"/>
      <c r="G104"/>
      <c r="H104"/>
      <c r="I104"/>
      <c r="J104"/>
      <c r="K104"/>
      <c r="L104"/>
      <c r="M104"/>
    </row>
    <row r="105" spans="3:13" ht="18" customHeight="1">
      <c r="C105" s="265" t="s">
        <v>313</v>
      </c>
      <c r="D105"/>
      <c r="E105"/>
      <c r="F105"/>
      <c r="G105"/>
      <c r="H105"/>
      <c r="I105"/>
      <c r="J105"/>
      <c r="K105"/>
      <c r="L105"/>
      <c r="M105"/>
    </row>
    <row r="106" ht="13.5" customHeight="1">
      <c r="J106" s="36"/>
    </row>
    <row r="107" spans="3:10" ht="13.5" customHeight="1" thickBot="1">
      <c r="C107" s="70"/>
      <c r="D107" s="70"/>
      <c r="E107" s="70"/>
      <c r="F107" s="70"/>
      <c r="G107" s="70"/>
      <c r="H107" s="70"/>
      <c r="I107" s="70"/>
      <c r="J107" s="70"/>
    </row>
    <row r="108" spans="1:9" ht="18" thickBot="1">
      <c r="A108" s="468" t="s">
        <v>122</v>
      </c>
      <c r="B108" s="469"/>
      <c r="C108" s="469"/>
      <c r="D108" s="469"/>
      <c r="E108" s="469"/>
      <c r="F108" s="469"/>
      <c r="G108" s="469"/>
      <c r="H108" s="469"/>
      <c r="I108" s="470"/>
    </row>
    <row r="109" spans="3:10" ht="13.5">
      <c r="C109" s="71"/>
      <c r="D109" s="71"/>
      <c r="E109" s="71"/>
      <c r="F109" s="71"/>
      <c r="G109" s="71"/>
      <c r="H109" s="71"/>
      <c r="I109" s="71"/>
      <c r="J109" s="71"/>
    </row>
    <row r="110" ht="13.5">
      <c r="B110" s="68" t="s">
        <v>53</v>
      </c>
    </row>
    <row r="111" spans="3:16" ht="22.5" customHeight="1">
      <c r="C111" s="22" t="s">
        <v>177</v>
      </c>
      <c r="D111" s="22"/>
      <c r="E111" s="23"/>
      <c r="F111" s="23"/>
      <c r="G111" s="23"/>
      <c r="H111" s="23"/>
      <c r="I111" s="23"/>
      <c r="J111" s="23"/>
      <c r="K111" s="23"/>
      <c r="L111" s="23"/>
      <c r="M111" s="23"/>
      <c r="N111" s="23"/>
      <c r="O111" s="23"/>
      <c r="P111" s="23"/>
    </row>
    <row r="112" s="38" customFormat="1" ht="13.5" customHeight="1"/>
    <row r="113" spans="3:13" s="38" customFormat="1" ht="18" customHeight="1">
      <c r="C113" s="26" t="s">
        <v>54</v>
      </c>
      <c r="D113" s="26"/>
      <c r="E113" s="26"/>
      <c r="F113" s="26"/>
      <c r="G113" s="26"/>
      <c r="H113" s="26"/>
      <c r="I113" s="26"/>
      <c r="J113" s="26"/>
      <c r="K113" s="26"/>
      <c r="L113" s="26"/>
      <c r="M113" s="26"/>
    </row>
    <row r="114" spans="3:13" ht="13.5" customHeight="1">
      <c r="C114"/>
      <c r="D114"/>
      <c r="E114"/>
      <c r="F114"/>
      <c r="G114"/>
      <c r="H114"/>
      <c r="I114"/>
      <c r="J114"/>
      <c r="K114"/>
      <c r="L114"/>
      <c r="M114"/>
    </row>
    <row r="115" spans="5:12" ht="13.5" customHeight="1">
      <c r="E115" s="26"/>
      <c r="F115" s="26"/>
      <c r="G115" s="26"/>
      <c r="H115" s="26"/>
      <c r="I115" s="26"/>
      <c r="J115" s="27" t="s">
        <v>17</v>
      </c>
      <c r="K115" s="27"/>
      <c r="L115" s="26"/>
    </row>
    <row r="116" spans="3:15" ht="18" customHeight="1">
      <c r="C116" s="536"/>
      <c r="D116" s="537"/>
      <c r="E116" s="453"/>
      <c r="F116" s="454"/>
      <c r="G116" s="28" t="s">
        <v>1</v>
      </c>
      <c r="H116" s="28" t="s">
        <v>2</v>
      </c>
      <c r="I116" s="493" t="s">
        <v>89</v>
      </c>
      <c r="J116" s="536"/>
      <c r="K116" s="537"/>
      <c r="L116" s="453"/>
      <c r="M116" s="454"/>
      <c r="N116" s="29" t="s">
        <v>255</v>
      </c>
      <c r="O116" s="196" t="s">
        <v>204</v>
      </c>
    </row>
    <row r="117" spans="3:15" ht="18" customHeight="1">
      <c r="C117" s="480" t="s">
        <v>55</v>
      </c>
      <c r="D117" s="481"/>
      <c r="E117" s="481"/>
      <c r="F117" s="482"/>
      <c r="G117" s="115"/>
      <c r="H117" s="115"/>
      <c r="I117" s="538"/>
      <c r="J117" s="480" t="s">
        <v>55</v>
      </c>
      <c r="K117" s="481"/>
      <c r="L117" s="481"/>
      <c r="M117" s="482"/>
      <c r="N117" s="91">
        <f>IF(OR(H117="",AND(G117="",H117=""),SUM(G117:H117)=0),"",H117/SUM(G117:H117))</f>
      </c>
      <c r="O117" s="210" t="s">
        <v>306</v>
      </c>
    </row>
    <row r="118" spans="3:15" ht="18" customHeight="1">
      <c r="C118" s="480" t="s">
        <v>56</v>
      </c>
      <c r="D118" s="481"/>
      <c r="E118" s="481"/>
      <c r="F118" s="482"/>
      <c r="G118" s="115"/>
      <c r="H118" s="115"/>
      <c r="I118" s="538"/>
      <c r="J118" s="480" t="s">
        <v>56</v>
      </c>
      <c r="K118" s="481"/>
      <c r="L118" s="481"/>
      <c r="M118" s="482"/>
      <c r="N118" s="109">
        <f>IF(OR(H118="",AND(G118="",H118=""),SUM(G118:H118)=0),"",H118/SUM(G118:H118))</f>
      </c>
      <c r="O118" s="215">
        <v>0.183</v>
      </c>
    </row>
    <row r="119" spans="3:15" ht="18" customHeight="1">
      <c r="C119" s="480" t="s">
        <v>57</v>
      </c>
      <c r="D119" s="481"/>
      <c r="E119" s="481"/>
      <c r="F119" s="482"/>
      <c r="G119" s="115"/>
      <c r="H119" s="115"/>
      <c r="I119" s="538"/>
      <c r="J119" s="531" t="s">
        <v>57</v>
      </c>
      <c r="K119" s="532"/>
      <c r="L119" s="532"/>
      <c r="M119" s="533"/>
      <c r="N119" s="109">
        <f>IF(OR(H119="",AND(G119="",H119=""),SUM(G119:H119)=0),"",H119/SUM(G119:H119))</f>
      </c>
      <c r="O119" s="215" t="s">
        <v>306</v>
      </c>
    </row>
    <row r="120" spans="3:15" ht="18" customHeight="1" thickBot="1">
      <c r="C120" s="515" t="s">
        <v>95</v>
      </c>
      <c r="D120" s="524"/>
      <c r="E120" s="524"/>
      <c r="F120" s="525"/>
      <c r="G120" s="117"/>
      <c r="H120" s="117"/>
      <c r="I120" s="539"/>
      <c r="J120" s="515" t="s">
        <v>95</v>
      </c>
      <c r="K120" s="524"/>
      <c r="L120" s="524"/>
      <c r="M120" s="525"/>
      <c r="N120" s="226">
        <f>IF(OR(H120="",AND(G120="",H120=""),SUM(G120:H120)=0),"",H120/SUM(G120:H120))</f>
      </c>
      <c r="O120" s="403" t="s">
        <v>306</v>
      </c>
    </row>
    <row r="121" spans="3:15" ht="18" customHeight="1" thickTop="1">
      <c r="C121" s="528" t="s">
        <v>58</v>
      </c>
      <c r="D121" s="529"/>
      <c r="E121" s="529"/>
      <c r="F121" s="530"/>
      <c r="G121" s="118">
        <f>IF(AND(G117="",G118="",G119="",G120=""),"",SUM(G117:G120))</f>
      </c>
      <c r="H121" s="118">
        <f>IF(AND(H117="",H118="",H119="",H120=""),"",SUM(H117:H120))</f>
      </c>
      <c r="I121" s="539"/>
      <c r="J121" s="528" t="s">
        <v>58</v>
      </c>
      <c r="K121" s="529"/>
      <c r="L121" s="529"/>
      <c r="M121" s="530"/>
      <c r="N121" s="32">
        <f>IF(OR(H121="",AND(G121="",H121=""),SUM(G121:H121)=0),"",H121/SUM(G121:H121))</f>
      </c>
      <c r="O121" s="404">
        <v>0.21</v>
      </c>
    </row>
    <row r="122" ht="13.5" customHeight="1">
      <c r="P122" s="39"/>
    </row>
    <row r="123" spans="3:10" ht="13.5" customHeight="1" thickBot="1">
      <c r="C123" s="70"/>
      <c r="D123" s="70"/>
      <c r="E123" s="70"/>
      <c r="F123" s="70"/>
      <c r="G123" s="70"/>
      <c r="H123" s="70"/>
      <c r="I123" s="70"/>
      <c r="J123" s="70"/>
    </row>
    <row r="124" spans="1:9" ht="18" thickBot="1">
      <c r="A124" s="468" t="s">
        <v>59</v>
      </c>
      <c r="B124" s="469"/>
      <c r="C124" s="469"/>
      <c r="D124" s="469"/>
      <c r="E124" s="469"/>
      <c r="F124" s="469"/>
      <c r="G124" s="469"/>
      <c r="H124" s="469"/>
      <c r="I124" s="470"/>
    </row>
    <row r="125" spans="3:10" ht="13.5">
      <c r="C125" s="71"/>
      <c r="D125" s="71"/>
      <c r="E125" s="71"/>
      <c r="F125" s="71"/>
      <c r="G125" s="71"/>
      <c r="H125" s="71"/>
      <c r="I125" s="71"/>
      <c r="J125" s="71"/>
    </row>
    <row r="126" ht="13.5">
      <c r="B126" s="68" t="s">
        <v>60</v>
      </c>
    </row>
    <row r="127" spans="3:16" ht="22.5" customHeight="1">
      <c r="C127" s="22" t="s">
        <v>178</v>
      </c>
      <c r="D127" s="22"/>
      <c r="E127" s="23"/>
      <c r="F127" s="23"/>
      <c r="G127" s="23"/>
      <c r="H127" s="23"/>
      <c r="I127" s="23"/>
      <c r="J127" s="23"/>
      <c r="K127" s="23"/>
      <c r="L127" s="23"/>
      <c r="M127" s="23"/>
      <c r="N127" s="23"/>
      <c r="O127" s="23"/>
      <c r="P127" s="23"/>
    </row>
    <row r="128" s="38" customFormat="1" ht="13.5" customHeight="1"/>
    <row r="129" spans="3:13" ht="18" customHeight="1">
      <c r="C129" s="26" t="s">
        <v>61</v>
      </c>
      <c r="D129" s="26"/>
      <c r="E129" s="26"/>
      <c r="F129" s="26"/>
      <c r="G129" s="26"/>
      <c r="H129" s="26"/>
      <c r="I129" s="26"/>
      <c r="J129" s="26"/>
      <c r="K129" s="26"/>
      <c r="L129" s="26"/>
      <c r="M129" s="26"/>
    </row>
    <row r="130" spans="3:13" ht="13.5">
      <c r="C130" s="46" t="s">
        <v>62</v>
      </c>
      <c r="D130" s="46"/>
      <c r="E130" s="46"/>
      <c r="F130" s="46"/>
      <c r="G130" s="46"/>
      <c r="H130" s="46"/>
      <c r="I130" s="46"/>
      <c r="J130" s="46"/>
      <c r="K130" s="46"/>
      <c r="L130" s="46"/>
      <c r="M130" s="46"/>
    </row>
    <row r="131" spans="3:13" ht="13.5" customHeight="1">
      <c r="C131" s="47"/>
      <c r="D131" s="47"/>
      <c r="E131" s="47"/>
      <c r="F131" s="47"/>
      <c r="G131" s="47"/>
      <c r="H131" s="47"/>
      <c r="I131" s="47"/>
      <c r="J131" s="47"/>
      <c r="K131" s="47"/>
      <c r="L131" s="47"/>
      <c r="M131" s="47"/>
    </row>
    <row r="132" spans="6:19" ht="13.5" customHeight="1">
      <c r="F132" s="47"/>
      <c r="K132"/>
      <c r="L132"/>
      <c r="M132"/>
      <c r="N132"/>
      <c r="O132"/>
      <c r="P132"/>
      <c r="Q132"/>
      <c r="R132"/>
      <c r="S132"/>
    </row>
    <row r="133" spans="3:19" ht="18" customHeight="1">
      <c r="C133" s="425"/>
      <c r="D133" s="443"/>
      <c r="E133" s="443"/>
      <c r="F133" s="426"/>
      <c r="G133" s="425" t="s">
        <v>92</v>
      </c>
      <c r="H133" s="426"/>
      <c r="I133" s="425" t="s">
        <v>63</v>
      </c>
      <c r="J133" s="426"/>
      <c r="K133"/>
      <c r="L133"/>
      <c r="M133"/>
      <c r="N133"/>
      <c r="O133"/>
      <c r="P133"/>
      <c r="Q133"/>
      <c r="R133"/>
      <c r="S133"/>
    </row>
    <row r="134" spans="3:23" ht="18" customHeight="1">
      <c r="C134" s="480" t="s">
        <v>91</v>
      </c>
      <c r="D134" s="481"/>
      <c r="E134" s="481"/>
      <c r="F134" s="482"/>
      <c r="G134" s="276"/>
      <c r="H134" s="107" t="s">
        <v>5</v>
      </c>
      <c r="I134" s="276"/>
      <c r="J134" s="107" t="s">
        <v>5</v>
      </c>
      <c r="K134"/>
      <c r="L134"/>
      <c r="M134"/>
      <c r="N134"/>
      <c r="O134"/>
      <c r="P134"/>
      <c r="Q134"/>
      <c r="R134"/>
      <c r="S134"/>
      <c r="T134" s="201"/>
      <c r="U134" s="201"/>
      <c r="V134" s="201"/>
      <c r="W134" s="201"/>
    </row>
    <row r="135" spans="3:20" ht="13.5" customHeight="1">
      <c r="C135" s="87"/>
      <c r="D135" s="87"/>
      <c r="E135" s="88"/>
      <c r="F135" s="89"/>
      <c r="G135" s="87"/>
      <c r="H135" s="90"/>
      <c r="I135" s="87"/>
      <c r="J135" s="86"/>
      <c r="K135" s="66"/>
      <c r="N135"/>
      <c r="O135"/>
      <c r="P135"/>
      <c r="Q135"/>
      <c r="R135"/>
      <c r="S135"/>
      <c r="T135" s="36"/>
    </row>
    <row r="136" spans="3:19" ht="13.5" customHeight="1">
      <c r="C136" s="36"/>
      <c r="D136" s="36"/>
      <c r="E136" s="36"/>
      <c r="F136" s="36"/>
      <c r="K136" s="66"/>
      <c r="L136" s="65" t="s">
        <v>17</v>
      </c>
      <c r="O136" s="86"/>
      <c r="P136" s="96"/>
      <c r="Q136" s="97"/>
      <c r="R136" s="87"/>
      <c r="S136" s="86"/>
    </row>
    <row r="137" spans="3:23" ht="18" customHeight="1">
      <c r="C137" s="429"/>
      <c r="D137" s="458"/>
      <c r="E137" s="458"/>
      <c r="F137" s="430"/>
      <c r="G137" s="442" t="s">
        <v>93</v>
      </c>
      <c r="H137" s="442"/>
      <c r="I137" s="442" t="s">
        <v>90</v>
      </c>
      <c r="J137" s="442"/>
      <c r="K137" s="503" t="s">
        <v>133</v>
      </c>
      <c r="L137" s="429"/>
      <c r="M137" s="458"/>
      <c r="N137" s="458"/>
      <c r="O137" s="430"/>
      <c r="P137" s="429" t="s">
        <v>232</v>
      </c>
      <c r="Q137" s="430"/>
      <c r="R137" s="429" t="s">
        <v>233</v>
      </c>
      <c r="S137" s="430"/>
      <c r="T137" s="570" t="s">
        <v>205</v>
      </c>
      <c r="U137" s="570"/>
      <c r="V137" s="570"/>
      <c r="W137" s="570"/>
    </row>
    <row r="138" spans="2:23" ht="18" customHeight="1">
      <c r="B138" s="36"/>
      <c r="C138" s="459"/>
      <c r="D138" s="460"/>
      <c r="E138" s="460"/>
      <c r="F138" s="461"/>
      <c r="G138" s="442"/>
      <c r="H138" s="442"/>
      <c r="I138" s="442"/>
      <c r="J138" s="442"/>
      <c r="K138" s="503"/>
      <c r="L138" s="459"/>
      <c r="M138" s="460"/>
      <c r="N138" s="460"/>
      <c r="O138" s="461"/>
      <c r="P138" s="459"/>
      <c r="Q138" s="461"/>
      <c r="R138" s="459"/>
      <c r="S138" s="461"/>
      <c r="T138" s="571" t="s">
        <v>209</v>
      </c>
      <c r="U138" s="571"/>
      <c r="V138" s="571" t="s">
        <v>63</v>
      </c>
      <c r="W138" s="571"/>
    </row>
    <row r="139" spans="2:23" ht="18" customHeight="1">
      <c r="B139" s="36"/>
      <c r="C139" s="495" t="s">
        <v>97</v>
      </c>
      <c r="D139" s="496"/>
      <c r="E139" s="496"/>
      <c r="F139" s="497"/>
      <c r="G139" s="172" t="s">
        <v>1</v>
      </c>
      <c r="H139" s="172" t="s">
        <v>2</v>
      </c>
      <c r="I139" s="172" t="s">
        <v>1</v>
      </c>
      <c r="J139" s="172" t="s">
        <v>2</v>
      </c>
      <c r="K139" s="503"/>
      <c r="L139" s="495" t="s">
        <v>262</v>
      </c>
      <c r="M139" s="496"/>
      <c r="N139" s="496"/>
      <c r="O139" s="497"/>
      <c r="P139" s="124" t="s">
        <v>1</v>
      </c>
      <c r="Q139" s="50" t="s">
        <v>2</v>
      </c>
      <c r="R139" s="50" t="s">
        <v>1</v>
      </c>
      <c r="S139" s="50" t="s">
        <v>2</v>
      </c>
      <c r="T139" s="50" t="s">
        <v>1</v>
      </c>
      <c r="U139" s="50" t="s">
        <v>2</v>
      </c>
      <c r="V139" s="50" t="s">
        <v>1</v>
      </c>
      <c r="W139" s="50" t="s">
        <v>2</v>
      </c>
    </row>
    <row r="140" spans="3:23" ht="18" customHeight="1">
      <c r="C140" s="498"/>
      <c r="D140" s="499"/>
      <c r="E140" s="499"/>
      <c r="F140" s="500"/>
      <c r="G140" s="30"/>
      <c r="H140" s="30"/>
      <c r="I140" s="30"/>
      <c r="J140" s="30"/>
      <c r="K140" s="503"/>
      <c r="L140" s="498"/>
      <c r="M140" s="499"/>
      <c r="N140" s="499"/>
      <c r="O140" s="500"/>
      <c r="P140" s="112">
        <f>IF(OR(G140="",$G134="",G140=0,$G134=0),"",G140/$G134*5)</f>
      </c>
      <c r="Q140" s="112">
        <f>IF(OR(H140="",$G134="",H140=0,$G134=0),"",H140/$G134*5)</f>
      </c>
      <c r="R140" s="112">
        <f>IF(OR(I140="",$I134="",I140=0,$I134=0),"",I140/$I134*5)</f>
      </c>
      <c r="S140" s="112">
        <f>IF(OR(J140="",$I134="",J140=0,$I134=0),"",J140/$I134*5)</f>
      </c>
      <c r="T140" s="112">
        <v>3</v>
      </c>
      <c r="U140" s="112">
        <v>3.1</v>
      </c>
      <c r="V140" s="112">
        <v>2.9</v>
      </c>
      <c r="W140" s="370">
        <v>3</v>
      </c>
    </row>
    <row r="141" spans="2:24" ht="13.5" customHeight="1">
      <c r="B141" s="36"/>
      <c r="C141" s="42"/>
      <c r="E141" s="42"/>
      <c r="I141" s="31"/>
      <c r="T141"/>
      <c r="U141"/>
      <c r="V141"/>
      <c r="W141"/>
      <c r="X141" s="36"/>
    </row>
    <row r="142" spans="3:24" ht="13.5" customHeight="1" thickBot="1">
      <c r="C142" s="70"/>
      <c r="D142" s="70"/>
      <c r="E142" s="70"/>
      <c r="F142" s="70"/>
      <c r="G142" s="70"/>
      <c r="H142" s="70"/>
      <c r="I142" s="70"/>
      <c r="J142" s="70"/>
      <c r="X142" s="36"/>
    </row>
    <row r="143" spans="1:9" ht="18" thickBot="1">
      <c r="A143" s="468" t="s">
        <v>64</v>
      </c>
      <c r="B143" s="469"/>
      <c r="C143" s="469"/>
      <c r="D143" s="469"/>
      <c r="E143" s="469"/>
      <c r="F143" s="469"/>
      <c r="G143" s="469"/>
      <c r="H143" s="469"/>
      <c r="I143" s="470"/>
    </row>
    <row r="144" spans="3:10" ht="13.5">
      <c r="C144" s="71"/>
      <c r="D144" s="71"/>
      <c r="E144" s="71"/>
      <c r="F144" s="71"/>
      <c r="G144" s="71"/>
      <c r="H144" s="71"/>
      <c r="I144" s="71"/>
      <c r="J144" s="71"/>
    </row>
    <row r="145" ht="13.5">
      <c r="B145" s="68" t="s">
        <v>65</v>
      </c>
    </row>
    <row r="146" spans="3:16" ht="22.5" customHeight="1">
      <c r="C146" s="22" t="s">
        <v>179</v>
      </c>
      <c r="D146" s="22"/>
      <c r="E146" s="23"/>
      <c r="F146" s="23"/>
      <c r="G146" s="23"/>
      <c r="H146" s="23"/>
      <c r="I146" s="23"/>
      <c r="J146" s="23"/>
      <c r="K146" s="23"/>
      <c r="L146" s="23"/>
      <c r="M146" s="23"/>
      <c r="N146" s="23"/>
      <c r="O146" s="23"/>
      <c r="P146" s="23"/>
    </row>
    <row r="147" spans="14:16" ht="13.5" customHeight="1">
      <c r="N147" s="38"/>
      <c r="O147" s="38"/>
      <c r="P147" s="38"/>
    </row>
    <row r="148" spans="3:16" ht="18" customHeight="1">
      <c r="C148" s="44" t="s">
        <v>66</v>
      </c>
      <c r="D148" s="44"/>
      <c r="E148" s="44"/>
      <c r="F148" s="44"/>
      <c r="G148" s="44"/>
      <c r="H148" s="44"/>
      <c r="I148" s="44"/>
      <c r="J148" s="44"/>
      <c r="K148" s="44"/>
      <c r="L148" s="44"/>
      <c r="M148" s="44"/>
      <c r="N148" s="38"/>
      <c r="O148" s="38"/>
      <c r="P148" s="38"/>
    </row>
    <row r="149" spans="3:13" ht="13.5">
      <c r="C149" s="46" t="s">
        <v>292</v>
      </c>
      <c r="D149" s="46"/>
      <c r="E149" s="46"/>
      <c r="F149" s="46"/>
      <c r="G149" s="46"/>
      <c r="H149" s="46"/>
      <c r="I149" s="46"/>
      <c r="J149" s="46"/>
      <c r="K149" s="46"/>
      <c r="L149" s="46"/>
      <c r="M149" s="46"/>
    </row>
    <row r="150" spans="3:13" ht="13.5">
      <c r="C150" s="46" t="s">
        <v>293</v>
      </c>
      <c r="D150" s="46"/>
      <c r="E150" s="46"/>
      <c r="F150" s="46"/>
      <c r="G150" s="46"/>
      <c r="H150" s="46"/>
      <c r="I150" s="46"/>
      <c r="J150" s="46"/>
      <c r="K150" s="46"/>
      <c r="L150" s="46"/>
      <c r="M150" s="46"/>
    </row>
    <row r="151" spans="3:13" ht="13.5">
      <c r="C151" s="46" t="s">
        <v>294</v>
      </c>
      <c r="D151" s="46"/>
      <c r="E151" s="46"/>
      <c r="F151" s="46"/>
      <c r="G151" s="46"/>
      <c r="H151" s="46"/>
      <c r="I151" s="46"/>
      <c r="J151" s="46"/>
      <c r="K151" s="46"/>
      <c r="L151" s="46"/>
      <c r="M151" s="46"/>
    </row>
    <row r="152" spans="4:13" ht="13.5" customHeight="1">
      <c r="D152"/>
      <c r="E152"/>
      <c r="F152"/>
      <c r="G152"/>
      <c r="H152"/>
      <c r="I152"/>
      <c r="J152"/>
      <c r="K152"/>
      <c r="L152"/>
      <c r="M152"/>
    </row>
    <row r="153" spans="3:15" ht="13.5" customHeight="1">
      <c r="C153" s="48"/>
      <c r="D153" s="48"/>
      <c r="E153" s="51"/>
      <c r="F153" s="51"/>
      <c r="G153" s="51"/>
      <c r="H153" s="51"/>
      <c r="I153" s="51"/>
      <c r="J153" s="53"/>
      <c r="K153" s="27"/>
      <c r="N153" s="53" t="s">
        <v>17</v>
      </c>
      <c r="O153" s="53"/>
    </row>
    <row r="154" spans="3:23" ht="18" customHeight="1">
      <c r="C154" s="471" t="s">
        <v>240</v>
      </c>
      <c r="D154" s="472"/>
      <c r="E154" s="472"/>
      <c r="F154" s="473"/>
      <c r="G154" s="429" t="s">
        <v>94</v>
      </c>
      <c r="H154" s="430"/>
      <c r="I154" s="501" t="s">
        <v>256</v>
      </c>
      <c r="J154" s="502"/>
      <c r="K154" s="429" t="s">
        <v>244</v>
      </c>
      <c r="L154" s="430"/>
      <c r="M154" s="493" t="s">
        <v>132</v>
      </c>
      <c r="N154" s="471" t="s">
        <v>240</v>
      </c>
      <c r="O154" s="472"/>
      <c r="P154" s="472"/>
      <c r="Q154" s="473"/>
      <c r="R154" s="425" t="s">
        <v>3</v>
      </c>
      <c r="S154" s="443"/>
      <c r="T154" s="426"/>
      <c r="U154" s="452" t="s">
        <v>202</v>
      </c>
      <c r="V154" s="453"/>
      <c r="W154" s="454"/>
    </row>
    <row r="155" spans="2:23" ht="24">
      <c r="B155" s="36"/>
      <c r="C155" s="477"/>
      <c r="D155" s="478"/>
      <c r="E155" s="478"/>
      <c r="F155" s="479"/>
      <c r="G155" s="172" t="s">
        <v>1</v>
      </c>
      <c r="H155" s="172" t="s">
        <v>2</v>
      </c>
      <c r="I155" s="172" t="s">
        <v>1</v>
      </c>
      <c r="J155" s="172" t="s">
        <v>2</v>
      </c>
      <c r="K155" s="172" t="s">
        <v>1</v>
      </c>
      <c r="L155" s="172" t="s">
        <v>2</v>
      </c>
      <c r="M155" s="494"/>
      <c r="N155" s="477"/>
      <c r="O155" s="478"/>
      <c r="P155" s="478"/>
      <c r="Q155" s="479"/>
      <c r="R155" s="172" t="s">
        <v>94</v>
      </c>
      <c r="S155" s="358" t="s">
        <v>256</v>
      </c>
      <c r="T155" s="358" t="s">
        <v>63</v>
      </c>
      <c r="U155" s="202" t="s">
        <v>212</v>
      </c>
      <c r="V155" s="195" t="s">
        <v>213</v>
      </c>
      <c r="W155" s="203" t="s">
        <v>244</v>
      </c>
    </row>
    <row r="156" spans="3:23" ht="18" customHeight="1">
      <c r="C156" s="480" t="s">
        <v>67</v>
      </c>
      <c r="D156" s="481"/>
      <c r="E156" s="481"/>
      <c r="F156" s="482"/>
      <c r="G156" s="115"/>
      <c r="H156" s="115"/>
      <c r="I156" s="115"/>
      <c r="J156" s="115"/>
      <c r="K156" s="283">
        <f aca="true" t="shared" si="6" ref="K156:L159">IF(AND(G156="",I156=""),"",G156-I156)</f>
      </c>
      <c r="L156" s="283">
        <f t="shared" si="6"/>
      </c>
      <c r="M156" s="494"/>
      <c r="N156" s="480" t="s">
        <v>67</v>
      </c>
      <c r="O156" s="481"/>
      <c r="P156" s="481"/>
      <c r="Q156" s="482"/>
      <c r="R156" s="91">
        <f>IF(OR(H156="",AND(G156="",H156=""),SUM(G156:H156)=0),"",H156/SUM(G156:H156))</f>
      </c>
      <c r="S156" s="91">
        <f>IF(OR(J156="",AND(I156="",J156=""),SUM(I156:J156)=0),"",J156/SUM(I156:J156))</f>
      </c>
      <c r="T156" s="91">
        <f>IF(OR(L156="",AND(K156="",L156=""),SUM(K156:L156)=0),"",L156/SUM(K156:L156))</f>
      </c>
      <c r="U156" s="205">
        <v>0.302</v>
      </c>
      <c r="V156" s="205">
        <v>0.081</v>
      </c>
      <c r="W156" s="210">
        <v>0.552</v>
      </c>
    </row>
    <row r="157" spans="3:23" ht="18" customHeight="1">
      <c r="C157" s="480" t="s">
        <v>68</v>
      </c>
      <c r="D157" s="481"/>
      <c r="E157" s="481"/>
      <c r="F157" s="482"/>
      <c r="G157" s="125"/>
      <c r="H157" s="125"/>
      <c r="I157" s="115"/>
      <c r="J157" s="125"/>
      <c r="K157" s="283">
        <f t="shared" si="6"/>
      </c>
      <c r="L157" s="283">
        <f t="shared" si="6"/>
      </c>
      <c r="M157" s="494"/>
      <c r="N157" s="480" t="s">
        <v>68</v>
      </c>
      <c r="O157" s="481"/>
      <c r="P157" s="481"/>
      <c r="Q157" s="482"/>
      <c r="R157" s="91">
        <f>IF(OR(H157="",AND(G157="",H157=""),SUM(G157:H157)=0),"",H157/SUM(G157:H157))</f>
      </c>
      <c r="S157" s="91">
        <f>IF(OR(J157="",AND(I157="",J157=""),SUM(I157:J157)=0),"",J157/SUM(I157:J157))</f>
      </c>
      <c r="T157" s="91">
        <f>IF(OR(L157="",AND(K157="",L157=""),SUM(K157:L157)=0),"",L157/SUM(K157:L157))</f>
      </c>
      <c r="U157" s="205">
        <v>0.212</v>
      </c>
      <c r="V157" s="205">
        <v>0.028</v>
      </c>
      <c r="W157" s="405">
        <v>0.331</v>
      </c>
    </row>
    <row r="158" spans="3:23" ht="18" customHeight="1">
      <c r="C158" s="531" t="s">
        <v>69</v>
      </c>
      <c r="D158" s="532"/>
      <c r="E158" s="532"/>
      <c r="F158" s="533"/>
      <c r="G158" s="125"/>
      <c r="H158" s="125"/>
      <c r="I158" s="115"/>
      <c r="J158" s="125"/>
      <c r="K158" s="283">
        <f t="shared" si="6"/>
      </c>
      <c r="L158" s="283">
        <f t="shared" si="6"/>
      </c>
      <c r="M158" s="494"/>
      <c r="N158" s="531" t="s">
        <v>69</v>
      </c>
      <c r="O158" s="532"/>
      <c r="P158" s="532"/>
      <c r="Q158" s="533"/>
      <c r="R158" s="91">
        <f>IF(OR(H158="",AND(G158="",H158=""),SUM(G158:H158)=0),"",H158/SUM(G158:H158))</f>
      </c>
      <c r="S158" s="91">
        <f>IF(OR(J158="",AND(I158="",J158=""),SUM(I158:J158)=0),"",J158/SUM(I158:J158))</f>
      </c>
      <c r="T158" s="91">
        <f>IF(OR(L158="",AND(K158="",L158=""),SUM(K158:L158)=0),"",L158/SUM(K158:L158))</f>
      </c>
      <c r="U158" s="205">
        <v>0.081</v>
      </c>
      <c r="V158" s="205" t="s">
        <v>306</v>
      </c>
      <c r="W158" s="405">
        <v>0.081</v>
      </c>
    </row>
    <row r="159" spans="3:23" ht="18" customHeight="1">
      <c r="C159" s="37"/>
      <c r="D159" s="480" t="s">
        <v>70</v>
      </c>
      <c r="E159" s="481"/>
      <c r="F159" s="482"/>
      <c r="G159" s="115"/>
      <c r="H159" s="115"/>
      <c r="I159" s="115"/>
      <c r="J159" s="115"/>
      <c r="K159" s="283">
        <f t="shared" si="6"/>
      </c>
      <c r="L159" s="283">
        <f t="shared" si="6"/>
      </c>
      <c r="M159" s="494"/>
      <c r="N159" s="37"/>
      <c r="O159" s="480" t="s">
        <v>70</v>
      </c>
      <c r="P159" s="481"/>
      <c r="Q159" s="482"/>
      <c r="R159" s="91">
        <f>IF(OR(H159="",AND(G159="",H159=""),SUM(G159:H159)=0),"",H159/SUM(G159:H159))</f>
      </c>
      <c r="S159" s="91">
        <f>IF(OR(J159="",AND(I159="",J159=""),SUM(I159:J159)=0),"",J159/SUM(I159:J159))</f>
      </c>
      <c r="T159" s="91">
        <f>IF(OR(L159="",AND(K159="",L159=""),SUM(K159:L159)=0),"",L159/SUM(K159:L159))</f>
      </c>
      <c r="U159" s="205" t="s">
        <v>306</v>
      </c>
      <c r="V159" s="260" t="s">
        <v>306</v>
      </c>
      <c r="W159" s="405" t="s">
        <v>306</v>
      </c>
    </row>
    <row r="160" spans="3:20" ht="13.5" customHeight="1">
      <c r="C160" s="46"/>
      <c r="J160" s="21"/>
      <c r="K160" s="21"/>
      <c r="T160" s="52"/>
    </row>
    <row r="161" ht="13.5" customHeight="1" thickBot="1">
      <c r="C161" s="46"/>
    </row>
    <row r="162" spans="1:9" ht="18" thickBot="1">
      <c r="A162" s="468" t="s">
        <v>71</v>
      </c>
      <c r="B162" s="469"/>
      <c r="C162" s="469"/>
      <c r="D162" s="469"/>
      <c r="E162" s="469"/>
      <c r="F162" s="469"/>
      <c r="G162" s="469"/>
      <c r="H162" s="469"/>
      <c r="I162" s="470"/>
    </row>
    <row r="163" spans="3:10" ht="13.5">
      <c r="C163" s="71"/>
      <c r="D163" s="71"/>
      <c r="E163" s="71"/>
      <c r="F163" s="71"/>
      <c r="G163" s="71"/>
      <c r="H163" s="71"/>
      <c r="I163" s="71"/>
      <c r="J163" s="71"/>
    </row>
    <row r="164" ht="13.5">
      <c r="B164" s="68" t="s">
        <v>72</v>
      </c>
    </row>
    <row r="165" spans="3:16" ht="22.5" customHeight="1">
      <c r="C165" s="22" t="s">
        <v>180</v>
      </c>
      <c r="D165" s="22"/>
      <c r="E165" s="23"/>
      <c r="F165" s="23"/>
      <c r="G165" s="23"/>
      <c r="H165" s="23"/>
      <c r="I165" s="23"/>
      <c r="J165" s="23"/>
      <c r="K165" s="23"/>
      <c r="L165" s="23"/>
      <c r="M165" s="23"/>
      <c r="N165" s="23"/>
      <c r="O165" s="23"/>
      <c r="P165" s="23"/>
    </row>
    <row r="166" spans="3:4" s="38" customFormat="1" ht="13.5" customHeight="1">
      <c r="C166" s="83"/>
      <c r="D166" s="83"/>
    </row>
    <row r="167" spans="3:16" ht="18" customHeight="1">
      <c r="C167" s="290" t="s">
        <v>277</v>
      </c>
      <c r="D167" s="291"/>
      <c r="E167" s="45"/>
      <c r="F167" s="45"/>
      <c r="G167" s="45"/>
      <c r="H167" s="45"/>
      <c r="I167" s="45"/>
      <c r="J167" s="45"/>
      <c r="K167" s="45"/>
      <c r="L167" s="45"/>
      <c r="M167" s="45"/>
      <c r="N167" s="38"/>
      <c r="O167" s="38"/>
      <c r="P167" s="38"/>
    </row>
    <row r="168" spans="8:13" ht="13.5" customHeight="1">
      <c r="H168" s="21"/>
      <c r="I168" s="36"/>
      <c r="J168" s="21"/>
      <c r="K168" s="21"/>
      <c r="M168" s="36"/>
    </row>
    <row r="169" spans="3:13" ht="13.5" customHeight="1">
      <c r="C169" s="34" t="s">
        <v>298</v>
      </c>
      <c r="I169" s="36"/>
      <c r="J169" s="21"/>
      <c r="K169" s="21"/>
      <c r="M169" s="36"/>
    </row>
    <row r="170" spans="3:13" s="44" customFormat="1" ht="13.5" customHeight="1">
      <c r="C170" s="46" t="s">
        <v>303</v>
      </c>
      <c r="I170" s="401"/>
      <c r="J170" s="27"/>
      <c r="K170" s="27"/>
      <c r="M170" s="401"/>
    </row>
    <row r="171" spans="3:13" s="44" customFormat="1" ht="13.5" customHeight="1">
      <c r="C171" s="46" t="s">
        <v>304</v>
      </c>
      <c r="I171" s="401"/>
      <c r="J171" s="27"/>
      <c r="K171" s="27"/>
      <c r="M171" s="401"/>
    </row>
    <row r="172" spans="3:13" ht="13.5" customHeight="1">
      <c r="C172" s="46" t="s">
        <v>299</v>
      </c>
      <c r="I172" s="36"/>
      <c r="J172" s="21"/>
      <c r="K172" s="21"/>
      <c r="M172" s="36"/>
    </row>
    <row r="173" spans="3:13" ht="13.5" customHeight="1">
      <c r="C173" s="34" t="s">
        <v>300</v>
      </c>
      <c r="I173" s="36"/>
      <c r="J173" s="21"/>
      <c r="K173" s="21"/>
      <c r="M173" s="36"/>
    </row>
    <row r="174" spans="3:13" ht="13.5" customHeight="1">
      <c r="C174" s="34"/>
      <c r="I174" s="36"/>
      <c r="J174" s="21"/>
      <c r="K174" s="21"/>
      <c r="M174" s="36"/>
    </row>
    <row r="175" spans="9:14" ht="13.5" customHeight="1">
      <c r="I175" s="48"/>
      <c r="J175" s="21"/>
      <c r="K175" s="21"/>
      <c r="M175" s="36"/>
      <c r="N175" s="21" t="s">
        <v>17</v>
      </c>
    </row>
    <row r="176" spans="3:23" ht="18" customHeight="1">
      <c r="C176" s="471" t="s">
        <v>239</v>
      </c>
      <c r="D176" s="472"/>
      <c r="E176" s="472"/>
      <c r="F176" s="473"/>
      <c r="G176" s="429" t="s">
        <v>94</v>
      </c>
      <c r="H176" s="506"/>
      <c r="I176" s="61"/>
      <c r="J176" s="62"/>
      <c r="K176" s="59"/>
      <c r="L176" s="54"/>
      <c r="M176" s="583" t="s">
        <v>89</v>
      </c>
      <c r="N176" s="471" t="s">
        <v>239</v>
      </c>
      <c r="O176" s="472"/>
      <c r="P176" s="472"/>
      <c r="Q176" s="473"/>
      <c r="R176" s="425" t="s">
        <v>257</v>
      </c>
      <c r="S176" s="443"/>
      <c r="T176" s="426"/>
      <c r="U176" s="471" t="s">
        <v>215</v>
      </c>
      <c r="V176" s="472"/>
      <c r="W176" s="473"/>
    </row>
    <row r="177" spans="3:31" ht="18" customHeight="1">
      <c r="C177" s="474"/>
      <c r="D177" s="475"/>
      <c r="E177" s="475"/>
      <c r="F177" s="476"/>
      <c r="G177" s="507"/>
      <c r="H177" s="508"/>
      <c r="I177" s="609" t="s">
        <v>92</v>
      </c>
      <c r="J177" s="610"/>
      <c r="K177" s="534" t="s">
        <v>63</v>
      </c>
      <c r="L177" s="454"/>
      <c r="M177" s="583"/>
      <c r="N177" s="474"/>
      <c r="O177" s="475"/>
      <c r="P177" s="475"/>
      <c r="Q177" s="476"/>
      <c r="R177" s="541" t="s">
        <v>94</v>
      </c>
      <c r="S177" s="593" t="s">
        <v>92</v>
      </c>
      <c r="T177" s="568" t="s">
        <v>63</v>
      </c>
      <c r="U177" s="442" t="s">
        <v>212</v>
      </c>
      <c r="V177" s="567" t="s">
        <v>209</v>
      </c>
      <c r="W177" s="566" t="s">
        <v>211</v>
      </c>
      <c r="AC177" s="135"/>
      <c r="AD177" s="135"/>
      <c r="AE177" s="135"/>
    </row>
    <row r="178" spans="3:31" ht="18" customHeight="1">
      <c r="C178" s="477"/>
      <c r="D178" s="478"/>
      <c r="E178" s="478"/>
      <c r="F178" s="479"/>
      <c r="G178" s="50" t="s">
        <v>1</v>
      </c>
      <c r="H178" s="50" t="s">
        <v>2</v>
      </c>
      <c r="I178" s="28" t="s">
        <v>1</v>
      </c>
      <c r="J178" s="28" t="s">
        <v>2</v>
      </c>
      <c r="K178" s="50" t="s">
        <v>1</v>
      </c>
      <c r="L178" s="50" t="s">
        <v>2</v>
      </c>
      <c r="M178" s="583"/>
      <c r="N178" s="477"/>
      <c r="O178" s="478"/>
      <c r="P178" s="478"/>
      <c r="Q178" s="479"/>
      <c r="R178" s="542"/>
      <c r="S178" s="594"/>
      <c r="T178" s="569"/>
      <c r="U178" s="442"/>
      <c r="V178" s="567"/>
      <c r="W178" s="566"/>
      <c r="AC178" s="135"/>
      <c r="AD178" s="135"/>
      <c r="AE178" s="135"/>
    </row>
    <row r="179" spans="3:31" ht="18" customHeight="1">
      <c r="C179" s="480" t="s">
        <v>6</v>
      </c>
      <c r="D179" s="481"/>
      <c r="E179" s="481"/>
      <c r="F179" s="482"/>
      <c r="G179" s="114"/>
      <c r="H179" s="114"/>
      <c r="I179" s="114"/>
      <c r="J179" s="114"/>
      <c r="K179" s="114"/>
      <c r="L179" s="114"/>
      <c r="M179" s="584"/>
      <c r="N179" s="480" t="s">
        <v>6</v>
      </c>
      <c r="O179" s="481"/>
      <c r="P179" s="481"/>
      <c r="Q179" s="482"/>
      <c r="R179" s="113">
        <f>IF(OR(H179="",H179=0,G179="",G179=0),"",H179/G179*100)</f>
      </c>
      <c r="S179" s="113">
        <f>IF(OR(J179="",J179=0,I179="",I179=0),"",J179/I179*100)</f>
      </c>
      <c r="T179" s="113">
        <f>IF(OR(L179="",L179=0,K179="",K179=0),"",L179/K179*100)</f>
      </c>
      <c r="U179" s="225">
        <v>100.1</v>
      </c>
      <c r="V179" s="225">
        <v>99.2</v>
      </c>
      <c r="W179" s="225">
        <v>124.9</v>
      </c>
      <c r="AC179" s="135"/>
      <c r="AD179" s="135"/>
      <c r="AE179" s="135"/>
    </row>
    <row r="180" spans="3:31" ht="18" customHeight="1">
      <c r="C180" s="480" t="s">
        <v>7</v>
      </c>
      <c r="D180" s="481"/>
      <c r="E180" s="481"/>
      <c r="F180" s="482"/>
      <c r="G180" s="114"/>
      <c r="H180" s="395"/>
      <c r="I180" s="114"/>
      <c r="J180" s="114"/>
      <c r="K180" s="114"/>
      <c r="L180" s="114"/>
      <c r="M180" s="584"/>
      <c r="N180" s="480" t="s">
        <v>7</v>
      </c>
      <c r="O180" s="481"/>
      <c r="P180" s="481"/>
      <c r="Q180" s="482"/>
      <c r="R180" s="224">
        <f>IF(OR(H180="",H180=0,G180="",G180=0),"",H180/G180*100)</f>
      </c>
      <c r="S180" s="224">
        <f>IF(OR(J180="",J180=0,I180="",I180=0),"",J180/I180*100)</f>
      </c>
      <c r="T180" s="113">
        <f>IF(OR(L180="",L180=0,K180="",K180=0),"",L180/K180*100)</f>
      </c>
      <c r="U180" s="225">
        <v>99.9</v>
      </c>
      <c r="V180" s="225">
        <v>99.2</v>
      </c>
      <c r="W180" s="225">
        <v>100.8</v>
      </c>
      <c r="AC180" s="135"/>
      <c r="AD180" s="135"/>
      <c r="AE180" s="135"/>
    </row>
    <row r="181" spans="3:23" ht="18" customHeight="1">
      <c r="C181" s="480" t="s">
        <v>99</v>
      </c>
      <c r="D181" s="481"/>
      <c r="E181" s="481"/>
      <c r="F181" s="482"/>
      <c r="G181" s="114"/>
      <c r="H181" s="114"/>
      <c r="I181" s="114"/>
      <c r="J181" s="114"/>
      <c r="K181" s="114"/>
      <c r="L181" s="114"/>
      <c r="M181" s="584"/>
      <c r="N181" s="480" t="s">
        <v>99</v>
      </c>
      <c r="O181" s="481"/>
      <c r="P181" s="481"/>
      <c r="Q181" s="482"/>
      <c r="R181" s="113">
        <f>IF(OR(H181="",H181=0,G181="",G181=0),"",H181/G181*100)</f>
      </c>
      <c r="S181" s="113">
        <f>IF(OR(J181="",J181=0,I181="",I181=0),"",J181/I181*100)</f>
      </c>
      <c r="T181" s="113">
        <f>IF(OR(L181="",L181=0,K181="",K181=0),"",L181/K181*100)</f>
      </c>
      <c r="U181" s="222">
        <v>82.7</v>
      </c>
      <c r="V181" s="260" t="s">
        <v>305</v>
      </c>
      <c r="W181" s="222">
        <v>77.1</v>
      </c>
    </row>
    <row r="182" spans="3:23" ht="18" customHeight="1">
      <c r="C182" s="480" t="s">
        <v>100</v>
      </c>
      <c r="D182" s="481"/>
      <c r="E182" s="481"/>
      <c r="F182" s="482"/>
      <c r="G182" s="114"/>
      <c r="H182" s="114"/>
      <c r="I182" s="114"/>
      <c r="J182" s="114"/>
      <c r="K182" s="114"/>
      <c r="L182" s="114"/>
      <c r="M182" s="584"/>
      <c r="N182" s="480" t="s">
        <v>100</v>
      </c>
      <c r="O182" s="481"/>
      <c r="P182" s="481"/>
      <c r="Q182" s="482"/>
      <c r="R182" s="264">
        <f>IF(OR(H182="",H182=0,G182="",G182=0),"",H182/G182*100)</f>
      </c>
      <c r="S182" s="113">
        <f>IF(OR(J182="",J182=0,I182="",I182=0),"",J182/I182*100)</f>
      </c>
      <c r="T182" s="113">
        <f>IF(OR(L182="",L182=0,K182="",K182=0),"",L182/K182*100)</f>
      </c>
      <c r="U182" s="222">
        <v>79.4</v>
      </c>
      <c r="V182" s="260" t="s">
        <v>305</v>
      </c>
      <c r="W182" s="222">
        <v>77.6</v>
      </c>
    </row>
    <row r="183" ht="13.5" customHeight="1">
      <c r="K183" s="42"/>
    </row>
    <row r="184" spans="3:10" ht="13.5" customHeight="1" thickBot="1">
      <c r="C184" s="70"/>
      <c r="D184" s="70"/>
      <c r="E184" s="70"/>
      <c r="F184" s="70"/>
      <c r="G184" s="70"/>
      <c r="H184" s="70"/>
      <c r="I184" s="70"/>
      <c r="J184" s="70"/>
    </row>
    <row r="185" spans="1:9" ht="18" thickBot="1">
      <c r="A185" s="468" t="s">
        <v>73</v>
      </c>
      <c r="B185" s="469"/>
      <c r="C185" s="469"/>
      <c r="D185" s="469"/>
      <c r="E185" s="469"/>
      <c r="F185" s="469"/>
      <c r="G185" s="469"/>
      <c r="H185" s="469"/>
      <c r="I185" s="470"/>
    </row>
    <row r="186" spans="3:10" ht="13.5">
      <c r="C186" s="71"/>
      <c r="D186" s="71"/>
      <c r="E186" s="71"/>
      <c r="F186" s="71"/>
      <c r="G186" s="71"/>
      <c r="H186" s="71"/>
      <c r="I186" s="71"/>
      <c r="J186" s="71"/>
    </row>
    <row r="187" ht="13.5">
      <c r="B187" s="68" t="s">
        <v>74</v>
      </c>
    </row>
    <row r="188" spans="3:16" ht="22.5" customHeight="1">
      <c r="C188" s="22" t="s">
        <v>181</v>
      </c>
      <c r="D188" s="22"/>
      <c r="E188" s="23"/>
      <c r="F188" s="23"/>
      <c r="G188" s="23"/>
      <c r="H188" s="23"/>
      <c r="I188" s="23"/>
      <c r="J188" s="23"/>
      <c r="K188" s="23"/>
      <c r="L188" s="23"/>
      <c r="M188" s="23"/>
      <c r="N188" s="23"/>
      <c r="O188" s="23"/>
      <c r="P188" s="23"/>
    </row>
    <row r="189" ht="13.5" customHeight="1"/>
    <row r="190" spans="3:10" ht="18" customHeight="1">
      <c r="C190" s="44" t="s">
        <v>128</v>
      </c>
      <c r="D190" s="44"/>
      <c r="E190" s="44"/>
      <c r="F190" s="44"/>
      <c r="G190" s="44"/>
      <c r="H190" s="44"/>
      <c r="I190" s="44"/>
      <c r="J190" s="44"/>
    </row>
    <row r="191" spans="3:7" ht="13.5" customHeight="1">
      <c r="C191" s="44"/>
      <c r="D191" s="44"/>
      <c r="E191" s="44"/>
      <c r="F191" s="44"/>
      <c r="G191" s="44"/>
    </row>
    <row r="192" s="38" customFormat="1" ht="18" customHeight="1">
      <c r="C192" s="292" t="s">
        <v>224</v>
      </c>
    </row>
    <row r="193" spans="3:7" ht="13.5" customHeight="1">
      <c r="C193" s="74" t="s">
        <v>248</v>
      </c>
      <c r="D193" s="38"/>
      <c r="E193" s="38"/>
      <c r="F193" s="38"/>
      <c r="G193" s="38"/>
    </row>
    <row r="194" ht="13.5" customHeight="1">
      <c r="M194" s="21" t="s">
        <v>17</v>
      </c>
    </row>
    <row r="195" spans="3:26" ht="18" customHeight="1">
      <c r="C195" s="429"/>
      <c r="D195" s="458"/>
      <c r="E195" s="430"/>
      <c r="F195" s="443" t="s">
        <v>94</v>
      </c>
      <c r="G195" s="454"/>
      <c r="H195" s="446" t="s">
        <v>92</v>
      </c>
      <c r="I195" s="446"/>
      <c r="J195" s="429" t="s">
        <v>244</v>
      </c>
      <c r="K195" s="430"/>
      <c r="L195" s="456" t="s">
        <v>89</v>
      </c>
      <c r="M195" s="564"/>
      <c r="N195" s="564"/>
      <c r="O195" s="442" t="s">
        <v>258</v>
      </c>
      <c r="P195" s="442"/>
      <c r="Q195" s="442"/>
      <c r="R195" s="442"/>
      <c r="S195" s="442"/>
      <c r="T195" s="442"/>
      <c r="U195" s="425" t="s">
        <v>215</v>
      </c>
      <c r="V195" s="443"/>
      <c r="W195" s="443"/>
      <c r="X195" s="443"/>
      <c r="Y195" s="443"/>
      <c r="Z195" s="426"/>
    </row>
    <row r="196" spans="3:26" ht="18" customHeight="1">
      <c r="C196" s="459"/>
      <c r="D196" s="460"/>
      <c r="E196" s="461"/>
      <c r="F196" s="271" t="s">
        <v>8</v>
      </c>
      <c r="G196" s="269" t="s">
        <v>9</v>
      </c>
      <c r="H196" s="269" t="s">
        <v>8</v>
      </c>
      <c r="I196" s="269" t="s">
        <v>9</v>
      </c>
      <c r="J196" s="269" t="s">
        <v>8</v>
      </c>
      <c r="K196" s="269" t="s">
        <v>9</v>
      </c>
      <c r="L196" s="456"/>
      <c r="M196" s="564"/>
      <c r="N196" s="564"/>
      <c r="O196" s="442" t="s">
        <v>94</v>
      </c>
      <c r="P196" s="543"/>
      <c r="Q196" s="446" t="s">
        <v>92</v>
      </c>
      <c r="R196" s="446"/>
      <c r="S196" s="442" t="s">
        <v>244</v>
      </c>
      <c r="T196" s="442"/>
      <c r="U196" s="442" t="s">
        <v>105</v>
      </c>
      <c r="V196" s="442"/>
      <c r="W196" s="446" t="s">
        <v>213</v>
      </c>
      <c r="X196" s="446"/>
      <c r="Y196" s="442" t="s">
        <v>210</v>
      </c>
      <c r="Z196" s="442"/>
    </row>
    <row r="197" spans="3:26" ht="18" customHeight="1">
      <c r="C197" s="465" t="s">
        <v>237</v>
      </c>
      <c r="D197" s="466"/>
      <c r="E197" s="467"/>
      <c r="F197" s="279"/>
      <c r="G197" s="119"/>
      <c r="H197" s="119"/>
      <c r="I197" s="119"/>
      <c r="J197" s="283">
        <f>IF(AND(F197="",H197=""),"",F197-H197)</f>
      </c>
      <c r="K197" s="283">
        <f>IF(AND(G197="",I197=""),"",G197-I197)</f>
      </c>
      <c r="L197" s="457"/>
      <c r="M197" s="564"/>
      <c r="N197" s="564"/>
      <c r="O197" s="364" t="s">
        <v>8</v>
      </c>
      <c r="P197" s="364" t="s">
        <v>9</v>
      </c>
      <c r="Q197" s="364" t="s">
        <v>8</v>
      </c>
      <c r="R197" s="364" t="s">
        <v>9</v>
      </c>
      <c r="S197" s="364" t="s">
        <v>8</v>
      </c>
      <c r="T197" s="364" t="s">
        <v>9</v>
      </c>
      <c r="U197" s="206" t="s">
        <v>1</v>
      </c>
      <c r="V197" s="28" t="s">
        <v>2</v>
      </c>
      <c r="W197" s="206" t="s">
        <v>1</v>
      </c>
      <c r="X197" s="28" t="s">
        <v>2</v>
      </c>
      <c r="Y197" s="206" t="s">
        <v>1</v>
      </c>
      <c r="Z197" s="28" t="s">
        <v>2</v>
      </c>
    </row>
    <row r="198" spans="3:26" ht="18" customHeight="1">
      <c r="C198" s="57"/>
      <c r="D198" s="280" t="s">
        <v>98</v>
      </c>
      <c r="E198" s="284"/>
      <c r="F198" s="279"/>
      <c r="G198" s="119"/>
      <c r="H198" s="119"/>
      <c r="I198" s="119"/>
      <c r="J198" s="283">
        <f>IF(AND(F198="",H198=""),"",F198-H198)</f>
      </c>
      <c r="K198" s="283">
        <f>IF(AND(G198="",I198=""),"",G198-I198)</f>
      </c>
      <c r="L198" s="457"/>
      <c r="M198" s="608" t="s">
        <v>235</v>
      </c>
      <c r="N198" s="608"/>
      <c r="O198" s="360">
        <f aca="true" t="shared" si="7" ref="O198:T198">IF(OR(F198="",F197="",F197=0),"",F198/F197)</f>
      </c>
      <c r="P198" s="360">
        <f t="shared" si="7"/>
      </c>
      <c r="Q198" s="360">
        <f t="shared" si="7"/>
      </c>
      <c r="R198" s="360">
        <f t="shared" si="7"/>
      </c>
      <c r="S198" s="360">
        <f t="shared" si="7"/>
      </c>
      <c r="T198" s="360">
        <f t="shared" si="7"/>
      </c>
      <c r="U198" s="110">
        <v>0.949</v>
      </c>
      <c r="V198" s="110">
        <v>0.897</v>
      </c>
      <c r="W198" s="110">
        <v>0.927</v>
      </c>
      <c r="X198" s="110">
        <v>0.884</v>
      </c>
      <c r="Y198" s="110">
        <v>0.993</v>
      </c>
      <c r="Z198" s="110">
        <v>0.958</v>
      </c>
    </row>
    <row r="199" spans="5:26" ht="13.5" customHeight="1">
      <c r="E199" s="81"/>
      <c r="F199" s="81"/>
      <c r="G199" s="81"/>
      <c r="H199" s="81"/>
      <c r="I199" s="81"/>
      <c r="J199" s="81"/>
      <c r="K199" s="93"/>
      <c r="L199" s="36"/>
      <c r="M199" s="36"/>
      <c r="N199"/>
      <c r="O199"/>
      <c r="P199"/>
      <c r="Q199"/>
      <c r="R199"/>
      <c r="S199"/>
      <c r="T199" s="36"/>
      <c r="U199" s="38"/>
      <c r="V199" s="38"/>
      <c r="W199" s="38"/>
      <c r="X199" s="38"/>
      <c r="Y199" s="38"/>
      <c r="Z199" s="38"/>
    </row>
    <row r="200" spans="10:26" ht="13.5" customHeight="1">
      <c r="J200" s="36"/>
      <c r="N200" s="36"/>
      <c r="O200" s="36"/>
      <c r="P200" s="36"/>
      <c r="Q200" s="36"/>
      <c r="R200" s="36"/>
      <c r="S200" s="36"/>
      <c r="U200" s="38"/>
      <c r="V200" s="38"/>
      <c r="W200" s="38"/>
      <c r="X200" s="38"/>
      <c r="Y200" s="38"/>
      <c r="Z200" s="38"/>
    </row>
    <row r="201" spans="3:10" s="38" customFormat="1" ht="18" customHeight="1">
      <c r="C201" s="292" t="s">
        <v>225</v>
      </c>
      <c r="J201" s="35"/>
    </row>
    <row r="202" spans="3:26" ht="13.5" customHeight="1">
      <c r="C202" s="38" t="s">
        <v>249</v>
      </c>
      <c r="D202" s="38"/>
      <c r="E202" s="38"/>
      <c r="F202" s="38"/>
      <c r="G202" s="38"/>
      <c r="H202" s="38"/>
      <c r="U202" s="38"/>
      <c r="V202" s="38"/>
      <c r="W202" s="38"/>
      <c r="X202" s="38"/>
      <c r="Y202" s="38"/>
      <c r="Z202" s="38"/>
    </row>
    <row r="203" spans="10:26" ht="13.5" customHeight="1">
      <c r="J203" s="21"/>
      <c r="K203" s="65"/>
      <c r="L203" s="21"/>
      <c r="M203" s="21" t="s">
        <v>17</v>
      </c>
      <c r="U203" s="38"/>
      <c r="V203" s="38"/>
      <c r="W203" s="38"/>
      <c r="X203" s="38"/>
      <c r="Y203" s="38"/>
      <c r="Z203" s="38"/>
    </row>
    <row r="204" spans="3:26" ht="18" customHeight="1">
      <c r="C204" s="429"/>
      <c r="D204" s="458"/>
      <c r="E204" s="430"/>
      <c r="F204" s="425" t="s">
        <v>94</v>
      </c>
      <c r="G204" s="426"/>
      <c r="H204" s="446" t="s">
        <v>92</v>
      </c>
      <c r="I204" s="446"/>
      <c r="J204" s="425" t="s">
        <v>63</v>
      </c>
      <c r="K204" s="426"/>
      <c r="L204" s="456" t="s">
        <v>89</v>
      </c>
      <c r="M204" s="564"/>
      <c r="N204" s="564"/>
      <c r="O204" s="442" t="s">
        <v>258</v>
      </c>
      <c r="P204" s="442"/>
      <c r="Q204" s="442"/>
      <c r="R204" s="442"/>
      <c r="S204" s="442"/>
      <c r="T204" s="442"/>
      <c r="U204" s="447" t="s">
        <v>202</v>
      </c>
      <c r="V204" s="449"/>
      <c r="W204" s="449"/>
      <c r="X204" s="449"/>
      <c r="Y204" s="449"/>
      <c r="Z204" s="448"/>
    </row>
    <row r="205" spans="3:26" ht="18" customHeight="1">
      <c r="C205" s="459"/>
      <c r="D205" s="460"/>
      <c r="E205" s="461"/>
      <c r="F205" s="269" t="s">
        <v>8</v>
      </c>
      <c r="G205" s="269" t="s">
        <v>9</v>
      </c>
      <c r="H205" s="269" t="s">
        <v>8</v>
      </c>
      <c r="I205" s="269" t="s">
        <v>9</v>
      </c>
      <c r="J205" s="269" t="s">
        <v>8</v>
      </c>
      <c r="K205" s="269" t="s">
        <v>9</v>
      </c>
      <c r="L205" s="456"/>
      <c r="M205" s="564"/>
      <c r="N205" s="564"/>
      <c r="O205" s="442" t="s">
        <v>94</v>
      </c>
      <c r="P205" s="543"/>
      <c r="Q205" s="446" t="s">
        <v>92</v>
      </c>
      <c r="R205" s="446"/>
      <c r="S205" s="442" t="s">
        <v>63</v>
      </c>
      <c r="T205" s="442"/>
      <c r="U205" s="447" t="s">
        <v>105</v>
      </c>
      <c r="V205" s="448"/>
      <c r="W205" s="450" t="s">
        <v>92</v>
      </c>
      <c r="X205" s="451"/>
      <c r="Y205" s="447" t="s">
        <v>210</v>
      </c>
      <c r="Z205" s="448"/>
    </row>
    <row r="206" spans="3:26" ht="18" customHeight="1">
      <c r="C206" s="465" t="s">
        <v>246</v>
      </c>
      <c r="D206" s="466"/>
      <c r="E206" s="467"/>
      <c r="F206" s="119"/>
      <c r="G206" s="119"/>
      <c r="H206" s="119"/>
      <c r="I206" s="119"/>
      <c r="J206" s="283">
        <f>IF(AND(F206="",H206=""),"",F206-H206)</f>
      </c>
      <c r="K206" s="283">
        <f>IF(AND(G206="",I206=""),"",G206-I206)</f>
      </c>
      <c r="L206" s="457"/>
      <c r="M206" s="564"/>
      <c r="N206" s="564"/>
      <c r="O206" s="364" t="s">
        <v>8</v>
      </c>
      <c r="P206" s="364" t="s">
        <v>9</v>
      </c>
      <c r="Q206" s="364" t="s">
        <v>8</v>
      </c>
      <c r="R206" s="364" t="s">
        <v>9</v>
      </c>
      <c r="S206" s="364" t="s">
        <v>8</v>
      </c>
      <c r="T206" s="364" t="s">
        <v>9</v>
      </c>
      <c r="U206" s="206" t="s">
        <v>1</v>
      </c>
      <c r="V206" s="29" t="s">
        <v>2</v>
      </c>
      <c r="W206" s="206" t="s">
        <v>1</v>
      </c>
      <c r="X206" s="29" t="s">
        <v>2</v>
      </c>
      <c r="Y206" s="206" t="s">
        <v>1</v>
      </c>
      <c r="Z206" s="29" t="s">
        <v>2</v>
      </c>
    </row>
    <row r="207" spans="3:26" ht="18" customHeight="1">
      <c r="C207" s="57"/>
      <c r="D207" s="280" t="s">
        <v>96</v>
      </c>
      <c r="E207" s="284"/>
      <c r="F207" s="119"/>
      <c r="G207" s="119"/>
      <c r="H207" s="119"/>
      <c r="I207" s="119"/>
      <c r="J207" s="283">
        <f>IF(AND(F207="",H207=""),"",F207-H207)</f>
      </c>
      <c r="K207" s="283">
        <f>IF(AND(G207="",I207=""),"",G207-I207)</f>
      </c>
      <c r="L207" s="457"/>
      <c r="M207" s="608" t="s">
        <v>216</v>
      </c>
      <c r="N207" s="608"/>
      <c r="O207" s="360">
        <f aca="true" t="shared" si="8" ref="O207:T207">IF(OR(F207="",F206="",F206=0),"",F207/F206)</f>
      </c>
      <c r="P207" s="360">
        <f t="shared" si="8"/>
      </c>
      <c r="Q207" s="360">
        <f t="shared" si="8"/>
      </c>
      <c r="R207" s="360">
        <f t="shared" si="8"/>
      </c>
      <c r="S207" s="360">
        <f t="shared" si="8"/>
      </c>
      <c r="T207" s="360">
        <f t="shared" si="8"/>
      </c>
      <c r="U207" s="110">
        <v>0.807</v>
      </c>
      <c r="V207" s="110">
        <v>0.592</v>
      </c>
      <c r="W207" s="110">
        <v>0.795</v>
      </c>
      <c r="X207" s="110">
        <v>0.565</v>
      </c>
      <c r="Y207" s="110">
        <v>0.789</v>
      </c>
      <c r="Z207" s="110">
        <v>0.848</v>
      </c>
    </row>
    <row r="208" spans="5:26" ht="13.5" customHeight="1">
      <c r="E208" s="81"/>
      <c r="F208" s="81"/>
      <c r="G208" s="81"/>
      <c r="H208" s="81"/>
      <c r="I208" s="81"/>
      <c r="J208" s="81"/>
      <c r="K208" s="93"/>
      <c r="L208" s="36"/>
      <c r="M208" s="36"/>
      <c r="N208"/>
      <c r="O208"/>
      <c r="P208"/>
      <c r="Q208"/>
      <c r="R208"/>
      <c r="S208"/>
      <c r="T208"/>
      <c r="U208" s="38"/>
      <c r="V208" s="38"/>
      <c r="W208" s="38"/>
      <c r="X208" s="38"/>
      <c r="Y208" s="38"/>
      <c r="Z208" s="38"/>
    </row>
    <row r="209" spans="5:26" ht="13.5" customHeight="1">
      <c r="E209" s="81"/>
      <c r="F209" s="81"/>
      <c r="G209" s="81"/>
      <c r="H209" s="81"/>
      <c r="I209" s="81"/>
      <c r="J209" s="81"/>
      <c r="K209" s="282"/>
      <c r="L209" s="36"/>
      <c r="M209" s="36"/>
      <c r="N209"/>
      <c r="O209"/>
      <c r="P209"/>
      <c r="Q209"/>
      <c r="R209"/>
      <c r="S209"/>
      <c r="T209"/>
      <c r="U209" s="38"/>
      <c r="V209" s="38"/>
      <c r="W209" s="38"/>
      <c r="X209" s="38"/>
      <c r="Y209" s="38"/>
      <c r="Z209" s="38"/>
    </row>
    <row r="210" spans="3:10" s="38" customFormat="1" ht="18" customHeight="1">
      <c r="C210" s="293" t="s">
        <v>226</v>
      </c>
      <c r="J210" s="35"/>
    </row>
    <row r="211" spans="3:26" ht="13.5" customHeight="1">
      <c r="C211" s="38" t="s">
        <v>250</v>
      </c>
      <c r="D211" s="38"/>
      <c r="E211" s="38"/>
      <c r="F211" s="38"/>
      <c r="G211" s="38"/>
      <c r="H211" s="38"/>
      <c r="U211" s="38"/>
      <c r="V211" s="38"/>
      <c r="W211" s="38"/>
      <c r="X211" s="38"/>
      <c r="Y211" s="38"/>
      <c r="Z211" s="38"/>
    </row>
    <row r="212" spans="3:44" ht="13.5" customHeight="1">
      <c r="C212" s="38"/>
      <c r="D212" s="38"/>
      <c r="E212" s="38"/>
      <c r="F212" s="38"/>
      <c r="G212" s="38"/>
      <c r="H212" s="38"/>
      <c r="M212" s="21" t="s">
        <v>17</v>
      </c>
      <c r="U212" s="38"/>
      <c r="V212" s="38"/>
      <c r="W212" s="38"/>
      <c r="X212" s="38"/>
      <c r="Y212" s="38"/>
      <c r="Z212" s="38"/>
      <c r="AM212" s="36"/>
      <c r="AN212" s="36"/>
      <c r="AO212" s="36"/>
      <c r="AP212" s="36"/>
      <c r="AQ212" s="36"/>
      <c r="AR212" s="36"/>
    </row>
    <row r="213" spans="3:44" ht="18" customHeight="1">
      <c r="C213" s="429"/>
      <c r="D213" s="458"/>
      <c r="E213" s="430"/>
      <c r="F213" s="425" t="s">
        <v>94</v>
      </c>
      <c r="G213" s="426"/>
      <c r="H213" s="444" t="s">
        <v>92</v>
      </c>
      <c r="I213" s="445"/>
      <c r="J213" s="425" t="s">
        <v>63</v>
      </c>
      <c r="K213" s="426"/>
      <c r="L213" s="456" t="s">
        <v>89</v>
      </c>
      <c r="M213" s="564"/>
      <c r="N213" s="564"/>
      <c r="O213" s="442" t="s">
        <v>258</v>
      </c>
      <c r="P213" s="442"/>
      <c r="Q213" s="442"/>
      <c r="R213" s="442"/>
      <c r="S213" s="442"/>
      <c r="T213" s="442"/>
      <c r="U213" s="447" t="s">
        <v>202</v>
      </c>
      <c r="V213" s="449"/>
      <c r="W213" s="449"/>
      <c r="X213" s="449"/>
      <c r="Y213" s="449"/>
      <c r="Z213" s="448"/>
      <c r="AM213" s="67"/>
      <c r="AN213" s="67"/>
      <c r="AO213" s="67"/>
      <c r="AP213" s="67"/>
      <c r="AQ213" s="67"/>
      <c r="AR213" s="67"/>
    </row>
    <row r="214" spans="3:44" ht="18" customHeight="1">
      <c r="C214" s="459"/>
      <c r="D214" s="460"/>
      <c r="E214" s="461"/>
      <c r="F214" s="172" t="s">
        <v>8</v>
      </c>
      <c r="G214" s="172" t="s">
        <v>9</v>
      </c>
      <c r="H214" s="172" t="s">
        <v>8</v>
      </c>
      <c r="I214" s="172" t="s">
        <v>9</v>
      </c>
      <c r="J214" s="269" t="s">
        <v>8</v>
      </c>
      <c r="K214" s="269" t="s">
        <v>9</v>
      </c>
      <c r="L214" s="456"/>
      <c r="M214" s="564"/>
      <c r="N214" s="564"/>
      <c r="O214" s="442" t="s">
        <v>94</v>
      </c>
      <c r="P214" s="543"/>
      <c r="Q214" s="446" t="s">
        <v>92</v>
      </c>
      <c r="R214" s="446"/>
      <c r="S214" s="442" t="s">
        <v>63</v>
      </c>
      <c r="T214" s="442"/>
      <c r="U214" s="447" t="s">
        <v>105</v>
      </c>
      <c r="V214" s="448"/>
      <c r="W214" s="450" t="s">
        <v>213</v>
      </c>
      <c r="X214" s="451"/>
      <c r="Y214" s="447" t="s">
        <v>210</v>
      </c>
      <c r="Z214" s="448"/>
      <c r="AM214" s="67"/>
      <c r="AN214" s="67"/>
      <c r="AO214" s="67"/>
      <c r="AP214" s="67"/>
      <c r="AQ214" s="67"/>
      <c r="AR214" s="67"/>
    </row>
    <row r="215" spans="3:44" ht="18" customHeight="1">
      <c r="C215" s="465" t="s">
        <v>247</v>
      </c>
      <c r="D215" s="466"/>
      <c r="E215" s="467"/>
      <c r="F215" s="119"/>
      <c r="G215" s="119"/>
      <c r="H215" s="119"/>
      <c r="I215" s="119"/>
      <c r="J215" s="283">
        <f>IF(AND(F215="",H215=""),"",F215-H215)</f>
      </c>
      <c r="K215" s="283">
        <f>IF(AND(G215="",I215=""),"",G215-I215)</f>
      </c>
      <c r="L215" s="456"/>
      <c r="M215" s="564"/>
      <c r="N215" s="564"/>
      <c r="O215" s="364" t="s">
        <v>8</v>
      </c>
      <c r="P215" s="364" t="s">
        <v>9</v>
      </c>
      <c r="Q215" s="364" t="s">
        <v>8</v>
      </c>
      <c r="R215" s="364" t="s">
        <v>9</v>
      </c>
      <c r="S215" s="364" t="s">
        <v>8</v>
      </c>
      <c r="T215" s="364" t="s">
        <v>9</v>
      </c>
      <c r="U215" s="206" t="s">
        <v>1</v>
      </c>
      <c r="V215" s="29" t="s">
        <v>2</v>
      </c>
      <c r="W215" s="206" t="s">
        <v>1</v>
      </c>
      <c r="X215" s="29" t="s">
        <v>2</v>
      </c>
      <c r="Y215" s="206" t="s">
        <v>1</v>
      </c>
      <c r="Z215" s="29" t="s">
        <v>2</v>
      </c>
      <c r="AM215" s="67"/>
      <c r="AN215" s="67"/>
      <c r="AO215" s="67"/>
      <c r="AP215" s="67"/>
      <c r="AQ215" s="67"/>
      <c r="AR215" s="67"/>
    </row>
    <row r="216" spans="3:44" ht="18" customHeight="1">
      <c r="C216" s="57"/>
      <c r="D216" s="280" t="s">
        <v>96</v>
      </c>
      <c r="E216" s="284"/>
      <c r="F216" s="119"/>
      <c r="G216" s="119"/>
      <c r="H216" s="119"/>
      <c r="I216" s="119"/>
      <c r="J216" s="283">
        <f>IF(AND(F216="",H216=""),"",F216-H216)</f>
      </c>
      <c r="K216" s="283">
        <f>IF(AND(G216="",I216=""),"",G216-I216)</f>
      </c>
      <c r="L216" s="456"/>
      <c r="M216" s="368" t="s">
        <v>217</v>
      </c>
      <c r="N216" s="369"/>
      <c r="O216" s="360">
        <f aca="true" t="shared" si="9" ref="O216:T216">IF(OR(F216="",F215="",F215=0),"",F216/F215)</f>
      </c>
      <c r="P216" s="360">
        <f t="shared" si="9"/>
      </c>
      <c r="Q216" s="360">
        <f t="shared" si="9"/>
      </c>
      <c r="R216" s="360">
        <f t="shared" si="9"/>
      </c>
      <c r="S216" s="360">
        <f t="shared" si="9"/>
      </c>
      <c r="T216" s="360">
        <f t="shared" si="9"/>
      </c>
      <c r="U216" s="110">
        <v>0.668</v>
      </c>
      <c r="V216" s="110">
        <v>0.392</v>
      </c>
      <c r="W216" s="110">
        <v>0.618</v>
      </c>
      <c r="X216" s="110">
        <v>0.341</v>
      </c>
      <c r="Y216" s="110">
        <v>0.715</v>
      </c>
      <c r="Z216" s="110">
        <v>0.577</v>
      </c>
      <c r="AM216" s="207"/>
      <c r="AN216" s="208"/>
      <c r="AO216" s="208"/>
      <c r="AP216" s="208"/>
      <c r="AQ216" s="208"/>
      <c r="AR216" s="208"/>
    </row>
    <row r="217" spans="12:44" ht="13.5" customHeight="1">
      <c r="L217"/>
      <c r="M217"/>
      <c r="N217"/>
      <c r="O217"/>
      <c r="P217"/>
      <c r="Q217"/>
      <c r="R217"/>
      <c r="S217"/>
      <c r="AM217" s="36"/>
      <c r="AN217" s="36"/>
      <c r="AO217" s="36"/>
      <c r="AP217" s="36"/>
      <c r="AQ217" s="36"/>
      <c r="AR217" s="36"/>
    </row>
    <row r="218" spans="3:19" ht="13.5" customHeight="1" thickBot="1">
      <c r="C218" s="70"/>
      <c r="D218" s="70"/>
      <c r="E218" s="70"/>
      <c r="F218" s="70"/>
      <c r="G218" s="70"/>
      <c r="H218" s="70"/>
      <c r="I218" s="70"/>
      <c r="J218" s="70"/>
      <c r="N218" s="36"/>
      <c r="O218" s="36"/>
      <c r="P218" s="35"/>
      <c r="Q218" s="35"/>
      <c r="R218" s="35"/>
      <c r="S218" s="35"/>
    </row>
    <row r="219" spans="1:9" ht="18" customHeight="1" thickBot="1">
      <c r="A219" s="468" t="s">
        <v>75</v>
      </c>
      <c r="B219" s="469"/>
      <c r="C219" s="469"/>
      <c r="D219" s="469"/>
      <c r="E219" s="469"/>
      <c r="F219" s="469"/>
      <c r="G219" s="469"/>
      <c r="H219" s="469"/>
      <c r="I219" s="470"/>
    </row>
    <row r="220" spans="3:10" ht="13.5">
      <c r="C220" s="71"/>
      <c r="D220" s="71"/>
      <c r="E220" s="71"/>
      <c r="F220" s="71"/>
      <c r="G220" s="71"/>
      <c r="H220" s="71"/>
      <c r="I220" s="71"/>
      <c r="J220" s="71"/>
    </row>
    <row r="221" ht="13.5">
      <c r="B221" s="68" t="s">
        <v>76</v>
      </c>
    </row>
    <row r="222" spans="3:16" ht="22.5" customHeight="1">
      <c r="C222" s="22" t="s">
        <v>182</v>
      </c>
      <c r="D222" s="22"/>
      <c r="E222" s="23"/>
      <c r="F222" s="23"/>
      <c r="G222" s="23"/>
      <c r="H222" s="23"/>
      <c r="I222" s="23"/>
      <c r="J222" s="23"/>
      <c r="K222" s="23"/>
      <c r="L222" s="23"/>
      <c r="M222" s="23"/>
      <c r="N222" s="23"/>
      <c r="O222" s="23"/>
      <c r="P222" s="23"/>
    </row>
    <row r="223" spans="14:16" ht="13.5" customHeight="1">
      <c r="N223" s="38"/>
      <c r="O223" s="38"/>
      <c r="P223" s="38"/>
    </row>
    <row r="224" spans="3:16" ht="18" customHeight="1">
      <c r="C224" s="44" t="s">
        <v>77</v>
      </c>
      <c r="D224" s="44"/>
      <c r="E224" s="44"/>
      <c r="F224" s="44"/>
      <c r="G224" s="44"/>
      <c r="H224" s="44"/>
      <c r="I224" s="44"/>
      <c r="J224" s="44"/>
      <c r="K224" s="44"/>
      <c r="L224" s="44"/>
      <c r="M224" s="44"/>
      <c r="N224" s="38"/>
      <c r="O224" s="38"/>
      <c r="P224" s="38"/>
    </row>
    <row r="225" spans="3:16" ht="13.5">
      <c r="C225" s="105" t="s">
        <v>126</v>
      </c>
      <c r="D225" s="44"/>
      <c r="E225" s="44"/>
      <c r="F225" s="44"/>
      <c r="G225" s="44"/>
      <c r="H225" s="44"/>
      <c r="I225" s="44"/>
      <c r="J225" s="44"/>
      <c r="K225" s="44"/>
      <c r="L225" s="44"/>
      <c r="M225" s="44"/>
      <c r="N225" s="38"/>
      <c r="O225" s="38"/>
      <c r="P225" s="38"/>
    </row>
    <row r="226" spans="11:12" ht="13.5" customHeight="1">
      <c r="K226" s="21"/>
      <c r="L226" s="21"/>
    </row>
    <row r="227" spans="11:14" ht="13.5" customHeight="1">
      <c r="K227" s="21"/>
      <c r="L227" s="21"/>
      <c r="N227" s="21" t="s">
        <v>17</v>
      </c>
    </row>
    <row r="228" spans="3:33" ht="18" customHeight="1">
      <c r="C228" s="429"/>
      <c r="D228" s="458"/>
      <c r="E228" s="458"/>
      <c r="F228" s="430"/>
      <c r="G228" s="443" t="s">
        <v>94</v>
      </c>
      <c r="H228" s="454"/>
      <c r="I228" s="444" t="s">
        <v>92</v>
      </c>
      <c r="J228" s="445"/>
      <c r="K228" s="425" t="s">
        <v>63</v>
      </c>
      <c r="L228" s="426"/>
      <c r="M228" s="456" t="s">
        <v>89</v>
      </c>
      <c r="N228" s="564"/>
      <c r="O228" s="564"/>
      <c r="P228" s="442" t="s">
        <v>259</v>
      </c>
      <c r="Q228" s="442"/>
      <c r="R228" s="442"/>
      <c r="S228" s="442"/>
      <c r="T228" s="442"/>
      <c r="U228" s="442"/>
      <c r="V228" s="425" t="s">
        <v>202</v>
      </c>
      <c r="W228" s="443"/>
      <c r="X228" s="443"/>
      <c r="Y228" s="443"/>
      <c r="Z228" s="443"/>
      <c r="AA228" s="426"/>
      <c r="AB228" s="373"/>
      <c r="AC228" s="209"/>
      <c r="AD228" s="209"/>
      <c r="AE228" s="209"/>
      <c r="AF228" s="209"/>
      <c r="AG228" s="209"/>
    </row>
    <row r="229" spans="3:33" ht="18" customHeight="1">
      <c r="C229" s="459"/>
      <c r="D229" s="460"/>
      <c r="E229" s="460"/>
      <c r="F229" s="461"/>
      <c r="G229" s="63" t="s">
        <v>8</v>
      </c>
      <c r="H229" s="28" t="s">
        <v>9</v>
      </c>
      <c r="I229" s="28" t="s">
        <v>8</v>
      </c>
      <c r="J229" s="28" t="s">
        <v>9</v>
      </c>
      <c r="K229" s="269" t="s">
        <v>8</v>
      </c>
      <c r="L229" s="269" t="s">
        <v>9</v>
      </c>
      <c r="M229" s="456"/>
      <c r="N229" s="564"/>
      <c r="O229" s="564"/>
      <c r="P229" s="442" t="s">
        <v>94</v>
      </c>
      <c r="Q229" s="442"/>
      <c r="R229" s="446" t="s">
        <v>92</v>
      </c>
      <c r="S229" s="446"/>
      <c r="T229" s="442" t="s">
        <v>63</v>
      </c>
      <c r="U229" s="442"/>
      <c r="V229" s="425" t="s">
        <v>105</v>
      </c>
      <c r="W229" s="426"/>
      <c r="X229" s="444" t="s">
        <v>92</v>
      </c>
      <c r="Y229" s="445"/>
      <c r="Z229" s="425" t="s">
        <v>210</v>
      </c>
      <c r="AA229" s="426"/>
      <c r="AB229" s="373"/>
      <c r="AC229" s="209"/>
      <c r="AD229" s="374"/>
      <c r="AE229" s="374"/>
      <c r="AF229" s="209"/>
      <c r="AG229" s="209"/>
    </row>
    <row r="230" spans="3:38" ht="18" customHeight="1">
      <c r="C230" s="602" t="s">
        <v>127</v>
      </c>
      <c r="D230" s="603"/>
      <c r="E230" s="603"/>
      <c r="F230" s="604"/>
      <c r="G230" s="273"/>
      <c r="H230" s="272"/>
      <c r="I230" s="272"/>
      <c r="J230" s="272"/>
      <c r="K230" s="283">
        <f>IF(AND(G230="",I230=""),"",G230-I230)</f>
      </c>
      <c r="L230" s="283">
        <f>IF(AND(H230="",J230=""),"",H230-J230)</f>
      </c>
      <c r="M230" s="456"/>
      <c r="N230" s="564"/>
      <c r="O230" s="564"/>
      <c r="P230" s="28" t="s">
        <v>8</v>
      </c>
      <c r="Q230" s="28" t="s">
        <v>9</v>
      </c>
      <c r="R230" s="28" t="s">
        <v>8</v>
      </c>
      <c r="S230" s="28" t="s">
        <v>9</v>
      </c>
      <c r="T230" s="364" t="s">
        <v>8</v>
      </c>
      <c r="U230" s="364" t="s">
        <v>9</v>
      </c>
      <c r="V230" s="29" t="s">
        <v>1</v>
      </c>
      <c r="W230" s="28" t="s">
        <v>2</v>
      </c>
      <c r="X230" s="206" t="s">
        <v>1</v>
      </c>
      <c r="Y230" s="28" t="s">
        <v>2</v>
      </c>
      <c r="Z230" s="206" t="s">
        <v>1</v>
      </c>
      <c r="AA230" s="28" t="s">
        <v>2</v>
      </c>
      <c r="AB230" s="67"/>
      <c r="AC230" s="266"/>
      <c r="AD230" s="67"/>
      <c r="AE230" s="266"/>
      <c r="AF230" s="67"/>
      <c r="AG230" s="266"/>
      <c r="AH230" s="266"/>
      <c r="AI230" s="67"/>
      <c r="AJ230" s="266"/>
      <c r="AK230" s="67"/>
      <c r="AL230" s="266"/>
    </row>
    <row r="231" spans="3:33" ht="36" customHeight="1">
      <c r="C231" s="270"/>
      <c r="D231" s="605" t="s">
        <v>245</v>
      </c>
      <c r="E231" s="606"/>
      <c r="F231" s="607"/>
      <c r="G231" s="390"/>
      <c r="H231" s="391"/>
      <c r="I231" s="391"/>
      <c r="J231" s="391"/>
      <c r="K231" s="283">
        <f>IF(AND(G231="",I231=""),"",G231-I231)</f>
      </c>
      <c r="L231" s="283">
        <f>IF(AND(H231="",J231=""),"",H231-J231)</f>
      </c>
      <c r="M231" s="456"/>
      <c r="N231" s="572" t="s">
        <v>134</v>
      </c>
      <c r="O231" s="572"/>
      <c r="P231" s="361">
        <f aca="true" t="shared" si="10" ref="P231:U231">IF(OR(G231="",227="",227=0),"",G231/G230)</f>
      </c>
      <c r="Q231" s="361">
        <f t="shared" si="10"/>
      </c>
      <c r="R231" s="361">
        <f t="shared" si="10"/>
      </c>
      <c r="S231" s="361">
        <f t="shared" si="10"/>
      </c>
      <c r="T231" s="361">
        <f t="shared" si="10"/>
      </c>
      <c r="U231" s="361">
        <f t="shared" si="10"/>
      </c>
      <c r="V231" s="392">
        <v>0.015</v>
      </c>
      <c r="W231" s="393">
        <v>0.958</v>
      </c>
      <c r="X231" s="393">
        <v>0.008</v>
      </c>
      <c r="Y231" s="393">
        <v>1</v>
      </c>
      <c r="Z231" s="393">
        <v>0.037</v>
      </c>
      <c r="AA231" s="393">
        <v>0.929</v>
      </c>
      <c r="AB231" s="375"/>
      <c r="AC231" s="371"/>
      <c r="AD231" s="371"/>
      <c r="AE231" s="371"/>
      <c r="AF231" s="371"/>
      <c r="AG231" s="371"/>
    </row>
    <row r="232" spans="3:25" ht="13.5">
      <c r="C232" s="46" t="s">
        <v>78</v>
      </c>
      <c r="L232" s="157"/>
      <c r="M232"/>
      <c r="N232"/>
      <c r="O232"/>
      <c r="P232"/>
      <c r="Q232"/>
      <c r="R232"/>
      <c r="S232"/>
      <c r="T232" s="207"/>
      <c r="U232" s="208"/>
      <c r="V232" s="208"/>
      <c r="W232" s="208"/>
      <c r="X232" s="208"/>
      <c r="Y232" s="208"/>
    </row>
    <row r="233" spans="3:21" ht="13.5">
      <c r="C233" s="46" t="s">
        <v>129</v>
      </c>
      <c r="D233" s="71"/>
      <c r="E233" s="71"/>
      <c r="F233" s="71"/>
      <c r="G233" s="71"/>
      <c r="H233" s="71"/>
      <c r="I233" s="71"/>
      <c r="J233" s="71"/>
      <c r="N233" s="36"/>
      <c r="O233" s="36"/>
      <c r="P233" s="36"/>
      <c r="Q233" s="36"/>
      <c r="R233" s="36"/>
      <c r="S233" s="36"/>
      <c r="T233" s="36"/>
      <c r="U233" s="36"/>
    </row>
    <row r="234" spans="3:21" ht="13.5" customHeight="1">
      <c r="C234" s="46"/>
      <c r="D234" s="71"/>
      <c r="E234" s="71"/>
      <c r="F234" s="71"/>
      <c r="G234" s="71"/>
      <c r="H234" s="71"/>
      <c r="I234" s="71"/>
      <c r="J234" s="71"/>
      <c r="N234" s="36"/>
      <c r="O234" s="36"/>
      <c r="P234" s="36"/>
      <c r="Q234" s="36"/>
      <c r="R234" s="36"/>
      <c r="S234" s="36"/>
      <c r="T234" s="36"/>
      <c r="U234" s="36"/>
    </row>
    <row r="235" spans="3:21" ht="13.5" customHeight="1">
      <c r="C235" s="46"/>
      <c r="D235" s="71"/>
      <c r="E235" s="71"/>
      <c r="F235" s="71"/>
      <c r="G235" s="71"/>
      <c r="H235" s="71"/>
      <c r="I235" s="71"/>
      <c r="J235" s="71"/>
      <c r="N235" s="36"/>
      <c r="O235" s="36"/>
      <c r="P235" s="36"/>
      <c r="Q235" s="36"/>
      <c r="R235" s="36"/>
      <c r="S235" s="36"/>
      <c r="T235" s="36"/>
      <c r="U235" s="36"/>
    </row>
    <row r="236" spans="2:21" ht="13.5">
      <c r="B236" s="68" t="s">
        <v>79</v>
      </c>
      <c r="N236" s="36"/>
      <c r="O236" s="36"/>
      <c r="P236" s="36"/>
      <c r="Q236" s="36"/>
      <c r="R236" s="36"/>
      <c r="S236" s="36"/>
      <c r="T236" s="36"/>
      <c r="U236" s="36"/>
    </row>
    <row r="237" spans="3:21" ht="22.5" customHeight="1">
      <c r="C237" s="22" t="s">
        <v>183</v>
      </c>
      <c r="D237" s="22"/>
      <c r="E237" s="23"/>
      <c r="F237" s="23"/>
      <c r="G237" s="23"/>
      <c r="H237" s="23"/>
      <c r="I237" s="23"/>
      <c r="J237" s="23"/>
      <c r="K237" s="23"/>
      <c r="L237" s="23"/>
      <c r="M237" s="23"/>
      <c r="N237" s="23"/>
      <c r="O237" s="23"/>
      <c r="P237" s="23"/>
      <c r="Q237" s="36"/>
      <c r="R237" s="36"/>
      <c r="S237" s="36"/>
      <c r="T237" s="36"/>
      <c r="U237" s="36"/>
    </row>
    <row r="238" spans="14:16" ht="13.5" customHeight="1">
      <c r="N238" s="38"/>
      <c r="O238" s="38"/>
      <c r="P238" s="38"/>
    </row>
    <row r="239" spans="3:16" ht="18" customHeight="1">
      <c r="C239" s="44" t="s">
        <v>80</v>
      </c>
      <c r="D239" s="45"/>
      <c r="E239" s="45"/>
      <c r="F239" s="45"/>
      <c r="G239" s="45"/>
      <c r="H239" s="45"/>
      <c r="I239" s="45"/>
      <c r="J239" s="45"/>
      <c r="K239" s="45"/>
      <c r="L239" s="45"/>
      <c r="M239" s="45"/>
      <c r="N239" s="38"/>
      <c r="O239" s="38"/>
      <c r="P239" s="38"/>
    </row>
    <row r="240" spans="3:16" ht="13.5">
      <c r="C240" s="46" t="s">
        <v>81</v>
      </c>
      <c r="D240" s="46"/>
      <c r="E240" s="46"/>
      <c r="F240" s="46"/>
      <c r="G240" s="46"/>
      <c r="H240" s="46"/>
      <c r="I240" s="46"/>
      <c r="J240" s="46"/>
      <c r="K240" s="46"/>
      <c r="L240" s="46"/>
      <c r="M240" s="46"/>
      <c r="N240" s="38"/>
      <c r="O240" s="38"/>
      <c r="P240" s="38"/>
    </row>
    <row r="241" spans="3:13" ht="13.5">
      <c r="C241" s="46" t="s">
        <v>82</v>
      </c>
      <c r="D241" s="46"/>
      <c r="E241" s="46"/>
      <c r="F241" s="46"/>
      <c r="G241" s="46"/>
      <c r="H241" s="46"/>
      <c r="I241" s="46"/>
      <c r="J241" s="46"/>
      <c r="K241" s="46"/>
      <c r="L241" s="46"/>
      <c r="M241" s="46"/>
    </row>
    <row r="242" spans="3:13" s="26" customFormat="1" ht="13.5" customHeight="1">
      <c r="C242" s="19"/>
      <c r="D242" s="19"/>
      <c r="E242" s="19"/>
      <c r="F242" s="19"/>
      <c r="G242" s="19"/>
      <c r="H242" s="19"/>
      <c r="I242" s="19"/>
      <c r="J242" s="19"/>
      <c r="K242" s="19"/>
      <c r="L242" s="19"/>
      <c r="M242" s="19"/>
    </row>
    <row r="243" spans="9:15" ht="13.5" customHeight="1">
      <c r="I243" s="65" t="s">
        <v>17</v>
      </c>
      <c r="J243" s="65"/>
      <c r="K243" s="21"/>
      <c r="M243" s="36"/>
      <c r="N243" s="36"/>
      <c r="O243" s="36"/>
    </row>
    <row r="244" spans="3:16" ht="17.25" customHeight="1">
      <c r="C244" s="595"/>
      <c r="D244" s="596"/>
      <c r="E244" s="596"/>
      <c r="F244" s="597"/>
      <c r="G244" s="28" t="s">
        <v>9</v>
      </c>
      <c r="H244" s="544" t="s">
        <v>89</v>
      </c>
      <c r="I244" s="595"/>
      <c r="J244" s="596"/>
      <c r="K244" s="596"/>
      <c r="L244" s="597"/>
      <c r="M244" s="28" t="s">
        <v>218</v>
      </c>
      <c r="N244" s="198" t="s">
        <v>220</v>
      </c>
      <c r="O244" s="209"/>
      <c r="P244" s="36"/>
    </row>
    <row r="245" spans="3:24" ht="36" customHeight="1">
      <c r="C245" s="462" t="s">
        <v>243</v>
      </c>
      <c r="D245" s="463"/>
      <c r="E245" s="463"/>
      <c r="F245" s="464"/>
      <c r="G245" s="119"/>
      <c r="H245" s="545"/>
      <c r="I245" s="462" t="s">
        <v>285</v>
      </c>
      <c r="J245" s="463"/>
      <c r="K245" s="463"/>
      <c r="L245" s="464"/>
      <c r="M245" s="127">
        <f>IF(G245="","",G245)</f>
      </c>
      <c r="N245" s="274">
        <v>0.1</v>
      </c>
      <c r="O245" s="67"/>
      <c r="Q245" s="39">
        <f>IF(OR(H246="",H244="",H244=0),"",H246/H244)</f>
      </c>
      <c r="R245" s="39">
        <f>IF(OR(I246="",I244="",I244=0),"",I246/I244)</f>
      </c>
      <c r="S245" s="39">
        <f>IF(OR(J246="",J244="",J244=0),"",J246/J244)</f>
      </c>
      <c r="T245" s="39">
        <f>IF(OR(K246="",K244="",K244=0),"",K246/K244)</f>
      </c>
      <c r="X245" s="19">
        <f>IF(OR(O246="",O244="",O244=0),"",O246/O244)</f>
      </c>
    </row>
    <row r="246" spans="14:20" ht="13.5" customHeight="1">
      <c r="N246" s="56"/>
      <c r="O246" s="56"/>
      <c r="Q246" s="39"/>
      <c r="R246" s="39"/>
      <c r="S246" s="39"/>
      <c r="T246" s="39"/>
    </row>
    <row r="247" spans="3:20" ht="13.5" customHeight="1">
      <c r="C247" s="71"/>
      <c r="D247" s="71"/>
      <c r="E247" s="71"/>
      <c r="F247" s="71"/>
      <c r="G247" s="71"/>
      <c r="H247" s="71"/>
      <c r="I247" s="71"/>
      <c r="J247" s="71"/>
      <c r="Q247" s="39"/>
      <c r="R247" s="39"/>
      <c r="S247" s="39"/>
      <c r="T247" s="39"/>
    </row>
    <row r="248" ht="13.5">
      <c r="B248" s="68" t="s">
        <v>83</v>
      </c>
    </row>
    <row r="249" spans="3:16" ht="22.5" customHeight="1">
      <c r="C249" s="22" t="s">
        <v>184</v>
      </c>
      <c r="D249" s="22"/>
      <c r="E249" s="23"/>
      <c r="F249" s="23"/>
      <c r="G249" s="23"/>
      <c r="H249" s="23"/>
      <c r="I249" s="23"/>
      <c r="J249" s="23"/>
      <c r="K249" s="23"/>
      <c r="L249" s="23"/>
      <c r="M249" s="23"/>
      <c r="N249" s="23"/>
      <c r="O249" s="23"/>
      <c r="P249" s="23"/>
    </row>
    <row r="250" spans="14:16" ht="13.5" customHeight="1">
      <c r="N250" s="38"/>
      <c r="O250" s="38"/>
      <c r="P250" s="38"/>
    </row>
    <row r="251" spans="3:16" ht="18" customHeight="1">
      <c r="C251" s="26" t="s">
        <v>269</v>
      </c>
      <c r="D251" s="26"/>
      <c r="E251" s="26"/>
      <c r="F251" s="26"/>
      <c r="G251" s="26"/>
      <c r="H251" s="26"/>
      <c r="I251" s="26"/>
      <c r="J251" s="26"/>
      <c r="K251" s="26"/>
      <c r="L251" s="26"/>
      <c r="M251" s="26"/>
      <c r="N251" s="38"/>
      <c r="O251" s="38"/>
      <c r="P251" s="38"/>
    </row>
    <row r="252" spans="3:13" ht="13.5">
      <c r="C252" s="46" t="s">
        <v>101</v>
      </c>
      <c r="D252" s="46"/>
      <c r="E252" s="46"/>
      <c r="F252" s="46"/>
      <c r="G252" s="46"/>
      <c r="H252" s="46"/>
      <c r="I252" s="46"/>
      <c r="J252" s="46"/>
      <c r="K252" s="46"/>
      <c r="L252" s="46"/>
      <c r="M252" s="46"/>
    </row>
    <row r="253" ht="13.5" customHeight="1">
      <c r="J253" s="21"/>
    </row>
    <row r="254" spans="10:14" ht="13.5" customHeight="1">
      <c r="J254" s="21"/>
      <c r="N254" s="21" t="s">
        <v>17</v>
      </c>
    </row>
    <row r="255" spans="3:33" ht="18" customHeight="1">
      <c r="C255" s="442"/>
      <c r="D255" s="442"/>
      <c r="E255" s="442"/>
      <c r="F255" s="442"/>
      <c r="G255" s="443" t="s">
        <v>106</v>
      </c>
      <c r="H255" s="454"/>
      <c r="I255" s="444" t="s">
        <v>92</v>
      </c>
      <c r="J255" s="445"/>
      <c r="K255" s="425" t="s">
        <v>63</v>
      </c>
      <c r="L255" s="426"/>
      <c r="M255" s="544" t="s">
        <v>89</v>
      </c>
      <c r="N255" s="564"/>
      <c r="O255" s="564"/>
      <c r="P255" s="442" t="s">
        <v>260</v>
      </c>
      <c r="Q255" s="442"/>
      <c r="R255" s="442"/>
      <c r="S255" s="442"/>
      <c r="T255" s="442"/>
      <c r="U255" s="442"/>
      <c r="V255" s="425" t="s">
        <v>219</v>
      </c>
      <c r="W255" s="443"/>
      <c r="X255" s="443"/>
      <c r="Y255" s="443"/>
      <c r="Z255" s="443"/>
      <c r="AA255" s="426"/>
      <c r="AB255" s="209"/>
      <c r="AC255" s="209"/>
      <c r="AD255" s="209"/>
      <c r="AE255" s="209"/>
      <c r="AF255" s="209"/>
      <c r="AG255" s="209"/>
    </row>
    <row r="256" spans="3:33" ht="18" customHeight="1">
      <c r="C256" s="442"/>
      <c r="D256" s="442"/>
      <c r="E256" s="442"/>
      <c r="F256" s="442"/>
      <c r="G256" s="63" t="s">
        <v>8</v>
      </c>
      <c r="H256" s="28" t="s">
        <v>9</v>
      </c>
      <c r="I256" s="28" t="s">
        <v>8</v>
      </c>
      <c r="J256" s="28" t="s">
        <v>9</v>
      </c>
      <c r="K256" s="310" t="s">
        <v>8</v>
      </c>
      <c r="L256" s="310" t="s">
        <v>9</v>
      </c>
      <c r="M256" s="544"/>
      <c r="N256" s="564"/>
      <c r="O256" s="564"/>
      <c r="P256" s="442" t="s">
        <v>94</v>
      </c>
      <c r="Q256" s="442"/>
      <c r="R256" s="446" t="s">
        <v>92</v>
      </c>
      <c r="S256" s="446"/>
      <c r="T256" s="442" t="s">
        <v>63</v>
      </c>
      <c r="U256" s="442"/>
      <c r="V256" s="425" t="s">
        <v>105</v>
      </c>
      <c r="W256" s="426"/>
      <c r="X256" s="444" t="s">
        <v>213</v>
      </c>
      <c r="Y256" s="445"/>
      <c r="Z256" s="425" t="s">
        <v>210</v>
      </c>
      <c r="AA256" s="426"/>
      <c r="AB256" s="441"/>
      <c r="AC256" s="441"/>
      <c r="AD256" s="440"/>
      <c r="AE256" s="440"/>
      <c r="AF256" s="441"/>
      <c r="AG256" s="441"/>
    </row>
    <row r="257" spans="3:33" ht="18" customHeight="1">
      <c r="C257" s="490" t="s">
        <v>242</v>
      </c>
      <c r="D257" s="491"/>
      <c r="E257" s="491"/>
      <c r="F257" s="492"/>
      <c r="G257" s="272"/>
      <c r="H257" s="272"/>
      <c r="I257" s="272"/>
      <c r="J257" s="272"/>
      <c r="K257" s="283">
        <f>IF(AND(G257="",I257=""),"",G257-I257)</f>
      </c>
      <c r="L257" s="283">
        <f>IF(AND(H257="",J257=""),"",H257-J257)</f>
      </c>
      <c r="M257" s="544"/>
      <c r="N257" s="564"/>
      <c r="O257" s="564"/>
      <c r="P257" s="28" t="s">
        <v>8</v>
      </c>
      <c r="Q257" s="28" t="s">
        <v>9</v>
      </c>
      <c r="R257" s="28" t="s">
        <v>8</v>
      </c>
      <c r="S257" s="28" t="s">
        <v>9</v>
      </c>
      <c r="T257" s="364" t="s">
        <v>8</v>
      </c>
      <c r="U257" s="364" t="s">
        <v>9</v>
      </c>
      <c r="V257" s="29" t="s">
        <v>1</v>
      </c>
      <c r="W257" s="28" t="s">
        <v>2</v>
      </c>
      <c r="X257" s="29" t="s">
        <v>1</v>
      </c>
      <c r="Y257" s="28" t="s">
        <v>2</v>
      </c>
      <c r="Z257" s="29" t="s">
        <v>1</v>
      </c>
      <c r="AA257" s="28" t="s">
        <v>2</v>
      </c>
      <c r="AB257" s="67"/>
      <c r="AC257" s="266"/>
      <c r="AD257" s="67"/>
      <c r="AE257" s="266"/>
      <c r="AF257" s="67"/>
      <c r="AG257" s="266"/>
    </row>
    <row r="258" spans="3:33" ht="36" customHeight="1">
      <c r="C258" s="384"/>
      <c r="D258" s="546" t="s">
        <v>102</v>
      </c>
      <c r="E258" s="547"/>
      <c r="F258" s="548"/>
      <c r="G258" s="391"/>
      <c r="H258" s="391"/>
      <c r="I258" s="391"/>
      <c r="J258" s="391"/>
      <c r="K258" s="283">
        <f>IF(AND(G258="",I258=""),"",G258-I258)</f>
      </c>
      <c r="L258" s="283">
        <f>IF(AND(H258="",J258=""),"",H258-J258)</f>
      </c>
      <c r="M258" s="544"/>
      <c r="N258" s="572" t="s">
        <v>135</v>
      </c>
      <c r="O258" s="572"/>
      <c r="P258" s="361">
        <f>IF(OR(G258="",G257="",G257=0),"",G258/G257)</f>
      </c>
      <c r="Q258" s="361">
        <f>IF(OR(H258="",H257="",H257=0),"",H258/H257)</f>
      </c>
      <c r="R258" s="361">
        <f>IF(OR(I258="",I257="",I257=0),"",I258/I257)</f>
      </c>
      <c r="S258" s="361">
        <f>IF(OR(J258="",J257="",J257=0),"",J258/J257)</f>
      </c>
      <c r="T258" s="361">
        <f>IF(OR(K258="",227="",227=0),"",K258/K257)</f>
      </c>
      <c r="U258" s="361">
        <f>IF(OR(L258="",227="",227=0),"",L258/L257)</f>
      </c>
      <c r="V258" s="394" t="s">
        <v>230</v>
      </c>
      <c r="W258" s="210">
        <v>0.564</v>
      </c>
      <c r="X258" s="394" t="s">
        <v>230</v>
      </c>
      <c r="Y258" s="210">
        <v>0.436</v>
      </c>
      <c r="Z258" s="394" t="s">
        <v>230</v>
      </c>
      <c r="AA258" s="309">
        <v>0.627</v>
      </c>
      <c r="AB258" s="385"/>
      <c r="AC258" s="371"/>
      <c r="AD258" s="386"/>
      <c r="AE258" s="371"/>
      <c r="AF258" s="371"/>
      <c r="AG258" s="387"/>
    </row>
    <row r="259" spans="14:25" ht="13.5" customHeight="1">
      <c r="N259" s="36"/>
      <c r="O259" s="36"/>
      <c r="P259" s="81"/>
      <c r="Q259" s="81"/>
      <c r="R259" s="81"/>
      <c r="S259" s="81"/>
      <c r="T259" s="207"/>
      <c r="U259" s="208"/>
      <c r="V259" s="208"/>
      <c r="W259" s="208"/>
      <c r="X259" s="208"/>
      <c r="Y259" s="208"/>
    </row>
    <row r="260" spans="3:25" ht="13.5" customHeight="1" thickBot="1">
      <c r="C260" s="70"/>
      <c r="D260" s="70"/>
      <c r="E260" s="70"/>
      <c r="F260" s="70"/>
      <c r="G260" s="70"/>
      <c r="H260" s="70"/>
      <c r="I260" s="70"/>
      <c r="J260" s="70"/>
      <c r="N260" s="36"/>
      <c r="O260" s="36"/>
      <c r="P260" s="36"/>
      <c r="Q260" s="36"/>
      <c r="R260" s="36"/>
      <c r="S260" s="36"/>
      <c r="T260" s="36"/>
      <c r="U260" s="36"/>
      <c r="V260" s="36"/>
      <c r="W260" s="36"/>
      <c r="X260" s="36"/>
      <c r="Y260" s="36"/>
    </row>
    <row r="261" spans="1:21" ht="18" customHeight="1" thickBot="1">
      <c r="A261" s="468" t="s">
        <v>10</v>
      </c>
      <c r="B261" s="469"/>
      <c r="C261" s="469"/>
      <c r="D261" s="469"/>
      <c r="E261" s="469"/>
      <c r="F261" s="469"/>
      <c r="G261" s="469"/>
      <c r="H261" s="469"/>
      <c r="I261" s="470"/>
      <c r="N261" s="36"/>
      <c r="O261" s="36"/>
      <c r="P261" s="36"/>
      <c r="Q261" s="36"/>
      <c r="R261" s="36"/>
      <c r="S261" s="36"/>
      <c r="T261" s="36"/>
      <c r="U261" s="36"/>
    </row>
    <row r="262" spans="3:21" ht="13.5">
      <c r="C262" s="71"/>
      <c r="D262" s="71"/>
      <c r="E262" s="71"/>
      <c r="F262" s="71"/>
      <c r="G262" s="71"/>
      <c r="H262" s="71"/>
      <c r="I262" s="71"/>
      <c r="J262" s="71"/>
      <c r="L262" s="38"/>
      <c r="M262" s="38"/>
      <c r="N262" s="36"/>
      <c r="O262" s="36"/>
      <c r="P262" s="36"/>
      <c r="Q262" s="36"/>
      <c r="R262" s="36"/>
      <c r="S262" s="36"/>
      <c r="T262" s="36"/>
      <c r="U262" s="36"/>
    </row>
    <row r="263" spans="2:16" ht="13.5">
      <c r="B263" s="68" t="s">
        <v>263</v>
      </c>
      <c r="L263" s="38"/>
      <c r="M263" s="38"/>
      <c r="N263" s="38"/>
      <c r="O263" s="38"/>
      <c r="P263" s="38"/>
    </row>
    <row r="264" spans="3:16" ht="22.5" customHeight="1">
      <c r="C264" s="22" t="s">
        <v>185</v>
      </c>
      <c r="D264" s="22"/>
      <c r="E264" s="23"/>
      <c r="F264" s="23"/>
      <c r="G264" s="23"/>
      <c r="H264" s="23"/>
      <c r="I264" s="23"/>
      <c r="J264" s="23"/>
      <c r="K264" s="23"/>
      <c r="L264" s="23"/>
      <c r="M264" s="23"/>
      <c r="N264" s="23"/>
      <c r="O264" s="23"/>
      <c r="P264" s="23"/>
    </row>
    <row r="265" spans="14:18" ht="13.5" customHeight="1">
      <c r="N265" s="38"/>
      <c r="O265" s="38"/>
      <c r="P265" s="38"/>
      <c r="Q265" s="98"/>
      <c r="R265" s="43"/>
    </row>
    <row r="266" spans="3:18" ht="18" customHeight="1">
      <c r="C266" s="26" t="s">
        <v>103</v>
      </c>
      <c r="D266" s="26"/>
      <c r="E266" s="26"/>
      <c r="F266" s="26"/>
      <c r="G266" s="26"/>
      <c r="H266" s="26"/>
      <c r="I266" s="26"/>
      <c r="J266" s="26"/>
      <c r="K266" s="26"/>
      <c r="L266" s="25"/>
      <c r="M266" s="25"/>
      <c r="N266" s="38"/>
      <c r="O266" s="38"/>
      <c r="P266" s="38"/>
      <c r="Q266" s="99"/>
      <c r="R266" s="38"/>
    </row>
    <row r="267" spans="3:18" ht="13.5">
      <c r="C267" s="26"/>
      <c r="D267" s="26"/>
      <c r="E267" s="26"/>
      <c r="F267" s="26"/>
      <c r="G267" s="26"/>
      <c r="H267" s="26"/>
      <c r="I267" s="26"/>
      <c r="J267" s="26"/>
      <c r="K267" s="26"/>
      <c r="L267" s="25"/>
      <c r="M267" s="25"/>
      <c r="N267" s="38"/>
      <c r="O267" s="38"/>
      <c r="P267" s="38"/>
      <c r="Q267" s="99"/>
      <c r="R267" s="38"/>
    </row>
    <row r="268" spans="3:18" ht="18" customHeight="1">
      <c r="C268" s="26" t="s">
        <v>104</v>
      </c>
      <c r="D268" s="25"/>
      <c r="E268" s="25"/>
      <c r="F268" s="25"/>
      <c r="G268" s="25"/>
      <c r="H268" s="25"/>
      <c r="I268" s="25"/>
      <c r="J268" s="25"/>
      <c r="K268" s="25"/>
      <c r="L268" s="36"/>
      <c r="M268" s="36"/>
      <c r="N268" s="38"/>
      <c r="O268" s="38"/>
      <c r="P268" s="38"/>
      <c r="Q268" s="38"/>
      <c r="R268" s="38"/>
    </row>
    <row r="269" spans="3:18" ht="13.5" customHeight="1">
      <c r="C269" s="46" t="s">
        <v>295</v>
      </c>
      <c r="D269" s="25"/>
      <c r="E269" s="25"/>
      <c r="F269" s="25"/>
      <c r="G269" s="25"/>
      <c r="H269" s="25"/>
      <c r="I269" s="25"/>
      <c r="J269" s="25"/>
      <c r="K269" s="25"/>
      <c r="L269" s="36"/>
      <c r="M269" s="36"/>
      <c r="N269" s="38"/>
      <c r="O269" s="38"/>
      <c r="P269" s="38"/>
      <c r="Q269" s="38"/>
      <c r="R269" s="38"/>
    </row>
    <row r="270" spans="12:15" ht="13.5" customHeight="1">
      <c r="L270" s="72"/>
      <c r="M270" s="72"/>
      <c r="N270" s="73"/>
      <c r="O270" s="73"/>
    </row>
    <row r="271" spans="10:15" ht="13.5" customHeight="1">
      <c r="J271" s="21" t="s">
        <v>17</v>
      </c>
      <c r="K271" s="21"/>
      <c r="L271" s="60"/>
      <c r="M271" s="60"/>
      <c r="N271" s="73"/>
      <c r="O271" s="73"/>
    </row>
    <row r="272" spans="3:21" ht="18" customHeight="1">
      <c r="C272" s="442" t="s">
        <v>241</v>
      </c>
      <c r="D272" s="442"/>
      <c r="E272" s="598" t="s">
        <v>92</v>
      </c>
      <c r="F272" s="598"/>
      <c r="G272" s="442" t="s">
        <v>63</v>
      </c>
      <c r="H272" s="442"/>
      <c r="I272" s="540" t="s">
        <v>89</v>
      </c>
      <c r="J272" s="442" t="s">
        <v>261</v>
      </c>
      <c r="K272" s="442"/>
      <c r="L272" s="442"/>
      <c r="M272" s="442"/>
      <c r="N272" s="442"/>
      <c r="O272" s="442"/>
      <c r="P272" s="442" t="s">
        <v>220</v>
      </c>
      <c r="Q272" s="442"/>
      <c r="R272" s="442"/>
      <c r="S272" s="442"/>
      <c r="T272" s="442"/>
      <c r="U272" s="442"/>
    </row>
    <row r="273" spans="3:21" ht="18" customHeight="1">
      <c r="C273" s="442"/>
      <c r="D273" s="442"/>
      <c r="E273" s="598"/>
      <c r="F273" s="598"/>
      <c r="G273" s="442"/>
      <c r="H273" s="442"/>
      <c r="I273" s="540"/>
      <c r="J273" s="442" t="s">
        <v>94</v>
      </c>
      <c r="K273" s="442"/>
      <c r="L273" s="446" t="s">
        <v>92</v>
      </c>
      <c r="M273" s="446"/>
      <c r="N273" s="442" t="s">
        <v>63</v>
      </c>
      <c r="O273" s="442"/>
      <c r="P273" s="442" t="s">
        <v>212</v>
      </c>
      <c r="Q273" s="442"/>
      <c r="R273" s="446" t="s">
        <v>209</v>
      </c>
      <c r="S273" s="446"/>
      <c r="T273" s="442" t="s">
        <v>211</v>
      </c>
      <c r="U273" s="442"/>
    </row>
    <row r="274" spans="3:21" ht="18" customHeight="1">
      <c r="C274" s="28" t="s">
        <v>8</v>
      </c>
      <c r="D274" s="28" t="s">
        <v>9</v>
      </c>
      <c r="E274" s="28" t="s">
        <v>8</v>
      </c>
      <c r="F274" s="28" t="s">
        <v>9</v>
      </c>
      <c r="G274" s="28" t="s">
        <v>8</v>
      </c>
      <c r="H274" s="28" t="s">
        <v>9</v>
      </c>
      <c r="I274" s="540"/>
      <c r="J274" s="28" t="s">
        <v>8</v>
      </c>
      <c r="K274" s="28" t="s">
        <v>9</v>
      </c>
      <c r="L274" s="28" t="s">
        <v>8</v>
      </c>
      <c r="M274" s="55" t="s">
        <v>9</v>
      </c>
      <c r="N274" s="28" t="s">
        <v>8</v>
      </c>
      <c r="O274" s="28" t="s">
        <v>9</v>
      </c>
      <c r="P274" s="206" t="s">
        <v>1</v>
      </c>
      <c r="Q274" s="28" t="s">
        <v>2</v>
      </c>
      <c r="R274" s="206" t="s">
        <v>1</v>
      </c>
      <c r="S274" s="28" t="s">
        <v>2</v>
      </c>
      <c r="T274" s="206" t="s">
        <v>1</v>
      </c>
      <c r="U274" s="28" t="s">
        <v>2</v>
      </c>
    </row>
    <row r="275" spans="3:21" ht="18" customHeight="1">
      <c r="C275" s="285"/>
      <c r="D275" s="285"/>
      <c r="E275" s="285"/>
      <c r="F275" s="285"/>
      <c r="G275" s="285"/>
      <c r="H275" s="285"/>
      <c r="I275" s="540"/>
      <c r="J275" s="286">
        <f aca="true" t="shared" si="11" ref="J275:O275">IF(C275&lt;&gt;"",C275,"")</f>
      </c>
      <c r="K275" s="286">
        <f t="shared" si="11"/>
      </c>
      <c r="L275" s="286">
        <f t="shared" si="11"/>
      </c>
      <c r="M275" s="286">
        <f t="shared" si="11"/>
      </c>
      <c r="N275" s="286">
        <f t="shared" si="11"/>
      </c>
      <c r="O275" s="286">
        <f t="shared" si="11"/>
      </c>
      <c r="P275" s="211">
        <v>12.3</v>
      </c>
      <c r="Q275" s="212">
        <v>8.9</v>
      </c>
      <c r="R275" s="212">
        <v>11.4</v>
      </c>
      <c r="S275" s="212">
        <v>4.3</v>
      </c>
      <c r="T275" s="212">
        <v>13.9</v>
      </c>
      <c r="U275" s="212">
        <v>10.8</v>
      </c>
    </row>
    <row r="276" spans="3:21" ht="13.5" customHeight="1">
      <c r="C276" s="81"/>
      <c r="D276" s="81"/>
      <c r="E276" s="81"/>
      <c r="F276" s="81"/>
      <c r="G276" s="81"/>
      <c r="H276" s="81"/>
      <c r="I276" s="173"/>
      <c r="J276" s="81"/>
      <c r="K276" s="81"/>
      <c r="L276" s="81"/>
      <c r="M276" s="81"/>
      <c r="P276" s="207"/>
      <c r="Q276" s="208"/>
      <c r="R276" s="208"/>
      <c r="S276" s="208"/>
      <c r="T276" s="208"/>
      <c r="U276" s="208"/>
    </row>
    <row r="277" spans="9:16" ht="13.5" customHeight="1">
      <c r="I277" s="64"/>
      <c r="L277" s="38"/>
      <c r="M277" s="38"/>
      <c r="N277" s="81"/>
      <c r="O277" s="81"/>
      <c r="P277" s="36"/>
    </row>
    <row r="278" spans="3:16" ht="18" customHeight="1">
      <c r="C278" s="38" t="s">
        <v>125</v>
      </c>
      <c r="I278" s="94"/>
      <c r="L278" s="38"/>
      <c r="M278" s="38"/>
      <c r="N278" s="81"/>
      <c r="O278" s="81"/>
      <c r="P278" s="36"/>
    </row>
    <row r="279" spans="3:16" ht="18" customHeight="1">
      <c r="C279" s="38" t="s">
        <v>314</v>
      </c>
      <c r="I279" s="94"/>
      <c r="L279" s="38"/>
      <c r="M279" s="38"/>
      <c r="N279" s="81"/>
      <c r="O279" s="81"/>
      <c r="P279" s="36"/>
    </row>
    <row r="280" spans="3:16" ht="18" customHeight="1">
      <c r="C280" s="19" t="s">
        <v>315</v>
      </c>
      <c r="I280" s="94"/>
      <c r="J280" s="21"/>
      <c r="L280" s="38"/>
      <c r="M280" s="38"/>
      <c r="N280" s="81"/>
      <c r="O280" s="81"/>
      <c r="P280" s="36"/>
    </row>
    <row r="281" spans="9:16" ht="13.5" customHeight="1">
      <c r="I281" s="281"/>
      <c r="J281" s="21"/>
      <c r="L281" s="38"/>
      <c r="M281" s="38"/>
      <c r="N281" s="81"/>
      <c r="O281" s="81"/>
      <c r="P281" s="36"/>
    </row>
    <row r="282" spans="3:16" ht="13.5" customHeight="1">
      <c r="C282" s="26"/>
      <c r="D282" s="25"/>
      <c r="E282" s="25"/>
      <c r="F282" s="25"/>
      <c r="G282" s="25"/>
      <c r="H282" s="25"/>
      <c r="I282" s="25"/>
      <c r="J282" s="25"/>
      <c r="K282" s="25"/>
      <c r="L282" s="67"/>
      <c r="M282" s="67"/>
      <c r="N282" s="36"/>
      <c r="O282" s="36"/>
      <c r="P282" s="36"/>
    </row>
    <row r="283" spans="3:15" ht="18" customHeight="1">
      <c r="C283" s="26" t="s">
        <v>264</v>
      </c>
      <c r="D283" s="25"/>
      <c r="E283" s="25"/>
      <c r="F283" s="25"/>
      <c r="G283" s="25"/>
      <c r="H283" s="25"/>
      <c r="I283" s="25"/>
      <c r="J283" s="25"/>
      <c r="K283" s="25"/>
      <c r="L283" s="67"/>
      <c r="M283" s="67"/>
      <c r="N283" s="67"/>
      <c r="O283" s="67"/>
    </row>
    <row r="284" spans="3:15" ht="13.5" customHeight="1">
      <c r="C284" s="76"/>
      <c r="L284" s="52"/>
      <c r="M284" s="52"/>
      <c r="N284" s="67"/>
      <c r="O284" s="67"/>
    </row>
    <row r="285" spans="10:20" ht="13.5" customHeight="1">
      <c r="J285" s="21"/>
      <c r="K285" s="21"/>
      <c r="M285" s="52">
        <f>IF(AND(OR(F290=0,F290=""),SUM($F$289:$F$296)&gt;0),0,IF(SUM($F$289:$F$296)=0,"",F290/SUM($F$289:$F$296)))</f>
      </c>
      <c r="N285" s="21" t="s">
        <v>17</v>
      </c>
      <c r="O285" s="100"/>
      <c r="P285" s="35"/>
      <c r="Q285" s="35"/>
      <c r="R285" s="35"/>
      <c r="S285" s="35"/>
      <c r="T285" s="35"/>
    </row>
    <row r="286" spans="3:33" ht="18" customHeight="1">
      <c r="C286" s="433" t="s">
        <v>238</v>
      </c>
      <c r="D286" s="434"/>
      <c r="E286" s="434"/>
      <c r="F286" s="435"/>
      <c r="G286" s="429" t="s">
        <v>105</v>
      </c>
      <c r="H286" s="430"/>
      <c r="I286" s="427" t="s">
        <v>92</v>
      </c>
      <c r="J286" s="428"/>
      <c r="K286" s="425" t="s">
        <v>252</v>
      </c>
      <c r="L286" s="426"/>
      <c r="M286" s="540" t="s">
        <v>89</v>
      </c>
      <c r="N286" s="433" t="s">
        <v>238</v>
      </c>
      <c r="O286" s="434"/>
      <c r="P286" s="434"/>
      <c r="Q286" s="435"/>
      <c r="R286" s="429" t="s">
        <v>105</v>
      </c>
      <c r="S286" s="430"/>
      <c r="T286" s="427" t="s">
        <v>92</v>
      </c>
      <c r="U286" s="428"/>
      <c r="V286" s="425" t="s">
        <v>63</v>
      </c>
      <c r="W286" s="426"/>
      <c r="X286" s="442" t="s">
        <v>202</v>
      </c>
      <c r="Y286" s="442"/>
      <c r="Z286" s="442"/>
      <c r="AA286" s="442"/>
      <c r="AB286" s="442"/>
      <c r="AC286" s="442"/>
      <c r="AE286" s="75"/>
      <c r="AF286" s="75"/>
      <c r="AG286" s="75"/>
    </row>
    <row r="287" spans="3:33" ht="18" customHeight="1">
      <c r="C287" s="436"/>
      <c r="D287" s="437"/>
      <c r="E287" s="437"/>
      <c r="F287" s="560"/>
      <c r="G287" s="541" t="s">
        <v>1</v>
      </c>
      <c r="H287" s="430" t="s">
        <v>2</v>
      </c>
      <c r="I287" s="541" t="s">
        <v>1</v>
      </c>
      <c r="J287" s="430" t="s">
        <v>2</v>
      </c>
      <c r="K287" s="421" t="s">
        <v>8</v>
      </c>
      <c r="L287" s="423" t="s">
        <v>9</v>
      </c>
      <c r="M287" s="540"/>
      <c r="N287" s="436"/>
      <c r="O287" s="437"/>
      <c r="P287" s="437"/>
      <c r="Q287" s="437"/>
      <c r="R287" s="431" t="s">
        <v>254</v>
      </c>
      <c r="S287" s="435" t="s">
        <v>255</v>
      </c>
      <c r="T287" s="431" t="s">
        <v>254</v>
      </c>
      <c r="U287" s="435" t="s">
        <v>255</v>
      </c>
      <c r="V287" s="431" t="s">
        <v>254</v>
      </c>
      <c r="W287" s="435" t="s">
        <v>255</v>
      </c>
      <c r="X287" s="429" t="s">
        <v>105</v>
      </c>
      <c r="Y287" s="430"/>
      <c r="Z287" s="427" t="s">
        <v>92</v>
      </c>
      <c r="AA287" s="428"/>
      <c r="AB287" s="425" t="s">
        <v>63</v>
      </c>
      <c r="AC287" s="426"/>
      <c r="AE287" s="75"/>
      <c r="AF287" s="75"/>
      <c r="AG287" s="75"/>
    </row>
    <row r="288" spans="3:33" ht="18" customHeight="1">
      <c r="C288" s="438"/>
      <c r="D288" s="439"/>
      <c r="E288" s="439"/>
      <c r="F288" s="455"/>
      <c r="G288" s="542"/>
      <c r="H288" s="461"/>
      <c r="I288" s="542"/>
      <c r="J288" s="461"/>
      <c r="K288" s="422"/>
      <c r="L288" s="424"/>
      <c r="M288" s="540"/>
      <c r="N288" s="438"/>
      <c r="O288" s="439"/>
      <c r="P288" s="439"/>
      <c r="Q288" s="439"/>
      <c r="R288" s="432"/>
      <c r="S288" s="455"/>
      <c r="T288" s="432"/>
      <c r="U288" s="455"/>
      <c r="V288" s="432"/>
      <c r="W288" s="455"/>
      <c r="X288" s="29" t="s">
        <v>254</v>
      </c>
      <c r="Y288" s="29" t="s">
        <v>255</v>
      </c>
      <c r="Z288" s="29" t="s">
        <v>254</v>
      </c>
      <c r="AA288" s="29" t="s">
        <v>255</v>
      </c>
      <c r="AB288" s="29" t="s">
        <v>254</v>
      </c>
      <c r="AC288" s="29" t="s">
        <v>255</v>
      </c>
      <c r="AE288" s="289"/>
      <c r="AF288" s="297"/>
      <c r="AG288" s="298"/>
    </row>
    <row r="289" spans="3:33" ht="18" customHeight="1">
      <c r="C289" s="487" t="s">
        <v>30</v>
      </c>
      <c r="D289" s="488"/>
      <c r="E289" s="488"/>
      <c r="F289" s="489"/>
      <c r="G289" s="128"/>
      <c r="H289" s="128"/>
      <c r="I289" s="128"/>
      <c r="J289" s="128"/>
      <c r="K289" s="283">
        <f>IF(AND(G289="",I289=""),"",G289-I289)</f>
      </c>
      <c r="L289" s="283">
        <f>IF(AND(H289="",J289=""),"",H289-J289)</f>
      </c>
      <c r="M289" s="540"/>
      <c r="N289" s="294" t="s">
        <v>30</v>
      </c>
      <c r="O289" s="295"/>
      <c r="P289" s="295"/>
      <c r="Q289" s="296"/>
      <c r="R289" s="311">
        <f aca="true" t="shared" si="12" ref="R289:W289">IF(OR(G289="",AND(G289="",G$297=""),G$297=0),"",G289/G$297)</f>
      </c>
      <c r="S289" s="311">
        <f t="shared" si="12"/>
      </c>
      <c r="T289" s="311">
        <f t="shared" si="12"/>
      </c>
      <c r="U289" s="311">
        <f t="shared" si="12"/>
      </c>
      <c r="V289" s="311">
        <f t="shared" si="12"/>
      </c>
      <c r="W289" s="311">
        <f t="shared" si="12"/>
      </c>
      <c r="X289" s="122">
        <v>0.148</v>
      </c>
      <c r="Y289" s="122">
        <v>0.21</v>
      </c>
      <c r="Z289" s="122">
        <v>0.171</v>
      </c>
      <c r="AA289" s="122">
        <v>0.393</v>
      </c>
      <c r="AB289" s="122">
        <v>0.118</v>
      </c>
      <c r="AC289" s="122">
        <v>0.149</v>
      </c>
      <c r="AE289" s="208"/>
      <c r="AF289" s="299"/>
      <c r="AG289" s="207"/>
    </row>
    <row r="290" spans="3:33" ht="18" customHeight="1">
      <c r="C290" s="487" t="s">
        <v>31</v>
      </c>
      <c r="D290" s="488"/>
      <c r="E290" s="488"/>
      <c r="F290" s="489"/>
      <c r="G290" s="128"/>
      <c r="H290" s="128"/>
      <c r="I290" s="128"/>
      <c r="J290" s="128"/>
      <c r="K290" s="283">
        <f>IF(AND(G290="",I290=""),"",G290-I290)</f>
      </c>
      <c r="L290" s="283">
        <f>IF(AND(H290="",J290=""),"",H290-J290)</f>
      </c>
      <c r="M290" s="540"/>
      <c r="N290" s="294" t="s">
        <v>31</v>
      </c>
      <c r="O290" s="295"/>
      <c r="P290" s="295"/>
      <c r="Q290" s="296"/>
      <c r="R290" s="311">
        <f aca="true" t="shared" si="13" ref="R290:R296">IF(OR(G290="",AND(G290="",G$297=""),G$297=0),"",G290/G$297)</f>
      </c>
      <c r="S290" s="311">
        <f aca="true" t="shared" si="14" ref="S290:S297">IF(OR(H290="",AND(H290="",H$297=""),H$297=0),"",H290/H$297)</f>
      </c>
      <c r="T290" s="311">
        <f aca="true" t="shared" si="15" ref="T290:T296">IF(OR(I290="",AND(I290="",I$297=""),I$297=0),"",I290/I$297)</f>
      </c>
      <c r="U290" s="311">
        <f aca="true" t="shared" si="16" ref="U290:U297">IF(OR(J290="",AND(J290="",J$297=""),J$297=0),"",J290/J$297)</f>
      </c>
      <c r="V290" s="311">
        <f aca="true" t="shared" si="17" ref="V290:V296">IF(OR(K290="",AND(K290="",K$297=""),K$297=0),"",K290/K$297)</f>
      </c>
      <c r="W290" s="311">
        <f aca="true" t="shared" si="18" ref="W290:W297">IF(OR(L290="",AND(L290="",L$297=""),L$297=0),"",L290/L$297)</f>
      </c>
      <c r="X290" s="120">
        <v>0.09</v>
      </c>
      <c r="Y290" s="120">
        <v>0.129</v>
      </c>
      <c r="Z290" s="120">
        <v>0.087</v>
      </c>
      <c r="AA290" s="120">
        <v>0.196</v>
      </c>
      <c r="AB290" s="120">
        <v>0.089</v>
      </c>
      <c r="AC290" s="120">
        <v>0.094</v>
      </c>
      <c r="AE290" s="208"/>
      <c r="AF290" s="299"/>
      <c r="AG290" s="207"/>
    </row>
    <row r="291" spans="3:33" ht="18" customHeight="1">
      <c r="C291" s="487" t="s">
        <v>32</v>
      </c>
      <c r="D291" s="488"/>
      <c r="E291" s="488"/>
      <c r="F291" s="489"/>
      <c r="G291" s="128"/>
      <c r="H291" s="128"/>
      <c r="I291" s="128"/>
      <c r="J291" s="128"/>
      <c r="K291" s="283">
        <f aca="true" t="shared" si="19" ref="K291:K296">IF(AND(G291="",I291=""),"",G291-I291)</f>
      </c>
      <c r="L291" s="283">
        <f aca="true" t="shared" si="20" ref="L291:L296">IF(AND(H291="",J291=""),"",H291-J291)</f>
      </c>
      <c r="M291" s="540"/>
      <c r="N291" s="294" t="s">
        <v>32</v>
      </c>
      <c r="O291" s="295"/>
      <c r="P291" s="295"/>
      <c r="Q291" s="296"/>
      <c r="R291" s="311">
        <f t="shared" si="13"/>
      </c>
      <c r="S291" s="311">
        <f t="shared" si="14"/>
      </c>
      <c r="T291" s="311">
        <f t="shared" si="15"/>
      </c>
      <c r="U291" s="311">
        <f t="shared" si="16"/>
      </c>
      <c r="V291" s="311">
        <f t="shared" si="17"/>
      </c>
      <c r="W291" s="311">
        <f t="shared" si="18"/>
      </c>
      <c r="X291" s="120">
        <v>0.227</v>
      </c>
      <c r="Y291" s="120">
        <v>0.297</v>
      </c>
      <c r="Z291" s="120">
        <v>0.253</v>
      </c>
      <c r="AA291" s="120">
        <v>0.281</v>
      </c>
      <c r="AB291" s="120">
        <v>0.19</v>
      </c>
      <c r="AC291" s="120">
        <v>0.286</v>
      </c>
      <c r="AD291" s="372"/>
      <c r="AE291" s="208"/>
      <c r="AF291" s="299"/>
      <c r="AG291" s="207"/>
    </row>
    <row r="292" spans="3:33" ht="18" customHeight="1">
      <c r="C292" s="487" t="s">
        <v>33</v>
      </c>
      <c r="D292" s="488"/>
      <c r="E292" s="488"/>
      <c r="F292" s="489"/>
      <c r="G292" s="128"/>
      <c r="H292" s="128"/>
      <c r="I292" s="128"/>
      <c r="J292" s="128"/>
      <c r="K292" s="283">
        <f t="shared" si="19"/>
      </c>
      <c r="L292" s="283">
        <f t="shared" si="20"/>
      </c>
      <c r="M292" s="540"/>
      <c r="N292" s="294" t="s">
        <v>33</v>
      </c>
      <c r="O292" s="295"/>
      <c r="P292" s="295"/>
      <c r="Q292" s="296"/>
      <c r="R292" s="311">
        <f t="shared" si="13"/>
      </c>
      <c r="S292" s="311">
        <f t="shared" si="14"/>
      </c>
      <c r="T292" s="311">
        <f t="shared" si="15"/>
      </c>
      <c r="U292" s="311">
        <f t="shared" si="16"/>
      </c>
      <c r="V292" s="311">
        <f t="shared" si="17"/>
      </c>
      <c r="W292" s="311">
        <f t="shared" si="18"/>
      </c>
      <c r="X292" s="122">
        <v>0.163</v>
      </c>
      <c r="Y292" s="122">
        <v>0.157</v>
      </c>
      <c r="Z292" s="122">
        <v>0.186</v>
      </c>
      <c r="AA292" s="122">
        <v>0.111</v>
      </c>
      <c r="AB292" s="122">
        <v>0.136</v>
      </c>
      <c r="AC292" s="122">
        <v>0.182</v>
      </c>
      <c r="AE292" s="208"/>
      <c r="AF292" s="299"/>
      <c r="AG292" s="207"/>
    </row>
    <row r="293" spans="3:33" ht="18" customHeight="1">
      <c r="C293" s="487" t="s">
        <v>34</v>
      </c>
      <c r="D293" s="488"/>
      <c r="E293" s="488"/>
      <c r="F293" s="489"/>
      <c r="G293" s="128"/>
      <c r="H293" s="128"/>
      <c r="I293" s="128"/>
      <c r="J293" s="128"/>
      <c r="K293" s="283">
        <f t="shared" si="19"/>
      </c>
      <c r="L293" s="283">
        <f t="shared" si="20"/>
      </c>
      <c r="M293" s="540"/>
      <c r="N293" s="294" t="s">
        <v>34</v>
      </c>
      <c r="O293" s="295"/>
      <c r="P293" s="295"/>
      <c r="Q293" s="296"/>
      <c r="R293" s="311">
        <f t="shared" si="13"/>
      </c>
      <c r="S293" s="311">
        <f t="shared" si="14"/>
      </c>
      <c r="T293" s="311">
        <f t="shared" si="15"/>
      </c>
      <c r="U293" s="311">
        <f t="shared" si="16"/>
      </c>
      <c r="V293" s="311">
        <f t="shared" si="17"/>
      </c>
      <c r="W293" s="311">
        <f t="shared" si="18"/>
      </c>
      <c r="X293" s="120">
        <v>0.124</v>
      </c>
      <c r="Y293" s="120">
        <v>0.084</v>
      </c>
      <c r="Z293" s="120">
        <v>0.096</v>
      </c>
      <c r="AA293" s="120">
        <v>0.015</v>
      </c>
      <c r="AB293" s="120">
        <v>0.166</v>
      </c>
      <c r="AC293" s="120">
        <v>0.113</v>
      </c>
      <c r="AE293" s="208"/>
      <c r="AF293" s="299"/>
      <c r="AG293" s="207"/>
    </row>
    <row r="294" spans="3:33" ht="18" customHeight="1">
      <c r="C294" s="487" t="s">
        <v>35</v>
      </c>
      <c r="D294" s="488"/>
      <c r="E294" s="488"/>
      <c r="F294" s="489"/>
      <c r="G294" s="128"/>
      <c r="H294" s="128"/>
      <c r="I294" s="128"/>
      <c r="J294" s="128"/>
      <c r="K294" s="283">
        <f t="shared" si="19"/>
      </c>
      <c r="L294" s="283">
        <f t="shared" si="20"/>
      </c>
      <c r="M294" s="540"/>
      <c r="N294" s="294" t="s">
        <v>35</v>
      </c>
      <c r="O294" s="295"/>
      <c r="P294" s="295"/>
      <c r="Q294" s="296"/>
      <c r="R294" s="311">
        <f t="shared" si="13"/>
      </c>
      <c r="S294" s="311">
        <f t="shared" si="14"/>
      </c>
      <c r="T294" s="311">
        <f t="shared" si="15"/>
      </c>
      <c r="U294" s="311">
        <f t="shared" si="16"/>
      </c>
      <c r="V294" s="311">
        <f t="shared" si="17"/>
      </c>
      <c r="W294" s="311">
        <f t="shared" si="18"/>
      </c>
      <c r="X294" s="120">
        <v>0.107</v>
      </c>
      <c r="Y294" s="120">
        <v>0.077</v>
      </c>
      <c r="Z294" s="120">
        <v>0.093</v>
      </c>
      <c r="AA294" s="120">
        <v>0.004</v>
      </c>
      <c r="AB294" s="120">
        <v>0.126</v>
      </c>
      <c r="AC294" s="120">
        <v>0.108</v>
      </c>
      <c r="AE294" s="208"/>
      <c r="AF294" s="299"/>
      <c r="AG294" s="207"/>
    </row>
    <row r="295" spans="3:33" ht="18" customHeight="1">
      <c r="C295" s="487" t="s">
        <v>36</v>
      </c>
      <c r="D295" s="488"/>
      <c r="E295" s="488"/>
      <c r="F295" s="489"/>
      <c r="G295" s="128"/>
      <c r="H295" s="128"/>
      <c r="I295" s="128"/>
      <c r="J295" s="128"/>
      <c r="K295" s="283">
        <f t="shared" si="19"/>
      </c>
      <c r="L295" s="283">
        <f t="shared" si="20"/>
      </c>
      <c r="M295" s="540"/>
      <c r="N295" s="294" t="s">
        <v>36</v>
      </c>
      <c r="O295" s="295"/>
      <c r="P295" s="295"/>
      <c r="Q295" s="296"/>
      <c r="R295" s="311">
        <f t="shared" si="13"/>
      </c>
      <c r="S295" s="311">
        <f t="shared" si="14"/>
      </c>
      <c r="T295" s="311">
        <f t="shared" si="15"/>
      </c>
      <c r="U295" s="311">
        <f t="shared" si="16"/>
      </c>
      <c r="V295" s="311">
        <f t="shared" si="17"/>
      </c>
      <c r="W295" s="311">
        <f t="shared" si="18"/>
      </c>
      <c r="X295" s="120">
        <v>0.072</v>
      </c>
      <c r="Y295" s="120">
        <v>0.025</v>
      </c>
      <c r="Z295" s="120">
        <v>0.06</v>
      </c>
      <c r="AA295" s="120">
        <v>0</v>
      </c>
      <c r="AB295" s="120">
        <v>0.086</v>
      </c>
      <c r="AC295" s="120">
        <v>0.036</v>
      </c>
      <c r="AE295" s="208"/>
      <c r="AF295" s="299"/>
      <c r="AG295" s="207"/>
    </row>
    <row r="296" spans="3:33" ht="18" customHeight="1">
      <c r="C296" s="599" t="s">
        <v>37</v>
      </c>
      <c r="D296" s="600"/>
      <c r="E296" s="600"/>
      <c r="F296" s="601"/>
      <c r="G296" s="129"/>
      <c r="H296" s="129"/>
      <c r="I296" s="129"/>
      <c r="J296" s="129"/>
      <c r="K296" s="283">
        <f t="shared" si="19"/>
      </c>
      <c r="L296" s="283">
        <f t="shared" si="20"/>
      </c>
      <c r="M296" s="540"/>
      <c r="N296" s="381" t="s">
        <v>37</v>
      </c>
      <c r="O296" s="382"/>
      <c r="P296" s="382"/>
      <c r="Q296" s="383"/>
      <c r="R296" s="311">
        <f t="shared" si="13"/>
      </c>
      <c r="S296" s="311">
        <f t="shared" si="14"/>
      </c>
      <c r="T296" s="311">
        <f t="shared" si="15"/>
      </c>
      <c r="U296" s="311">
        <f t="shared" si="16"/>
      </c>
      <c r="V296" s="311">
        <f t="shared" si="17"/>
      </c>
      <c r="W296" s="311">
        <f t="shared" si="18"/>
      </c>
      <c r="X296" s="121">
        <v>0.07</v>
      </c>
      <c r="Y296" s="121">
        <v>0.022</v>
      </c>
      <c r="Z296" s="121">
        <v>0.052</v>
      </c>
      <c r="AA296" s="121">
        <v>0</v>
      </c>
      <c r="AB296" s="121">
        <v>0.089</v>
      </c>
      <c r="AC296" s="121">
        <v>0.031</v>
      </c>
      <c r="AE296" s="208"/>
      <c r="AF296" s="299"/>
      <c r="AG296" s="207"/>
    </row>
    <row r="297" spans="3:33" s="406" customFormat="1" ht="13.5">
      <c r="C297" s="407" t="s">
        <v>11</v>
      </c>
      <c r="D297" s="407"/>
      <c r="E297" s="407"/>
      <c r="F297" s="407"/>
      <c r="G297" s="411">
        <f aca="true" t="shared" si="21" ref="G297:L297">IF(AND(G289="",G290="",G291="",G292="",G293="",G294="",G295="",G296=""),"",SUM(G289:G296))</f>
      </c>
      <c r="H297" s="411">
        <f t="shared" si="21"/>
      </c>
      <c r="I297" s="411">
        <f t="shared" si="21"/>
      </c>
      <c r="J297" s="411">
        <f t="shared" si="21"/>
      </c>
      <c r="K297" s="411">
        <f t="shared" si="21"/>
      </c>
      <c r="L297" s="411">
        <f t="shared" si="21"/>
      </c>
      <c r="M297" s="412"/>
      <c r="N297" s="407" t="s">
        <v>11</v>
      </c>
      <c r="O297" s="407"/>
      <c r="P297" s="407"/>
      <c r="Q297" s="407"/>
      <c r="R297" s="380"/>
      <c r="S297" s="380">
        <f t="shared" si="14"/>
      </c>
      <c r="T297" s="380"/>
      <c r="U297" s="380">
        <f t="shared" si="16"/>
      </c>
      <c r="V297" s="380"/>
      <c r="W297" s="380">
        <f t="shared" si="18"/>
      </c>
      <c r="X297" s="413"/>
      <c r="Y297" s="413"/>
      <c r="Z297" s="413"/>
      <c r="AA297" s="413"/>
      <c r="AB297" s="413"/>
      <c r="AC297" s="413"/>
      <c r="AE297" s="414"/>
      <c r="AF297" s="414"/>
      <c r="AG297" s="415"/>
    </row>
    <row r="298" spans="8:22" ht="13.5" customHeight="1">
      <c r="H298" s="388">
        <f>SUM(G297:H297)</f>
        <v>0</v>
      </c>
      <c r="J298" s="388">
        <f>SUM(I297:J297)</f>
        <v>0</v>
      </c>
      <c r="K298" s="36"/>
      <c r="L298" s="388">
        <f>SUM(K297:L297)</f>
        <v>0</v>
      </c>
      <c r="N298" s="95"/>
      <c r="O298" s="95"/>
      <c r="P298" s="95"/>
      <c r="Q298" s="95"/>
      <c r="R298" s="95"/>
      <c r="T298" s="380"/>
      <c r="V298" s="380"/>
    </row>
    <row r="299" spans="3:15" ht="18" customHeight="1">
      <c r="C299" s="26" t="s">
        <v>221</v>
      </c>
      <c r="D299" s="25"/>
      <c r="E299" s="25"/>
      <c r="F299" s="25"/>
      <c r="G299" s="25"/>
      <c r="H299" s="25"/>
      <c r="I299" s="25"/>
      <c r="J299" s="25"/>
      <c r="K299" s="25"/>
      <c r="N299" s="67"/>
      <c r="O299" s="67"/>
    </row>
    <row r="300" spans="14:15" ht="13.5" customHeight="1">
      <c r="N300" s="35"/>
      <c r="O300" s="35"/>
    </row>
    <row r="301" spans="13:22" ht="13.5" customHeight="1">
      <c r="M301" s="21"/>
      <c r="N301" s="21" t="s">
        <v>17</v>
      </c>
      <c r="P301" s="35"/>
      <c r="Q301" s="35"/>
      <c r="R301" s="35"/>
      <c r="S301" s="35"/>
      <c r="T301" s="35"/>
      <c r="U301" s="35"/>
      <c r="V301" s="35"/>
    </row>
    <row r="302" spans="3:30" ht="18" customHeight="1">
      <c r="C302" s="577" t="s">
        <v>275</v>
      </c>
      <c r="D302" s="578"/>
      <c r="E302" s="578"/>
      <c r="F302" s="579"/>
      <c r="G302" s="429" t="s">
        <v>105</v>
      </c>
      <c r="H302" s="430"/>
      <c r="I302" s="427" t="s">
        <v>92</v>
      </c>
      <c r="J302" s="428"/>
      <c r="K302" s="425" t="s">
        <v>63</v>
      </c>
      <c r="L302" s="426"/>
      <c r="M302" s="540" t="s">
        <v>89</v>
      </c>
      <c r="N302" s="577" t="s">
        <v>275</v>
      </c>
      <c r="O302" s="578"/>
      <c r="P302" s="578"/>
      <c r="Q302" s="579"/>
      <c r="R302" s="452" t="s">
        <v>255</v>
      </c>
      <c r="S302" s="453"/>
      <c r="T302" s="454"/>
      <c r="U302" s="452" t="s">
        <v>202</v>
      </c>
      <c r="V302" s="453"/>
      <c r="W302" s="454"/>
      <c r="AB302" s="75"/>
      <c r="AC302" s="75"/>
      <c r="AD302" s="75"/>
    </row>
    <row r="303" spans="3:30" ht="24" customHeight="1">
      <c r="C303" s="580"/>
      <c r="D303" s="581"/>
      <c r="E303" s="581"/>
      <c r="F303" s="582"/>
      <c r="G303" s="28" t="s">
        <v>1</v>
      </c>
      <c r="H303" s="28" t="s">
        <v>2</v>
      </c>
      <c r="I303" s="28" t="s">
        <v>1</v>
      </c>
      <c r="J303" s="28" t="s">
        <v>2</v>
      </c>
      <c r="K303" s="269" t="s">
        <v>8</v>
      </c>
      <c r="L303" s="269" t="s">
        <v>9</v>
      </c>
      <c r="M303" s="540"/>
      <c r="N303" s="580"/>
      <c r="O303" s="581"/>
      <c r="P303" s="581"/>
      <c r="Q303" s="582"/>
      <c r="R303" s="202" t="s">
        <v>94</v>
      </c>
      <c r="S303" s="195" t="s">
        <v>92</v>
      </c>
      <c r="T303" s="203" t="s">
        <v>63</v>
      </c>
      <c r="U303" s="202" t="s">
        <v>212</v>
      </c>
      <c r="V303" s="195" t="s">
        <v>213</v>
      </c>
      <c r="W303" s="203" t="s">
        <v>214</v>
      </c>
      <c r="AB303" s="303"/>
      <c r="AC303" s="201"/>
      <c r="AD303" s="298"/>
    </row>
    <row r="304" spans="3:30" ht="18" customHeight="1">
      <c r="C304" s="565" t="s">
        <v>109</v>
      </c>
      <c r="D304" s="513"/>
      <c r="E304" s="513"/>
      <c r="F304" s="514"/>
      <c r="G304" s="115"/>
      <c r="H304" s="115"/>
      <c r="I304" s="115"/>
      <c r="J304" s="115"/>
      <c r="K304" s="283">
        <f aca="true" t="shared" si="22" ref="K304:L307">IF(AND(G304="",I304=""),"",G304-I304)</f>
      </c>
      <c r="L304" s="283">
        <f t="shared" si="22"/>
      </c>
      <c r="M304" s="540"/>
      <c r="N304" s="565" t="s">
        <v>109</v>
      </c>
      <c r="O304" s="513"/>
      <c r="P304" s="513"/>
      <c r="Q304" s="514"/>
      <c r="R304" s="33">
        <f>IF(OR(H304="",AND(G304="",H304=""),SUM(G304:H304)=0),"",H304/SUM(G304:H304))</f>
      </c>
      <c r="S304" s="300">
        <f>IF(OR(J304="",AND(I304="",J304=""),SUM(I304:J304)=0),"",J304/SUM(I304:J304))</f>
      </c>
      <c r="T304" s="33">
        <f>IF(OR(L304="",AND(K304="",L304=""),SUM(K304:L304)=0),"",L304/SUM(K304:L304))</f>
      </c>
      <c r="U304" s="301">
        <v>0.534</v>
      </c>
      <c r="V304" s="204">
        <v>0.514</v>
      </c>
      <c r="W304" s="110">
        <v>0.629</v>
      </c>
      <c r="AB304" s="299"/>
      <c r="AC304" s="299"/>
      <c r="AD304" s="207"/>
    </row>
    <row r="305" spans="3:30" ht="18" customHeight="1">
      <c r="C305" s="480" t="s">
        <v>110</v>
      </c>
      <c r="D305" s="481"/>
      <c r="E305" s="481"/>
      <c r="F305" s="482"/>
      <c r="G305" s="115"/>
      <c r="H305" s="115"/>
      <c r="I305" s="115"/>
      <c r="J305" s="115"/>
      <c r="K305" s="283">
        <f t="shared" si="22"/>
      </c>
      <c r="L305" s="283">
        <f t="shared" si="22"/>
      </c>
      <c r="M305" s="540"/>
      <c r="N305" s="480" t="s">
        <v>110</v>
      </c>
      <c r="O305" s="481"/>
      <c r="P305" s="481"/>
      <c r="Q305" s="482"/>
      <c r="R305" s="120">
        <f>IF(OR(H305="",AND(G305="",H305=""),SUM(G305:H305)=0),"",H305/SUM(G305:H305))</f>
      </c>
      <c r="S305" s="300">
        <f>IF(OR(J305="",AND(I305="",J305=""),SUM(I305:J305)=0),"",J305/SUM(I305:J305))</f>
      </c>
      <c r="T305" s="33">
        <f>IF(OR(L305="",AND(K305="",L305=""),SUM(K305:L305)=0),"",L305/SUM(K305:L305))</f>
      </c>
      <c r="U305" s="301">
        <v>0.328</v>
      </c>
      <c r="V305" s="204">
        <v>0.27</v>
      </c>
      <c r="W305" s="110">
        <v>0.527</v>
      </c>
      <c r="AB305" s="299"/>
      <c r="AC305" s="299"/>
      <c r="AD305" s="207"/>
    </row>
    <row r="306" spans="3:30" ht="18" customHeight="1">
      <c r="C306" s="480" t="s">
        <v>111</v>
      </c>
      <c r="D306" s="481"/>
      <c r="E306" s="481"/>
      <c r="F306" s="482"/>
      <c r="G306" s="115"/>
      <c r="H306" s="115"/>
      <c r="I306" s="115"/>
      <c r="J306" s="115"/>
      <c r="K306" s="283">
        <f t="shared" si="22"/>
      </c>
      <c r="L306" s="283">
        <f t="shared" si="22"/>
      </c>
      <c r="M306" s="540"/>
      <c r="N306" s="480" t="s">
        <v>111</v>
      </c>
      <c r="O306" s="481"/>
      <c r="P306" s="481"/>
      <c r="Q306" s="482"/>
      <c r="R306" s="120">
        <f>IF(OR(H306="",AND(G306="",H306=""),SUM(G306:H306)=0),"",H306/SUM(G306:H306))</f>
      </c>
      <c r="S306" s="300">
        <f>IF(OR(J306="",AND(I306="",J306=""),SUM(I306:J306)=0),"",J306/SUM(I306:J306))</f>
      </c>
      <c r="T306" s="33">
        <f>IF(OR(L306="",AND(K306="",L306=""),SUM(K306:L306)=0),"",L306/SUM(K306:L306))</f>
      </c>
      <c r="U306" s="301">
        <v>0.258</v>
      </c>
      <c r="V306" s="204">
        <v>0.02</v>
      </c>
      <c r="W306" s="110">
        <v>0.435</v>
      </c>
      <c r="AB306" s="299"/>
      <c r="AC306" s="299"/>
      <c r="AD306" s="207"/>
    </row>
    <row r="307" spans="3:30" ht="18" customHeight="1">
      <c r="C307" s="480" t="s">
        <v>112</v>
      </c>
      <c r="D307" s="481"/>
      <c r="E307" s="481"/>
      <c r="F307" s="482"/>
      <c r="G307" s="115"/>
      <c r="H307" s="115"/>
      <c r="I307" s="115"/>
      <c r="J307" s="115"/>
      <c r="K307" s="283">
        <f t="shared" si="22"/>
      </c>
      <c r="L307" s="283">
        <f t="shared" si="22"/>
      </c>
      <c r="M307" s="540"/>
      <c r="N307" s="362" t="s">
        <v>112</v>
      </c>
      <c r="O307" s="363"/>
      <c r="P307" s="363"/>
      <c r="Q307" s="359"/>
      <c r="R307" s="120">
        <f>IF(OR(H307="",AND(G307="",H307=""),SUM(G307:H307)=0),"",H307/SUM(G307:H307))</f>
      </c>
      <c r="S307" s="300">
        <f>IF(OR(J307="",AND(I307="",J307=""),SUM(I307:J307)=0),"",J307/SUM(I307:J307))</f>
      </c>
      <c r="T307" s="33">
        <f>IF(OR(L307="",AND(K307="",L307=""),SUM(K307:L307)=0),"",L307/SUM(K307:L307))</f>
      </c>
      <c r="U307" s="301">
        <v>0.14</v>
      </c>
      <c r="V307" s="204">
        <v>0</v>
      </c>
      <c r="W307" s="110">
        <v>0.255</v>
      </c>
      <c r="AB307" s="299"/>
      <c r="AC307" s="299"/>
      <c r="AD307" s="207"/>
    </row>
    <row r="308" spans="3:30" ht="13.5" customHeight="1">
      <c r="C308" s="35"/>
      <c r="D308" s="35"/>
      <c r="E308" s="35"/>
      <c r="F308" s="35"/>
      <c r="G308" s="35"/>
      <c r="H308" s="35"/>
      <c r="I308" s="35"/>
      <c r="J308" s="35"/>
      <c r="K308" s="75"/>
      <c r="L308" s="35"/>
      <c r="M308" s="35"/>
      <c r="N308" s="35"/>
      <c r="O308" s="35"/>
      <c r="P308" s="35"/>
      <c r="Q308" s="35"/>
      <c r="R308" s="35"/>
      <c r="S308" s="35"/>
      <c r="T308" s="35"/>
      <c r="U308" s="35"/>
      <c r="V308" s="36"/>
      <c r="AB308" s="36"/>
      <c r="AC308" s="36"/>
      <c r="AD308" s="36"/>
    </row>
    <row r="309" spans="3:22" ht="13.5" customHeight="1">
      <c r="C309" s="35"/>
      <c r="D309" s="35"/>
      <c r="E309" s="35"/>
      <c r="F309" s="35"/>
      <c r="G309" s="35"/>
      <c r="H309" s="35"/>
      <c r="I309" s="35"/>
      <c r="J309" s="35"/>
      <c r="K309" s="75"/>
      <c r="L309" s="35"/>
      <c r="M309" s="35"/>
      <c r="N309" s="35"/>
      <c r="O309" s="35"/>
      <c r="P309" s="35"/>
      <c r="Q309" s="35"/>
      <c r="R309" s="35"/>
      <c r="S309" s="35"/>
      <c r="T309" s="35"/>
      <c r="U309" s="35"/>
      <c r="V309" s="36"/>
    </row>
    <row r="310" spans="3:22" ht="18" customHeight="1">
      <c r="C310" s="35" t="s">
        <v>265</v>
      </c>
      <c r="D310" s="75"/>
      <c r="E310" s="35"/>
      <c r="F310" s="35"/>
      <c r="G310" s="35"/>
      <c r="H310" s="35"/>
      <c r="I310" s="35"/>
      <c r="J310" s="35"/>
      <c r="K310" s="75"/>
      <c r="L310" s="35"/>
      <c r="M310" s="35"/>
      <c r="N310" s="35"/>
      <c r="O310" s="35"/>
      <c r="P310" s="35"/>
      <c r="Q310" s="35"/>
      <c r="R310" s="35"/>
      <c r="S310" s="35"/>
      <c r="T310" s="36"/>
      <c r="U310" s="36"/>
      <c r="V310" s="36"/>
    </row>
    <row r="311" spans="3:22" ht="13.5" customHeight="1">
      <c r="C311" s="35"/>
      <c r="D311" s="35"/>
      <c r="E311" s="35"/>
      <c r="F311" s="35"/>
      <c r="G311" s="35"/>
      <c r="H311" s="35"/>
      <c r="I311" s="35"/>
      <c r="J311" s="35"/>
      <c r="K311" s="75"/>
      <c r="L311" s="35"/>
      <c r="M311" s="35"/>
      <c r="N311" s="35"/>
      <c r="O311" s="35"/>
      <c r="P311" s="35"/>
      <c r="Q311" s="35"/>
      <c r="R311" s="35"/>
      <c r="S311" s="35"/>
      <c r="T311" s="36"/>
      <c r="U311" s="36"/>
      <c r="V311" s="36"/>
    </row>
    <row r="312" spans="3:21" ht="13.5" customHeight="1">
      <c r="C312" s="35"/>
      <c r="D312" s="35"/>
      <c r="E312" s="35"/>
      <c r="F312" s="35"/>
      <c r="G312" s="35" t="s">
        <v>123</v>
      </c>
      <c r="H312" s="35"/>
      <c r="I312" s="35"/>
      <c r="J312" s="35"/>
      <c r="K312" s="75"/>
      <c r="M312" s="35"/>
      <c r="N312" s="21" t="s">
        <v>17</v>
      </c>
      <c r="O312" s="35"/>
      <c r="P312" s="35"/>
      <c r="Q312" s="35"/>
      <c r="R312" s="35"/>
      <c r="S312" s="35"/>
      <c r="T312" s="36"/>
      <c r="U312" s="36"/>
    </row>
    <row r="313" spans="3:23" ht="18" customHeight="1">
      <c r="C313" s="433" t="s">
        <v>274</v>
      </c>
      <c r="D313" s="434"/>
      <c r="E313" s="434"/>
      <c r="F313" s="435"/>
      <c r="G313" s="429" t="s">
        <v>105</v>
      </c>
      <c r="H313" s="430"/>
      <c r="I313" s="427" t="s">
        <v>92</v>
      </c>
      <c r="J313" s="428"/>
      <c r="K313" s="425" t="s">
        <v>63</v>
      </c>
      <c r="L313" s="426"/>
      <c r="M313" s="540" t="s">
        <v>89</v>
      </c>
      <c r="N313" s="433" t="s">
        <v>274</v>
      </c>
      <c r="O313" s="434"/>
      <c r="P313" s="434"/>
      <c r="Q313" s="435"/>
      <c r="R313" s="452" t="s">
        <v>255</v>
      </c>
      <c r="S313" s="453"/>
      <c r="T313" s="454"/>
      <c r="U313" s="452" t="s">
        <v>202</v>
      </c>
      <c r="V313" s="453"/>
      <c r="W313" s="454"/>
    </row>
    <row r="314" spans="3:29" ht="24" customHeight="1">
      <c r="C314" s="438"/>
      <c r="D314" s="439"/>
      <c r="E314" s="439"/>
      <c r="F314" s="455"/>
      <c r="G314" s="28" t="s">
        <v>1</v>
      </c>
      <c r="H314" s="28" t="s">
        <v>2</v>
      </c>
      <c r="I314" s="28" t="s">
        <v>1</v>
      </c>
      <c r="J314" s="28" t="s">
        <v>2</v>
      </c>
      <c r="K314" s="269" t="s">
        <v>8</v>
      </c>
      <c r="L314" s="269" t="s">
        <v>9</v>
      </c>
      <c r="M314" s="540"/>
      <c r="N314" s="438"/>
      <c r="O314" s="439"/>
      <c r="P314" s="439"/>
      <c r="Q314" s="455"/>
      <c r="R314" s="202" t="s">
        <v>94</v>
      </c>
      <c r="S314" s="195" t="s">
        <v>92</v>
      </c>
      <c r="T314" s="203" t="s">
        <v>63</v>
      </c>
      <c r="U314" s="202" t="s">
        <v>94</v>
      </c>
      <c r="V314" s="195" t="s">
        <v>92</v>
      </c>
      <c r="W314" s="203" t="s">
        <v>63</v>
      </c>
      <c r="AA314" s="289"/>
      <c r="AB314" s="289"/>
      <c r="AC314" s="289"/>
    </row>
    <row r="315" spans="3:29" ht="18" customHeight="1">
      <c r="C315" s="561" t="s">
        <v>12</v>
      </c>
      <c r="D315" s="562"/>
      <c r="E315" s="562"/>
      <c r="F315" s="563"/>
      <c r="G315" s="115"/>
      <c r="H315" s="115"/>
      <c r="I315" s="115"/>
      <c r="J315" s="302"/>
      <c r="K315" s="283">
        <f aca="true" t="shared" si="23" ref="K315:L319">IF(AND(G315="",I315=""),"",G315-I315)</f>
      </c>
      <c r="L315" s="283">
        <f t="shared" si="23"/>
      </c>
      <c r="M315" s="573"/>
      <c r="N315" s="561" t="s">
        <v>12</v>
      </c>
      <c r="O315" s="562"/>
      <c r="P315" s="562"/>
      <c r="Q315" s="563"/>
      <c r="R315" s="223">
        <f>IF(OR(H315="",AND(G315="",H315=""),SUM(G315:H315)=0),"",H315/SUM(G315:H315))</f>
      </c>
      <c r="S315" s="223">
        <f>IF(OR(J315="",AND(I315="",J315=""),SUM(I315:J315)=0),"",J315/SUM(I315:J315))</f>
      </c>
      <c r="T315" s="33">
        <f>IF(OR(L315="",AND(K315="",L315=""),SUM(K315:L315)=0),"",L315/SUM(K315:L315))</f>
      </c>
      <c r="U315" s="227">
        <v>0.33</v>
      </c>
      <c r="V315" s="229">
        <v>0.236</v>
      </c>
      <c r="W315" s="230">
        <v>0.518</v>
      </c>
      <c r="AA315" s="303"/>
      <c r="AB315" s="201"/>
      <c r="AC315" s="298"/>
    </row>
    <row r="316" spans="3:29" ht="18" customHeight="1">
      <c r="C316" s="549" t="s">
        <v>113</v>
      </c>
      <c r="D316" s="550"/>
      <c r="E316" s="550"/>
      <c r="F316" s="551"/>
      <c r="G316" s="115"/>
      <c r="H316" s="115"/>
      <c r="I316" s="115"/>
      <c r="J316" s="302"/>
      <c r="K316" s="283">
        <f t="shared" si="23"/>
      </c>
      <c r="L316" s="283">
        <f t="shared" si="23"/>
      </c>
      <c r="M316" s="573"/>
      <c r="N316" s="549" t="s">
        <v>113</v>
      </c>
      <c r="O316" s="550"/>
      <c r="P316" s="550"/>
      <c r="Q316" s="551"/>
      <c r="R316" s="120">
        <f>IF(OR(H316="",AND(G316="",H316=""),SUM(G316:H316)=0),"",H316/SUM(G316:H316))</f>
      </c>
      <c r="S316" s="91">
        <f>IF(OR(J316="",AND(I316="",J316=""),SUM(I316:J316)=0),"",J316/SUM(I316:J316))</f>
      </c>
      <c r="T316" s="33">
        <f>IF(OR(L316="",AND(K316="",L316=""),SUM(K316:L316)=0),"",L316/SUM(K316:L316))</f>
      </c>
      <c r="U316" s="228">
        <v>0.231</v>
      </c>
      <c r="V316" s="228">
        <v>0.022</v>
      </c>
      <c r="W316" s="218">
        <v>0.49</v>
      </c>
      <c r="AA316" s="304"/>
      <c r="AB316" s="305"/>
      <c r="AC316" s="306"/>
    </row>
    <row r="317" spans="3:29" ht="18" customHeight="1">
      <c r="C317" s="549" t="s">
        <v>114</v>
      </c>
      <c r="D317" s="550"/>
      <c r="E317" s="550"/>
      <c r="F317" s="551"/>
      <c r="G317" s="115"/>
      <c r="H317" s="115"/>
      <c r="I317" s="115"/>
      <c r="J317" s="302"/>
      <c r="K317" s="283">
        <f t="shared" si="23"/>
      </c>
      <c r="L317" s="283">
        <f t="shared" si="23"/>
      </c>
      <c r="M317" s="539"/>
      <c r="N317" s="549" t="s">
        <v>114</v>
      </c>
      <c r="O317" s="550"/>
      <c r="P317" s="550"/>
      <c r="Q317" s="551"/>
      <c r="R317" s="120">
        <f>IF(OR(H317="",AND(G317="",H317=""),SUM(G317:H317)=0),"",H317/SUM(G317:H317))</f>
      </c>
      <c r="S317" s="33">
        <f>IF(OR(J317="",AND(I317="",J317=""),SUM(I317:J317)=0),"",J317/SUM(I317:J317))</f>
      </c>
      <c r="T317" s="33">
        <f>IF(OR(L317="",AND(K317="",L317=""),SUM(K317:L317)=0),"",L317/SUM(K317:L317))</f>
      </c>
      <c r="U317" s="205">
        <v>0.137</v>
      </c>
      <c r="V317" s="205">
        <v>0.011</v>
      </c>
      <c r="W317" s="215">
        <v>0.203</v>
      </c>
      <c r="AA317" s="307"/>
      <c r="AB317" s="307"/>
      <c r="AC317" s="217"/>
    </row>
    <row r="318" spans="2:29" ht="18" customHeight="1">
      <c r="B318" s="49"/>
      <c r="C318" s="465" t="s">
        <v>115</v>
      </c>
      <c r="D318" s="466"/>
      <c r="E318" s="466"/>
      <c r="F318" s="467"/>
      <c r="G318" s="115"/>
      <c r="H318" s="115"/>
      <c r="I318" s="115"/>
      <c r="J318" s="302"/>
      <c r="K318" s="283">
        <f t="shared" si="23"/>
      </c>
      <c r="L318" s="283">
        <f t="shared" si="23"/>
      </c>
      <c r="M318" s="539"/>
      <c r="N318" s="465" t="s">
        <v>115</v>
      </c>
      <c r="O318" s="466"/>
      <c r="P318" s="466"/>
      <c r="Q318" s="467"/>
      <c r="R318" s="120">
        <f>IF(OR(H318="",AND(G318="",H318=""),SUM(G318:H318)=0),"",H318/SUM(G318:H318))</f>
      </c>
      <c r="S318" s="33">
        <f>IF(OR(J318="",AND(I318="",J318=""),SUM(I318:J318)=0),"",J318/SUM(I318:J318))</f>
      </c>
      <c r="T318" s="33">
        <f>IF(OR(L318="",AND(K318="",L318=""),SUM(K318:L318)=0),"",L318/SUM(K318:L318))</f>
      </c>
      <c r="U318" s="205">
        <v>0.123</v>
      </c>
      <c r="V318" s="277" t="s">
        <v>305</v>
      </c>
      <c r="W318" s="215">
        <v>0.13</v>
      </c>
      <c r="AA318" s="307"/>
      <c r="AB318" s="307"/>
      <c r="AC318" s="217"/>
    </row>
    <row r="319" spans="2:29" ht="18" customHeight="1">
      <c r="B319" s="36"/>
      <c r="C319" s="58"/>
      <c r="D319" s="549" t="s">
        <v>116</v>
      </c>
      <c r="E319" s="550"/>
      <c r="F319" s="551"/>
      <c r="G319" s="115"/>
      <c r="H319" s="115"/>
      <c r="I319" s="115"/>
      <c r="J319" s="302"/>
      <c r="K319" s="283">
        <f t="shared" si="23"/>
      </c>
      <c r="L319" s="283">
        <f t="shared" si="23"/>
      </c>
      <c r="M319" s="539"/>
      <c r="N319" s="58"/>
      <c r="O319" s="549" t="s">
        <v>70</v>
      </c>
      <c r="P319" s="550"/>
      <c r="Q319" s="551"/>
      <c r="R319" s="120">
        <f>IF(OR(H319="",AND(G319="",H319=""),SUM(G319:H319)=0),"",H319/SUM(G319:H319))</f>
      </c>
      <c r="S319" s="33">
        <f>IF(OR(J319="",AND(I319="",J319=""),SUM(I319:J319)=0),"",J319/SUM(I319:J319))</f>
      </c>
      <c r="T319" s="33">
        <f>IF(OR(L319="",AND(K319="",L319=""),SUM(K319:L319)=0),"",L319/SUM(K319:L319))</f>
      </c>
      <c r="U319" s="205">
        <v>0.17</v>
      </c>
      <c r="V319" s="277" t="s">
        <v>305</v>
      </c>
      <c r="W319" s="215">
        <v>0.17</v>
      </c>
      <c r="AA319" s="307"/>
      <c r="AB319" s="307"/>
      <c r="AC319" s="217"/>
    </row>
    <row r="320" spans="2:35" ht="13.5" customHeight="1">
      <c r="B320" s="36"/>
      <c r="C320" s="36"/>
      <c r="D320" s="36"/>
      <c r="E320" s="36"/>
      <c r="F320" s="36"/>
      <c r="G320" s="35"/>
      <c r="H320" s="35"/>
      <c r="I320" s="35"/>
      <c r="J320" s="35"/>
      <c r="K320" s="75"/>
      <c r="L320" s="36"/>
      <c r="M320" s="36"/>
      <c r="N320" s="36"/>
      <c r="O320" s="36"/>
      <c r="P320" s="35"/>
      <c r="Q320" s="35"/>
      <c r="R320" s="35"/>
      <c r="S320" s="35"/>
      <c r="T320" s="36"/>
      <c r="U320" s="36"/>
      <c r="AA320" s="307"/>
      <c r="AB320" s="308"/>
      <c r="AC320" s="217"/>
      <c r="AD320" s="36"/>
      <c r="AE320" s="36"/>
      <c r="AF320" s="36"/>
      <c r="AG320" s="36"/>
      <c r="AH320" s="36"/>
      <c r="AI320" s="36"/>
    </row>
    <row r="321" spans="2:29" ht="13.5" customHeight="1">
      <c r="B321" s="36"/>
      <c r="C321" s="35"/>
      <c r="D321" s="35"/>
      <c r="E321" s="36"/>
      <c r="F321" s="36"/>
      <c r="G321" s="35"/>
      <c r="H321" s="35"/>
      <c r="I321" s="35"/>
      <c r="J321" s="35"/>
      <c r="K321" s="75"/>
      <c r="L321" s="36"/>
      <c r="M321" s="36"/>
      <c r="N321" s="36"/>
      <c r="O321" s="36"/>
      <c r="P321" s="35"/>
      <c r="Q321" s="35"/>
      <c r="R321" s="35"/>
      <c r="S321" s="35"/>
      <c r="T321" s="36"/>
      <c r="U321" s="36"/>
      <c r="AA321" s="36"/>
      <c r="AB321" s="36"/>
      <c r="AC321" s="36"/>
    </row>
    <row r="322" spans="2:21" ht="18" customHeight="1">
      <c r="B322" s="36"/>
      <c r="C322" s="292" t="s">
        <v>266</v>
      </c>
      <c r="D322" s="292"/>
      <c r="E322" s="36"/>
      <c r="F322" s="36"/>
      <c r="G322" s="35"/>
      <c r="H322" s="35"/>
      <c r="I322" s="35"/>
      <c r="J322" s="35"/>
      <c r="K322" s="75"/>
      <c r="L322" s="36"/>
      <c r="M322" s="36"/>
      <c r="N322" s="36"/>
      <c r="O322" s="36"/>
      <c r="P322" s="35"/>
      <c r="Q322" s="35"/>
      <c r="R322" s="35"/>
      <c r="S322" s="35"/>
      <c r="T322" s="36"/>
      <c r="U322" s="36"/>
    </row>
    <row r="323" spans="2:21" ht="13.5" customHeight="1">
      <c r="B323" s="36"/>
      <c r="C323" s="36"/>
      <c r="D323" s="36"/>
      <c r="E323" s="36"/>
      <c r="F323" s="36"/>
      <c r="G323" s="35"/>
      <c r="H323" s="35"/>
      <c r="I323" s="35"/>
      <c r="J323" s="35"/>
      <c r="K323" s="75"/>
      <c r="L323" s="36"/>
      <c r="M323" s="36"/>
      <c r="N323" s="36"/>
      <c r="O323" s="36"/>
      <c r="P323" s="35"/>
      <c r="Q323" s="35"/>
      <c r="R323" s="35"/>
      <c r="S323" s="35"/>
      <c r="T323" s="36"/>
      <c r="U323" s="36"/>
    </row>
    <row r="324" spans="2:12" ht="13.5" customHeight="1">
      <c r="B324" s="36"/>
      <c r="C324" s="21" t="s">
        <v>17</v>
      </c>
      <c r="D324" s="36"/>
      <c r="E324" s="36"/>
      <c r="F324" s="36"/>
      <c r="G324" s="35"/>
      <c r="H324" s="35"/>
      <c r="I324" s="35"/>
      <c r="J324" s="35"/>
      <c r="K324" s="36"/>
      <c r="L324" s="36"/>
    </row>
    <row r="325" spans="2:12" ht="18" customHeight="1">
      <c r="B325" s="36"/>
      <c r="C325" s="429"/>
      <c r="D325" s="458"/>
      <c r="E325" s="458"/>
      <c r="F325" s="430"/>
      <c r="G325" s="452" t="s">
        <v>255</v>
      </c>
      <c r="H325" s="453"/>
      <c r="I325" s="454"/>
      <c r="J325" s="425" t="s">
        <v>219</v>
      </c>
      <c r="K325" s="443"/>
      <c r="L325" s="426"/>
    </row>
    <row r="326" spans="2:12" ht="24" customHeight="1">
      <c r="B326" s="36"/>
      <c r="C326" s="459"/>
      <c r="D326" s="460"/>
      <c r="E326" s="460"/>
      <c r="F326" s="461"/>
      <c r="G326" s="202" t="s">
        <v>94</v>
      </c>
      <c r="H326" s="195" t="s">
        <v>92</v>
      </c>
      <c r="I326" s="203" t="s">
        <v>63</v>
      </c>
      <c r="J326" s="55" t="s">
        <v>105</v>
      </c>
      <c r="K326" s="200" t="s">
        <v>213</v>
      </c>
      <c r="L326" s="195" t="s">
        <v>210</v>
      </c>
    </row>
    <row r="327" spans="2:15" ht="18" customHeight="1">
      <c r="B327" s="36"/>
      <c r="C327" s="549" t="s">
        <v>253</v>
      </c>
      <c r="D327" s="550"/>
      <c r="E327" s="550"/>
      <c r="F327" s="551"/>
      <c r="G327" s="361">
        <f>IF(SUM(G317:H318)=0,"",SUM(H317:H318)/SUM(G317:H318))</f>
      </c>
      <c r="H327" s="361">
        <f>IF(SUM(I317:J318)=0,"",SUM(J317:J318)/SUM(I317:J318))</f>
      </c>
      <c r="I327" s="361">
        <f>IF(SUM(K317:L318)=0,"",SUM(L317:L318)/SUM(K317:L318))</f>
      </c>
      <c r="J327" s="215">
        <v>0.135</v>
      </c>
      <c r="K327" s="215">
        <v>0.011</v>
      </c>
      <c r="L327" s="215">
        <v>0.182</v>
      </c>
      <c r="M327" s="416" t="e">
        <f>G327*100</f>
        <v>#VALUE!</v>
      </c>
      <c r="N327" s="416" t="e">
        <f>H327*100</f>
        <v>#VALUE!</v>
      </c>
      <c r="O327" s="416" t="e">
        <f>I327*100</f>
        <v>#VALUE!</v>
      </c>
    </row>
    <row r="328" spans="2:21" ht="13.5" customHeight="1">
      <c r="B328" s="36"/>
      <c r="C328" s="36"/>
      <c r="D328" s="36"/>
      <c r="E328" s="36"/>
      <c r="F328" s="36"/>
      <c r="G328" s="35"/>
      <c r="H328" s="35"/>
      <c r="I328" s="35"/>
      <c r="J328" s="35"/>
      <c r="K328" s="75"/>
      <c r="L328" s="36"/>
      <c r="M328" s="36"/>
      <c r="N328" s="36"/>
      <c r="O328" s="36"/>
      <c r="P328" s="35"/>
      <c r="Q328" s="35"/>
      <c r="R328" s="35"/>
      <c r="S328" s="35"/>
      <c r="T328" s="36"/>
      <c r="U328" s="36"/>
    </row>
    <row r="329" spans="2:12" ht="13.5" customHeight="1">
      <c r="B329" s="36"/>
      <c r="C329" s="36"/>
      <c r="D329" s="36"/>
      <c r="E329" s="36"/>
      <c r="F329" s="36"/>
      <c r="G329" s="36"/>
      <c r="H329" s="36"/>
      <c r="I329" s="36"/>
      <c r="J329" s="36"/>
      <c r="K329" s="75"/>
      <c r="L329" s="35"/>
    </row>
    <row r="330" spans="2:12" ht="18" customHeight="1">
      <c r="B330" s="36"/>
      <c r="C330" s="36" t="s">
        <v>222</v>
      </c>
      <c r="D330" s="36"/>
      <c r="E330" s="36"/>
      <c r="F330" s="36"/>
      <c r="G330" s="36"/>
      <c r="H330" s="36"/>
      <c r="I330" s="36"/>
      <c r="J330" s="36"/>
      <c r="L330" s="38"/>
    </row>
    <row r="331" spans="3:12" ht="18" customHeight="1">
      <c r="C331" s="36" t="s">
        <v>124</v>
      </c>
      <c r="D331" s="36"/>
      <c r="E331" s="36"/>
      <c r="F331" s="36"/>
      <c r="G331" s="36"/>
      <c r="H331" s="36"/>
      <c r="I331" s="36"/>
      <c r="J331" s="36"/>
      <c r="L331" s="38"/>
    </row>
    <row r="332" spans="3:12" ht="13.5">
      <c r="C332" s="46" t="s">
        <v>130</v>
      </c>
      <c r="L332" s="72"/>
    </row>
    <row r="333" spans="3:15" ht="13.5">
      <c r="C333" s="46" t="s">
        <v>131</v>
      </c>
      <c r="L333" s="72"/>
      <c r="M333" s="72"/>
      <c r="N333" s="441"/>
      <c r="O333" s="441"/>
    </row>
    <row r="334" spans="3:17" ht="13.5" customHeight="1">
      <c r="C334" s="104"/>
      <c r="D334" s="36"/>
      <c r="E334" s="36"/>
      <c r="F334" s="36"/>
      <c r="G334" s="36"/>
      <c r="H334" s="36"/>
      <c r="I334" s="36"/>
      <c r="J334" s="36"/>
      <c r="L334" s="21"/>
      <c r="M334" s="38"/>
      <c r="N334" s="35"/>
      <c r="O334" s="35"/>
      <c r="P334" s="35"/>
      <c r="Q334" s="36"/>
    </row>
    <row r="335" spans="3:18" ht="13.5" customHeight="1">
      <c r="C335" s="104"/>
      <c r="D335" s="36"/>
      <c r="E335" s="36"/>
      <c r="F335" s="36"/>
      <c r="G335" s="36"/>
      <c r="H335" s="36"/>
      <c r="I335" s="36"/>
      <c r="J335" s="36"/>
      <c r="L335" s="21" t="s">
        <v>17</v>
      </c>
      <c r="M335" s="38"/>
      <c r="N335" s="35"/>
      <c r="O335" s="35"/>
      <c r="P335" s="35"/>
      <c r="Q335" s="36"/>
      <c r="R335" s="36"/>
    </row>
    <row r="336" spans="3:25" ht="18" customHeight="1">
      <c r="C336" s="433" t="s">
        <v>236</v>
      </c>
      <c r="D336" s="435"/>
      <c r="E336" s="429" t="s">
        <v>105</v>
      </c>
      <c r="F336" s="430"/>
      <c r="G336" s="427" t="s">
        <v>92</v>
      </c>
      <c r="H336" s="428"/>
      <c r="I336" s="429" t="s">
        <v>210</v>
      </c>
      <c r="J336" s="430"/>
      <c r="K336" s="540" t="s">
        <v>89</v>
      </c>
      <c r="L336" s="433" t="s">
        <v>236</v>
      </c>
      <c r="M336" s="435"/>
      <c r="N336" s="425" t="s">
        <v>259</v>
      </c>
      <c r="O336" s="443"/>
      <c r="P336" s="443"/>
      <c r="Q336" s="443"/>
      <c r="R336" s="443"/>
      <c r="S336" s="426"/>
      <c r="T336" s="425" t="s">
        <v>219</v>
      </c>
      <c r="U336" s="443"/>
      <c r="V336" s="443"/>
      <c r="W336" s="443"/>
      <c r="X336" s="443"/>
      <c r="Y336" s="426"/>
    </row>
    <row r="337" spans="3:25" ht="18" customHeight="1">
      <c r="C337" s="436"/>
      <c r="D337" s="560"/>
      <c r="E337" s="558"/>
      <c r="F337" s="559"/>
      <c r="G337" s="554"/>
      <c r="H337" s="555"/>
      <c r="I337" s="558"/>
      <c r="J337" s="559"/>
      <c r="K337" s="494"/>
      <c r="L337" s="436"/>
      <c r="M337" s="560"/>
      <c r="N337" s="425" t="s">
        <v>105</v>
      </c>
      <c r="O337" s="426"/>
      <c r="P337" s="586" t="s">
        <v>92</v>
      </c>
      <c r="Q337" s="587"/>
      <c r="R337" s="425" t="s">
        <v>210</v>
      </c>
      <c r="S337" s="426"/>
      <c r="T337" s="425" t="s">
        <v>105</v>
      </c>
      <c r="U337" s="426"/>
      <c r="V337" s="586" t="s">
        <v>213</v>
      </c>
      <c r="W337" s="587"/>
      <c r="X337" s="425" t="s">
        <v>210</v>
      </c>
      <c r="Y337" s="426"/>
    </row>
    <row r="338" spans="3:25" ht="18" customHeight="1">
      <c r="C338" s="438"/>
      <c r="D338" s="455"/>
      <c r="E338" s="459"/>
      <c r="F338" s="461"/>
      <c r="G338" s="556"/>
      <c r="H338" s="557"/>
      <c r="I338" s="459"/>
      <c r="J338" s="461"/>
      <c r="K338" s="494"/>
      <c r="L338" s="438"/>
      <c r="M338" s="455"/>
      <c r="N338" s="206" t="s">
        <v>1</v>
      </c>
      <c r="O338" s="28" t="s">
        <v>2</v>
      </c>
      <c r="P338" s="206" t="s">
        <v>1</v>
      </c>
      <c r="Q338" s="28" t="s">
        <v>2</v>
      </c>
      <c r="R338" s="206" t="s">
        <v>1</v>
      </c>
      <c r="S338" s="28" t="s">
        <v>2</v>
      </c>
      <c r="T338" s="206" t="s">
        <v>1</v>
      </c>
      <c r="U338" s="28" t="s">
        <v>2</v>
      </c>
      <c r="V338" s="206" t="s">
        <v>1</v>
      </c>
      <c r="W338" s="28" t="s">
        <v>2</v>
      </c>
      <c r="X338" s="206" t="s">
        <v>1</v>
      </c>
      <c r="Y338" s="28" t="s">
        <v>2</v>
      </c>
    </row>
    <row r="339" spans="3:25" ht="18" customHeight="1">
      <c r="C339" s="549" t="s">
        <v>117</v>
      </c>
      <c r="D339" s="551"/>
      <c r="E339" s="115"/>
      <c r="F339" s="115"/>
      <c r="G339" s="115"/>
      <c r="H339" s="115"/>
      <c r="I339" s="283">
        <f aca="true" t="shared" si="24" ref="I339:J341">IF(AND(E339="",G339=""),"",E339-G339)</f>
      </c>
      <c r="J339" s="283">
        <f t="shared" si="24"/>
      </c>
      <c r="K339" s="494"/>
      <c r="L339" s="549" t="s">
        <v>117</v>
      </c>
      <c r="M339" s="551"/>
      <c r="N339" s="311">
        <f aca="true" t="shared" si="25" ref="N339:S341">IF(OR(E339="",AND(E339="",G317=""),G317=0),"",E339/G317)</f>
      </c>
      <c r="O339" s="311">
        <f t="shared" si="25"/>
      </c>
      <c r="P339" s="311">
        <f t="shared" si="25"/>
      </c>
      <c r="Q339" s="311">
        <f t="shared" si="25"/>
      </c>
      <c r="R339" s="311">
        <f t="shared" si="25"/>
      </c>
      <c r="S339" s="311">
        <f t="shared" si="25"/>
      </c>
      <c r="T339" s="126">
        <v>0.003</v>
      </c>
      <c r="U339" s="126">
        <v>0.115</v>
      </c>
      <c r="V339" s="126">
        <v>0.001</v>
      </c>
      <c r="W339" s="126">
        <v>0.042</v>
      </c>
      <c r="X339" s="126">
        <v>0.005</v>
      </c>
      <c r="Y339" s="126">
        <v>0.102</v>
      </c>
    </row>
    <row r="340" spans="3:25" ht="18" customHeight="1">
      <c r="C340" s="465" t="s">
        <v>118</v>
      </c>
      <c r="D340" s="588"/>
      <c r="E340" s="115"/>
      <c r="F340" s="115"/>
      <c r="G340" s="115"/>
      <c r="H340" s="115"/>
      <c r="I340" s="283">
        <f t="shared" si="24"/>
      </c>
      <c r="J340" s="283">
        <f t="shared" si="24"/>
      </c>
      <c r="K340" s="494"/>
      <c r="L340" s="465" t="s">
        <v>118</v>
      </c>
      <c r="M340" s="467"/>
      <c r="N340" s="311">
        <f t="shared" si="25"/>
      </c>
      <c r="O340" s="311">
        <f t="shared" si="25"/>
      </c>
      <c r="P340" s="311">
        <f t="shared" si="25"/>
      </c>
      <c r="Q340" s="311">
        <f t="shared" si="25"/>
      </c>
      <c r="R340" s="311">
        <f t="shared" si="25"/>
      </c>
      <c r="S340" s="311">
        <f t="shared" si="25"/>
      </c>
      <c r="T340" s="126">
        <v>0.002</v>
      </c>
      <c r="U340" s="126">
        <v>0.098</v>
      </c>
      <c r="V340" s="278" t="s">
        <v>305</v>
      </c>
      <c r="W340" s="278" t="s">
        <v>305</v>
      </c>
      <c r="X340" s="126">
        <v>0.002</v>
      </c>
      <c r="Y340" s="126">
        <v>0.087</v>
      </c>
    </row>
    <row r="341" spans="3:25" ht="18" customHeight="1">
      <c r="C341" s="57"/>
      <c r="D341" s="275" t="s">
        <v>116</v>
      </c>
      <c r="E341" s="115"/>
      <c r="F341" s="115"/>
      <c r="G341" s="115"/>
      <c r="H341" s="115"/>
      <c r="I341" s="283">
        <f t="shared" si="24"/>
      </c>
      <c r="J341" s="283">
        <f t="shared" si="24"/>
      </c>
      <c r="K341" s="494"/>
      <c r="L341" s="57"/>
      <c r="M341" s="275" t="s">
        <v>70</v>
      </c>
      <c r="N341" s="311">
        <f t="shared" si="25"/>
      </c>
      <c r="O341" s="311">
        <f t="shared" si="25"/>
      </c>
      <c r="P341" s="311">
        <f t="shared" si="25"/>
      </c>
      <c r="Q341" s="311">
        <f t="shared" si="25"/>
      </c>
      <c r="R341" s="311">
        <f t="shared" si="25"/>
      </c>
      <c r="S341" s="311">
        <f t="shared" si="25"/>
      </c>
      <c r="T341" s="126">
        <v>0</v>
      </c>
      <c r="U341" s="126">
        <v>0</v>
      </c>
      <c r="V341" s="278" t="s">
        <v>305</v>
      </c>
      <c r="W341" s="278" t="s">
        <v>305</v>
      </c>
      <c r="X341" s="126">
        <v>0</v>
      </c>
      <c r="Y341" s="126">
        <v>0</v>
      </c>
    </row>
    <row r="342" spans="3:21" ht="13.5" customHeight="1">
      <c r="C342" s="36"/>
      <c r="D342" s="36"/>
      <c r="E342" s="36"/>
      <c r="F342" s="36"/>
      <c r="G342" s="35"/>
      <c r="H342" s="35"/>
      <c r="I342" s="35"/>
      <c r="J342" s="35"/>
      <c r="K342" s="75"/>
      <c r="L342" s="36"/>
      <c r="M342" s="36"/>
      <c r="N342" s="36"/>
      <c r="O342" s="36"/>
      <c r="P342" s="35"/>
      <c r="Q342" s="35"/>
      <c r="R342" s="35"/>
      <c r="S342" s="35"/>
      <c r="T342" s="35"/>
      <c r="U342" s="36"/>
    </row>
    <row r="343" spans="3:17" ht="13.5" customHeight="1">
      <c r="C343" s="78"/>
      <c r="D343" s="78"/>
      <c r="E343" s="78"/>
      <c r="F343" s="78"/>
      <c r="G343" s="78"/>
      <c r="H343" s="78"/>
      <c r="I343" s="78"/>
      <c r="J343" s="78"/>
      <c r="K343" s="75"/>
      <c r="L343" s="38"/>
      <c r="M343" s="38"/>
      <c r="N343" s="35"/>
      <c r="O343" s="35"/>
      <c r="P343" s="35"/>
      <c r="Q343" s="35"/>
    </row>
    <row r="344" spans="2:17" ht="13.5">
      <c r="B344" s="77" t="s">
        <v>13</v>
      </c>
      <c r="L344" s="74"/>
      <c r="M344" s="74"/>
      <c r="N344" s="35"/>
      <c r="O344" s="35"/>
      <c r="P344" s="35"/>
      <c r="Q344" s="36"/>
    </row>
    <row r="345" spans="3:17" ht="22.5" customHeight="1">
      <c r="C345" s="22" t="s">
        <v>186</v>
      </c>
      <c r="D345" s="22"/>
      <c r="E345" s="23"/>
      <c r="F345" s="23"/>
      <c r="G345" s="23"/>
      <c r="H345" s="23"/>
      <c r="I345" s="23"/>
      <c r="J345" s="23"/>
      <c r="K345" s="23"/>
      <c r="L345" s="23"/>
      <c r="M345" s="23"/>
      <c r="N345" s="23"/>
      <c r="O345" s="23"/>
      <c r="P345" s="23"/>
      <c r="Q345" s="36"/>
    </row>
    <row r="346" spans="12:21" ht="13.5" customHeight="1">
      <c r="L346" s="79"/>
      <c r="M346" s="80"/>
      <c r="N346" s="36"/>
      <c r="O346" s="36"/>
      <c r="P346" s="36"/>
      <c r="Q346" s="36"/>
      <c r="R346" s="36"/>
      <c r="S346" s="36"/>
      <c r="T346" s="36"/>
      <c r="U346" s="36"/>
    </row>
    <row r="347" spans="3:17" ht="18" customHeight="1">
      <c r="C347" s="288" t="s">
        <v>276</v>
      </c>
      <c r="D347" s="74"/>
      <c r="E347" s="26"/>
      <c r="F347" s="26"/>
      <c r="G347" s="26"/>
      <c r="H347" s="26"/>
      <c r="I347" s="26"/>
      <c r="J347" s="26"/>
      <c r="K347" s="26"/>
      <c r="N347" s="35"/>
      <c r="O347" s="35"/>
      <c r="P347" s="35"/>
      <c r="Q347" s="36"/>
    </row>
    <row r="348" spans="3:17" ht="13.5" customHeight="1">
      <c r="C348" s="46" t="s">
        <v>302</v>
      </c>
      <c r="N348" s="35"/>
      <c r="O348" s="35"/>
      <c r="P348" s="35"/>
      <c r="Q348" s="36"/>
    </row>
    <row r="349" spans="3:17" ht="13.5" customHeight="1">
      <c r="C349" s="46" t="s">
        <v>301</v>
      </c>
      <c r="N349" s="35"/>
      <c r="O349" s="35"/>
      <c r="P349" s="35"/>
      <c r="Q349" s="36"/>
    </row>
    <row r="350" spans="3:17" ht="13.5" customHeight="1">
      <c r="C350" s="25"/>
      <c r="N350" s="35"/>
      <c r="O350" s="35"/>
      <c r="P350" s="35"/>
      <c r="Q350" s="36"/>
    </row>
    <row r="351" spans="10:21" ht="13.5" customHeight="1">
      <c r="J351" s="21" t="s">
        <v>17</v>
      </c>
      <c r="K351" s="21"/>
      <c r="N351" s="36"/>
      <c r="O351" s="36"/>
      <c r="P351" s="36"/>
      <c r="Q351" s="36"/>
      <c r="R351" s="36"/>
      <c r="S351" s="36"/>
      <c r="T351" s="36"/>
      <c r="U351" s="36"/>
    </row>
    <row r="352" spans="3:21" ht="18" customHeight="1">
      <c r="C352" s="442" t="s">
        <v>94</v>
      </c>
      <c r="D352" s="442"/>
      <c r="E352" s="552" t="s">
        <v>108</v>
      </c>
      <c r="F352" s="553"/>
      <c r="G352" s="425" t="s">
        <v>107</v>
      </c>
      <c r="H352" s="454"/>
      <c r="I352" s="544" t="s">
        <v>89</v>
      </c>
      <c r="J352" s="429"/>
      <c r="K352" s="458"/>
      <c r="L352" s="430"/>
      <c r="M352" s="425" t="s">
        <v>136</v>
      </c>
      <c r="N352" s="443"/>
      <c r="O352" s="426"/>
      <c r="P352" s="425" t="s">
        <v>219</v>
      </c>
      <c r="Q352" s="443"/>
      <c r="R352" s="426"/>
      <c r="S352" s="36"/>
      <c r="T352" s="36"/>
      <c r="U352" s="36"/>
    </row>
    <row r="353" spans="3:21" ht="24" customHeight="1">
      <c r="C353" s="28" t="s">
        <v>8</v>
      </c>
      <c r="D353" s="28" t="s">
        <v>9</v>
      </c>
      <c r="E353" s="28" t="s">
        <v>8</v>
      </c>
      <c r="F353" s="28" t="s">
        <v>9</v>
      </c>
      <c r="G353" s="28" t="s">
        <v>8</v>
      </c>
      <c r="H353" s="28" t="s">
        <v>9</v>
      </c>
      <c r="I353" s="589"/>
      <c r="J353" s="459"/>
      <c r="K353" s="460"/>
      <c r="L353" s="461"/>
      <c r="M353" s="28" t="s">
        <v>105</v>
      </c>
      <c r="N353" s="195" t="s">
        <v>92</v>
      </c>
      <c r="O353" s="195" t="s">
        <v>210</v>
      </c>
      <c r="P353" s="28" t="s">
        <v>105</v>
      </c>
      <c r="Q353" s="195" t="s">
        <v>213</v>
      </c>
      <c r="R353" s="195" t="s">
        <v>210</v>
      </c>
      <c r="S353" s="36"/>
      <c r="T353" s="36"/>
      <c r="U353" s="36"/>
    </row>
    <row r="354" spans="3:21" ht="18" customHeight="1">
      <c r="C354" s="114"/>
      <c r="D354" s="114"/>
      <c r="E354" s="114"/>
      <c r="F354" s="114"/>
      <c r="G354" s="114"/>
      <c r="H354" s="114"/>
      <c r="I354" s="589"/>
      <c r="J354" s="590" t="s">
        <v>136</v>
      </c>
      <c r="K354" s="591"/>
      <c r="L354" s="592"/>
      <c r="M354" s="365">
        <f>IF(OR(D354="",D354=0,C354="",C354=0),"",D354/C354*100)</f>
      </c>
      <c r="N354" s="365">
        <f>IF(OR(F354="",F354=0,E354="",E354=0),"",F354/E354*100)</f>
      </c>
      <c r="O354" s="365">
        <f>IF(OR(H354="",H354=0,G354="",G354=0),"",H354/G354*100)</f>
      </c>
      <c r="P354" s="366">
        <v>74.1</v>
      </c>
      <c r="Q354" s="366">
        <v>73</v>
      </c>
      <c r="R354" s="366">
        <v>68.3</v>
      </c>
      <c r="S354" s="36"/>
      <c r="T354" s="36"/>
      <c r="U354" s="36"/>
    </row>
    <row r="355" spans="3:21" ht="13.5" customHeight="1">
      <c r="C355" s="81"/>
      <c r="D355" s="81"/>
      <c r="E355" s="81"/>
      <c r="F355" s="81"/>
      <c r="G355" s="81"/>
      <c r="H355" s="82"/>
      <c r="I355" s="75"/>
      <c r="J355" s="38"/>
      <c r="K355" s="38"/>
      <c r="L355" s="38"/>
      <c r="M355" s="38"/>
      <c r="N355" s="81"/>
      <c r="O355" s="81"/>
      <c r="P355" s="35"/>
      <c r="Q355" s="35"/>
      <c r="R355" s="36"/>
      <c r="S355" s="36"/>
      <c r="T355" s="36"/>
      <c r="U355" s="36"/>
    </row>
    <row r="356" spans="3:21" ht="13.5" customHeight="1">
      <c r="C356" s="69"/>
      <c r="D356" s="69"/>
      <c r="E356" s="69"/>
      <c r="F356" s="69"/>
      <c r="G356" s="69"/>
      <c r="H356" s="69"/>
      <c r="I356" s="69"/>
      <c r="J356" s="101"/>
      <c r="K356" s="38"/>
      <c r="L356" s="38"/>
      <c r="M356" s="38"/>
      <c r="N356" s="35"/>
      <c r="O356" s="35"/>
      <c r="P356" s="35"/>
      <c r="Q356" s="35"/>
      <c r="R356" s="36"/>
      <c r="S356" s="36"/>
      <c r="T356" s="36"/>
      <c r="U356" s="36"/>
    </row>
    <row r="357" spans="2:21" ht="13.5">
      <c r="B357" s="68" t="s">
        <v>84</v>
      </c>
      <c r="L357" s="38"/>
      <c r="M357" s="38"/>
      <c r="N357" s="35"/>
      <c r="O357" s="35"/>
      <c r="P357" s="35"/>
      <c r="Q357" s="36"/>
      <c r="R357" s="36"/>
      <c r="S357" s="36"/>
      <c r="T357" s="36"/>
      <c r="U357" s="36"/>
    </row>
    <row r="358" spans="3:21" ht="22.5" customHeight="1">
      <c r="C358" s="22" t="s">
        <v>187</v>
      </c>
      <c r="D358" s="22"/>
      <c r="E358" s="23"/>
      <c r="F358" s="23"/>
      <c r="G358" s="23"/>
      <c r="H358" s="23"/>
      <c r="I358" s="23"/>
      <c r="J358" s="23"/>
      <c r="K358" s="23"/>
      <c r="L358" s="23"/>
      <c r="M358" s="23"/>
      <c r="N358" s="23"/>
      <c r="O358" s="23"/>
      <c r="P358" s="23"/>
      <c r="Q358" s="35"/>
      <c r="R358" s="36"/>
      <c r="S358" s="36"/>
      <c r="T358" s="36"/>
      <c r="U358" s="36"/>
    </row>
    <row r="359" spans="3:21" ht="13.5" customHeight="1">
      <c r="C359" s="83"/>
      <c r="D359" s="83"/>
      <c r="E359" s="38"/>
      <c r="F359" s="38"/>
      <c r="G359" s="38"/>
      <c r="H359" s="38"/>
      <c r="I359" s="38"/>
      <c r="J359" s="38"/>
      <c r="K359" s="38"/>
      <c r="L359" s="38"/>
      <c r="M359" s="38"/>
      <c r="N359" s="35"/>
      <c r="O359" s="35"/>
      <c r="P359" s="35"/>
      <c r="Q359" s="35"/>
      <c r="R359" s="36"/>
      <c r="S359" s="36"/>
      <c r="T359" s="36"/>
      <c r="U359" s="36"/>
    </row>
    <row r="360" spans="3:21" s="38" customFormat="1" ht="18" customHeight="1">
      <c r="C360" s="268" t="s">
        <v>119</v>
      </c>
      <c r="D360" s="83"/>
      <c r="N360" s="35"/>
      <c r="O360" s="35"/>
      <c r="P360" s="35"/>
      <c r="Q360" s="35"/>
      <c r="R360" s="35"/>
      <c r="S360" s="35"/>
      <c r="T360" s="35"/>
      <c r="U360" s="35"/>
    </row>
    <row r="361" spans="3:21" s="38" customFormat="1" ht="18" customHeight="1">
      <c r="C361" s="267" t="s">
        <v>316</v>
      </c>
      <c r="D361" s="83"/>
      <c r="N361" s="35"/>
      <c r="O361" s="35"/>
      <c r="P361" s="35"/>
      <c r="Q361" s="35"/>
      <c r="R361" s="35"/>
      <c r="S361" s="35"/>
      <c r="T361" s="35"/>
      <c r="U361" s="35"/>
    </row>
    <row r="362" spans="3:21" s="38" customFormat="1" ht="13.5" customHeight="1">
      <c r="C362" s="83"/>
      <c r="D362" s="83"/>
      <c r="J362" s="21"/>
      <c r="N362" s="35"/>
      <c r="O362" s="35"/>
      <c r="P362" s="35"/>
      <c r="Q362" s="35"/>
      <c r="R362" s="35"/>
      <c r="S362" s="35"/>
      <c r="T362" s="35"/>
      <c r="U362" s="35"/>
    </row>
    <row r="363" spans="3:21" s="38" customFormat="1" ht="13.5" customHeight="1">
      <c r="C363" s="83"/>
      <c r="D363" s="83"/>
      <c r="J363" s="21"/>
      <c r="N363" s="35"/>
      <c r="O363" s="35"/>
      <c r="P363" s="35"/>
      <c r="Q363" s="35"/>
      <c r="R363" s="35"/>
      <c r="S363" s="35"/>
      <c r="T363" s="35"/>
      <c r="U363" s="35"/>
    </row>
    <row r="364" spans="2:21" s="38" customFormat="1" ht="18" customHeight="1">
      <c r="B364" s="35"/>
      <c r="C364" s="35" t="s">
        <v>223</v>
      </c>
      <c r="D364" s="35"/>
      <c r="E364" s="36"/>
      <c r="F364" s="36"/>
      <c r="G364" s="84"/>
      <c r="H364" s="84"/>
      <c r="I364" s="75"/>
      <c r="J364" s="36"/>
      <c r="K364" s="36"/>
      <c r="L364" s="36"/>
      <c r="M364" s="36"/>
      <c r="N364" s="84"/>
      <c r="O364" s="84"/>
      <c r="P364" s="35"/>
      <c r="Q364" s="35"/>
      <c r="R364" s="35"/>
      <c r="S364" s="35"/>
      <c r="T364" s="35"/>
      <c r="U364" s="35"/>
    </row>
    <row r="365" spans="3:21" s="38" customFormat="1" ht="18" customHeight="1">
      <c r="C365" s="35" t="s">
        <v>251</v>
      </c>
      <c r="D365" s="83"/>
      <c r="J365" s="21"/>
      <c r="N365" s="35"/>
      <c r="O365" s="35"/>
      <c r="P365" s="35"/>
      <c r="Q365" s="35"/>
      <c r="R365" s="35"/>
      <c r="S365" s="35"/>
      <c r="T365" s="35"/>
      <c r="U365" s="35"/>
    </row>
    <row r="366" spans="2:21" s="38" customFormat="1" ht="13.5" customHeight="1">
      <c r="B366" s="35"/>
      <c r="C366" s="106" t="s">
        <v>120</v>
      </c>
      <c r="D366" s="36"/>
      <c r="E366" s="36"/>
      <c r="F366" s="36"/>
      <c r="G366" s="84"/>
      <c r="H366" s="84"/>
      <c r="I366" s="75"/>
      <c r="J366" s="36"/>
      <c r="K366" s="36"/>
      <c r="L366" s="36"/>
      <c r="M366" s="36"/>
      <c r="N366" s="216"/>
      <c r="O366" s="216"/>
      <c r="P366" s="217"/>
      <c r="Q366" s="217"/>
      <c r="R366" s="217"/>
      <c r="S366" s="35"/>
      <c r="T366" s="35"/>
      <c r="U366" s="35"/>
    </row>
    <row r="367" spans="2:21" s="38" customFormat="1" ht="13.5" customHeight="1">
      <c r="B367" s="35"/>
      <c r="C367" s="35"/>
      <c r="D367" s="36"/>
      <c r="E367" s="36"/>
      <c r="F367" s="36"/>
      <c r="G367" s="84"/>
      <c r="H367" s="84"/>
      <c r="I367" s="19"/>
      <c r="K367" s="21"/>
      <c r="L367" s="19"/>
      <c r="M367" s="19"/>
      <c r="N367" s="36"/>
      <c r="O367" s="36"/>
      <c r="P367" s="35"/>
      <c r="Q367" s="35"/>
      <c r="R367" s="35"/>
      <c r="S367" s="35"/>
      <c r="T367" s="35"/>
      <c r="U367" s="35"/>
    </row>
    <row r="368" spans="2:21" s="38" customFormat="1" ht="13.5" customHeight="1">
      <c r="B368" s="35"/>
      <c r="C368" s="35"/>
      <c r="D368" s="36"/>
      <c r="E368" s="36"/>
      <c r="F368" s="36"/>
      <c r="G368" s="84"/>
      <c r="H368" s="84"/>
      <c r="I368" s="19"/>
      <c r="J368" s="21" t="s">
        <v>17</v>
      </c>
      <c r="K368" s="21"/>
      <c r="L368" s="19"/>
      <c r="M368" s="19"/>
      <c r="N368" s="36"/>
      <c r="O368" s="36"/>
      <c r="P368" s="35"/>
      <c r="Q368" s="35"/>
      <c r="R368" s="35"/>
      <c r="S368" s="35"/>
      <c r="T368" s="35"/>
      <c r="U368" s="35"/>
    </row>
    <row r="369" spans="2:21" s="38" customFormat="1" ht="15" customHeight="1">
      <c r="B369" s="35"/>
      <c r="C369" s="442" t="s">
        <v>94</v>
      </c>
      <c r="D369" s="442"/>
      <c r="E369" s="552" t="s">
        <v>92</v>
      </c>
      <c r="F369" s="553"/>
      <c r="G369" s="425" t="s">
        <v>63</v>
      </c>
      <c r="H369" s="454"/>
      <c r="I369" s="540" t="s">
        <v>89</v>
      </c>
      <c r="J369" s="570" t="s">
        <v>286</v>
      </c>
      <c r="K369" s="570"/>
      <c r="L369" s="570"/>
      <c r="M369" s="570"/>
      <c r="N369" s="570"/>
      <c r="O369" s="570"/>
      <c r="P369" s="570" t="s">
        <v>219</v>
      </c>
      <c r="Q369" s="570"/>
      <c r="R369" s="570"/>
      <c r="S369" s="570"/>
      <c r="T369" s="570"/>
      <c r="U369" s="570"/>
    </row>
    <row r="370" spans="2:21" s="38" customFormat="1" ht="18" customHeight="1">
      <c r="B370" s="35"/>
      <c r="C370" s="442" t="s">
        <v>8</v>
      </c>
      <c r="D370" s="442" t="s">
        <v>9</v>
      </c>
      <c r="E370" s="442" t="s">
        <v>8</v>
      </c>
      <c r="F370" s="442" t="s">
        <v>9</v>
      </c>
      <c r="G370" s="442" t="s">
        <v>8</v>
      </c>
      <c r="H370" s="442" t="s">
        <v>9</v>
      </c>
      <c r="I370" s="494"/>
      <c r="J370" s="442" t="s">
        <v>94</v>
      </c>
      <c r="K370" s="442"/>
      <c r="L370" s="552" t="s">
        <v>92</v>
      </c>
      <c r="M370" s="553"/>
      <c r="N370" s="425" t="s">
        <v>63</v>
      </c>
      <c r="O370" s="454"/>
      <c r="P370" s="442" t="s">
        <v>105</v>
      </c>
      <c r="Q370" s="442"/>
      <c r="R370" s="446" t="s">
        <v>213</v>
      </c>
      <c r="S370" s="446"/>
      <c r="T370" s="585" t="s">
        <v>210</v>
      </c>
      <c r="U370" s="585"/>
    </row>
    <row r="371" spans="2:21" s="38" customFormat="1" ht="18" customHeight="1">
      <c r="B371" s="35"/>
      <c r="C371" s="442"/>
      <c r="D371" s="442"/>
      <c r="E371" s="442"/>
      <c r="F371" s="442"/>
      <c r="G371" s="442"/>
      <c r="H371" s="442"/>
      <c r="I371" s="494"/>
      <c r="J371" s="172" t="s">
        <v>8</v>
      </c>
      <c r="K371" s="172" t="s">
        <v>9</v>
      </c>
      <c r="L371" s="172" t="s">
        <v>8</v>
      </c>
      <c r="M371" s="172" t="s">
        <v>9</v>
      </c>
      <c r="N371" s="172" t="s">
        <v>8</v>
      </c>
      <c r="O371" s="172" t="s">
        <v>9</v>
      </c>
      <c r="P371" s="214" t="s">
        <v>208</v>
      </c>
      <c r="Q371" s="214" t="s">
        <v>206</v>
      </c>
      <c r="R371" s="214" t="s">
        <v>208</v>
      </c>
      <c r="S371" s="214" t="s">
        <v>206</v>
      </c>
      <c r="T371" s="214" t="s">
        <v>208</v>
      </c>
      <c r="U371" s="214" t="s">
        <v>206</v>
      </c>
    </row>
    <row r="372" spans="2:21" s="38" customFormat="1" ht="18" customHeight="1">
      <c r="B372" s="35"/>
      <c r="C372" s="367"/>
      <c r="D372" s="367"/>
      <c r="E372" s="367"/>
      <c r="F372" s="367"/>
      <c r="G372" s="367"/>
      <c r="H372" s="367"/>
      <c r="I372" s="494"/>
      <c r="J372" s="220">
        <f aca="true" t="shared" si="26" ref="J372:O372">IF(C372="","",C372)</f>
      </c>
      <c r="K372" s="220">
        <f t="shared" si="26"/>
      </c>
      <c r="L372" s="220">
        <f t="shared" si="26"/>
      </c>
      <c r="M372" s="220">
        <f t="shared" si="26"/>
      </c>
      <c r="N372" s="220">
        <f t="shared" si="26"/>
      </c>
      <c r="O372" s="220">
        <f t="shared" si="26"/>
      </c>
      <c r="P372" s="221">
        <v>8.7</v>
      </c>
      <c r="Q372" s="221">
        <v>10</v>
      </c>
      <c r="R372" s="221">
        <v>4.3</v>
      </c>
      <c r="S372" s="221">
        <v>3.5</v>
      </c>
      <c r="T372" s="221">
        <v>13.5</v>
      </c>
      <c r="U372" s="221">
        <v>11.5</v>
      </c>
    </row>
    <row r="373" spans="2:21" s="38" customFormat="1" ht="13.5" customHeight="1">
      <c r="B373" s="35"/>
      <c r="C373" s="36"/>
      <c r="D373" s="36"/>
      <c r="E373" s="36"/>
      <c r="F373" s="36"/>
      <c r="G373" s="84"/>
      <c r="H373" s="84"/>
      <c r="I373" s="75"/>
      <c r="J373" s="35"/>
      <c r="K373" s="35"/>
      <c r="L373" s="35"/>
      <c r="M373" s="35"/>
      <c r="N373" s="81"/>
      <c r="O373" s="81"/>
      <c r="P373" s="35"/>
      <c r="Q373" s="35"/>
      <c r="R373" s="35"/>
      <c r="S373" s="35"/>
      <c r="T373" s="35"/>
      <c r="U373" s="35"/>
    </row>
    <row r="374" spans="2:21" ht="13.5" customHeight="1" thickBot="1">
      <c r="B374" s="36"/>
      <c r="C374" s="70"/>
      <c r="D374" s="70"/>
      <c r="E374" s="70"/>
      <c r="F374" s="70"/>
      <c r="G374" s="70"/>
      <c r="H374" s="70"/>
      <c r="I374" s="70"/>
      <c r="J374" s="102"/>
      <c r="K374" s="38"/>
      <c r="L374" s="38"/>
      <c r="M374" s="38"/>
      <c r="N374" s="35"/>
      <c r="O374" s="35"/>
      <c r="P374" s="35"/>
      <c r="Q374" s="36"/>
      <c r="R374" s="36"/>
      <c r="S374" s="36"/>
      <c r="T374" s="36"/>
      <c r="U374" s="36"/>
    </row>
    <row r="375" spans="1:21" ht="18" customHeight="1" thickBot="1">
      <c r="A375" s="468" t="s">
        <v>14</v>
      </c>
      <c r="B375" s="469"/>
      <c r="C375" s="469"/>
      <c r="D375" s="469"/>
      <c r="E375" s="469"/>
      <c r="F375" s="469"/>
      <c r="G375" s="469"/>
      <c r="H375" s="469"/>
      <c r="I375" s="470"/>
      <c r="L375" s="38"/>
      <c r="M375" s="38"/>
      <c r="N375" s="35"/>
      <c r="O375" s="35"/>
      <c r="P375" s="35"/>
      <c r="Q375" s="36"/>
      <c r="R375" s="36"/>
      <c r="S375" s="36"/>
      <c r="T375" s="36"/>
      <c r="U375" s="36"/>
    </row>
    <row r="376" spans="3:21" ht="13.5">
      <c r="C376" s="68"/>
      <c r="D376" s="68"/>
      <c r="E376" s="68"/>
      <c r="F376" s="68"/>
      <c r="G376" s="68"/>
      <c r="H376" s="68"/>
      <c r="I376" s="68"/>
      <c r="J376" s="68"/>
      <c r="L376" s="38"/>
      <c r="M376" s="38"/>
      <c r="N376" s="35"/>
      <c r="O376" s="35"/>
      <c r="P376" s="35"/>
      <c r="Q376" s="36"/>
      <c r="R376" s="36"/>
      <c r="S376" s="36"/>
      <c r="T376" s="36"/>
      <c r="U376" s="36"/>
    </row>
    <row r="377" spans="2:21" s="38" customFormat="1" ht="14.25">
      <c r="B377" s="130" t="s">
        <v>137</v>
      </c>
      <c r="C377" s="83"/>
      <c r="D377" s="83"/>
      <c r="Q377" s="35"/>
      <c r="R377" s="35"/>
      <c r="S377" s="35"/>
      <c r="T377" s="35"/>
      <c r="U377" s="35"/>
    </row>
    <row r="378" spans="3:21" ht="22.5" customHeight="1">
      <c r="C378" s="131" t="s">
        <v>138</v>
      </c>
      <c r="D378" s="23"/>
      <c r="E378" s="23"/>
      <c r="F378" s="23"/>
      <c r="G378" s="23"/>
      <c r="H378" s="23"/>
      <c r="I378" s="23"/>
      <c r="J378" s="23"/>
      <c r="K378" s="23"/>
      <c r="L378" s="23"/>
      <c r="M378" s="23"/>
      <c r="N378" s="23"/>
      <c r="O378" s="23"/>
      <c r="P378" s="23"/>
      <c r="Q378" s="219"/>
      <c r="R378" s="36"/>
      <c r="S378" s="36"/>
      <c r="T378" s="36"/>
      <c r="U378" s="36"/>
    </row>
    <row r="379" spans="17:21" s="38" customFormat="1" ht="13.5" customHeight="1">
      <c r="Q379" s="35"/>
      <c r="R379" s="35"/>
      <c r="S379" s="35"/>
      <c r="T379" s="35"/>
      <c r="U379" s="35"/>
    </row>
    <row r="380" spans="3:25" ht="18" customHeight="1">
      <c r="C380" s="74" t="s">
        <v>139</v>
      </c>
      <c r="D380" s="40"/>
      <c r="E380" s="40"/>
      <c r="F380" s="40"/>
      <c r="G380" s="40"/>
      <c r="H380" s="40"/>
      <c r="I380" s="40"/>
      <c r="J380" s="40"/>
      <c r="K380" s="40"/>
      <c r="L380" s="38"/>
      <c r="M380" s="38"/>
      <c r="N380" s="35"/>
      <c r="O380" s="35"/>
      <c r="P380" s="35"/>
      <c r="Q380" s="35"/>
      <c r="R380" s="35"/>
      <c r="S380" s="35"/>
      <c r="T380" s="35"/>
      <c r="U380" s="35"/>
      <c r="V380" s="38"/>
      <c r="W380" s="38"/>
      <c r="X380" s="38"/>
      <c r="Y380" s="38"/>
    </row>
    <row r="381" spans="3:21" s="38" customFormat="1" ht="18" customHeight="1">
      <c r="C381" s="74" t="s">
        <v>140</v>
      </c>
      <c r="D381" s="40"/>
      <c r="E381" s="40"/>
      <c r="F381" s="40"/>
      <c r="G381" s="40"/>
      <c r="H381" s="40"/>
      <c r="I381" s="40"/>
      <c r="J381" s="40"/>
      <c r="K381" s="40"/>
      <c r="N381" s="35"/>
      <c r="O381" s="35"/>
      <c r="P381" s="35"/>
      <c r="Q381" s="35"/>
      <c r="R381" s="35"/>
      <c r="S381" s="35"/>
      <c r="T381" s="35"/>
      <c r="U381" s="35"/>
    </row>
    <row r="382" spans="3:21" s="38" customFormat="1" ht="13.5" customHeight="1">
      <c r="C382" s="74"/>
      <c r="D382" s="40"/>
      <c r="E382" s="40"/>
      <c r="F382" s="40"/>
      <c r="G382" s="40"/>
      <c r="H382" s="40"/>
      <c r="I382" s="40"/>
      <c r="J382" s="40"/>
      <c r="K382" s="40"/>
      <c r="N382" s="35"/>
      <c r="O382" s="35"/>
      <c r="P382" s="35"/>
      <c r="Q382" s="35"/>
      <c r="R382" s="35"/>
      <c r="S382" s="35"/>
      <c r="T382" s="35"/>
      <c r="U382" s="35"/>
    </row>
    <row r="383" spans="3:21" s="38" customFormat="1" ht="13.5" customHeight="1">
      <c r="C383" s="74"/>
      <c r="D383" s="40"/>
      <c r="E383" s="40"/>
      <c r="F383" s="40"/>
      <c r="G383" s="40"/>
      <c r="H383" s="40"/>
      <c r="I383" s="40"/>
      <c r="J383" s="40"/>
      <c r="K383" s="40"/>
      <c r="N383" s="35"/>
      <c r="O383" s="35"/>
      <c r="P383" s="35"/>
      <c r="Q383" s="35"/>
      <c r="R383" s="35"/>
      <c r="S383" s="35"/>
      <c r="T383" s="35"/>
      <c r="U383" s="35"/>
    </row>
    <row r="384" spans="3:21" s="38" customFormat="1" ht="18" customHeight="1">
      <c r="C384" s="38" t="s">
        <v>141</v>
      </c>
      <c r="N384" s="35"/>
      <c r="O384" s="35"/>
      <c r="P384" s="35"/>
      <c r="Q384" s="35"/>
      <c r="R384" s="35"/>
      <c r="S384" s="35"/>
      <c r="T384" s="35"/>
      <c r="U384" s="35"/>
    </row>
    <row r="385" spans="3:15" s="35" customFormat="1" ht="18" customHeight="1">
      <c r="C385" s="76" t="s">
        <v>234</v>
      </c>
      <c r="D385" s="76"/>
      <c r="E385" s="76"/>
      <c r="F385" s="76"/>
      <c r="G385" s="132"/>
      <c r="H385" s="132"/>
      <c r="I385" s="133"/>
      <c r="J385" s="76"/>
      <c r="K385" s="76"/>
      <c r="L385" s="76"/>
      <c r="M385" s="76"/>
      <c r="N385" s="132"/>
      <c r="O385" s="132"/>
    </row>
    <row r="386" spans="7:15" s="35" customFormat="1" ht="13.5" customHeight="1">
      <c r="G386" s="84"/>
      <c r="H386" s="84"/>
      <c r="I386" s="103"/>
      <c r="N386" s="84"/>
      <c r="O386" s="84"/>
    </row>
    <row r="387" spans="14:15" s="35" customFormat="1" ht="13.5" customHeight="1">
      <c r="N387" s="84"/>
      <c r="O387" s="84"/>
    </row>
    <row r="388" s="35" customFormat="1" ht="18" customHeight="1">
      <c r="C388" s="35" t="s">
        <v>142</v>
      </c>
    </row>
    <row r="389" spans="3:15" s="35" customFormat="1" ht="18" customHeight="1">
      <c r="C389" s="76" t="s">
        <v>143</v>
      </c>
      <c r="D389" s="76"/>
      <c r="E389" s="76"/>
      <c r="F389" s="76"/>
      <c r="G389" s="132"/>
      <c r="H389" s="132"/>
      <c r="I389" s="133"/>
      <c r="J389" s="76"/>
      <c r="K389" s="76"/>
      <c r="L389" s="76"/>
      <c r="M389" s="76"/>
      <c r="N389" s="132"/>
      <c r="O389" s="132"/>
    </row>
    <row r="390" spans="7:15" s="35" customFormat="1" ht="13.5" customHeight="1">
      <c r="G390" s="84"/>
      <c r="H390" s="84"/>
      <c r="I390" s="103"/>
      <c r="N390" s="84"/>
      <c r="O390" s="84"/>
    </row>
    <row r="391" s="35" customFormat="1" ht="13.5" customHeight="1"/>
    <row r="392" s="35" customFormat="1" ht="18" customHeight="1">
      <c r="C392" s="35" t="s">
        <v>144</v>
      </c>
    </row>
    <row r="393" spans="3:16" s="35" customFormat="1" ht="18" customHeight="1">
      <c r="C393" s="76" t="s">
        <v>145</v>
      </c>
      <c r="D393" s="76"/>
      <c r="E393" s="76"/>
      <c r="F393" s="76"/>
      <c r="G393" s="132"/>
      <c r="H393" s="132"/>
      <c r="I393" s="133"/>
      <c r="J393" s="76"/>
      <c r="K393" s="76"/>
      <c r="L393" s="76"/>
      <c r="M393" s="76"/>
      <c r="N393" s="132"/>
      <c r="O393" s="132"/>
      <c r="P393" s="84"/>
    </row>
    <row r="394" spans="14:16" s="35" customFormat="1" ht="13.5" customHeight="1">
      <c r="N394" s="84"/>
      <c r="O394" s="84"/>
      <c r="P394" s="84"/>
    </row>
    <row r="395" spans="14:16" s="35" customFormat="1" ht="13.5" customHeight="1">
      <c r="N395" s="84"/>
      <c r="O395" s="84"/>
      <c r="P395" s="84"/>
    </row>
    <row r="396" spans="3:4" s="35" customFormat="1" ht="18" customHeight="1">
      <c r="C396" s="35" t="s">
        <v>146</v>
      </c>
      <c r="D396" s="90"/>
    </row>
    <row r="397" spans="3:15" s="35" customFormat="1" ht="18" customHeight="1">
      <c r="C397" s="76" t="s">
        <v>147</v>
      </c>
      <c r="D397" s="76"/>
      <c r="E397" s="76"/>
      <c r="F397" s="76"/>
      <c r="G397" s="132"/>
      <c r="H397" s="132"/>
      <c r="I397" s="133"/>
      <c r="J397" s="76"/>
      <c r="K397" s="76"/>
      <c r="L397" s="76"/>
      <c r="M397" s="76"/>
      <c r="N397" s="132"/>
      <c r="O397" s="132"/>
    </row>
    <row r="398" spans="7:14" s="35" customFormat="1" ht="13.5" customHeight="1">
      <c r="G398" s="84"/>
      <c r="H398" s="84"/>
      <c r="I398" s="103"/>
      <c r="M398" s="84"/>
      <c r="N398" s="84"/>
    </row>
    <row r="399" s="35" customFormat="1" ht="13.5" customHeight="1">
      <c r="N399" s="84"/>
    </row>
    <row r="400" s="35" customFormat="1" ht="18" customHeight="1">
      <c r="C400" s="35" t="s">
        <v>148</v>
      </c>
    </row>
    <row r="401" spans="3:15" s="35" customFormat="1" ht="18" customHeight="1">
      <c r="C401" s="76" t="s">
        <v>149</v>
      </c>
      <c r="D401" s="76"/>
      <c r="E401" s="76"/>
      <c r="F401" s="76"/>
      <c r="G401" s="132"/>
      <c r="H401" s="132"/>
      <c r="I401" s="133"/>
      <c r="J401" s="76"/>
      <c r="K401" s="76"/>
      <c r="L401" s="76"/>
      <c r="M401" s="76"/>
      <c r="N401" s="132"/>
      <c r="O401" s="132"/>
    </row>
    <row r="402" spans="14:15" s="35" customFormat="1" ht="13.5" customHeight="1">
      <c r="N402" s="84"/>
      <c r="O402" s="84"/>
    </row>
    <row r="403" spans="14:15" s="35" customFormat="1" ht="13.5" customHeight="1">
      <c r="N403" s="84"/>
      <c r="O403" s="84"/>
    </row>
    <row r="404" s="35" customFormat="1" ht="18" customHeight="1">
      <c r="C404" s="35" t="s">
        <v>150</v>
      </c>
    </row>
    <row r="405" spans="3:15" s="35" customFormat="1" ht="18" customHeight="1">
      <c r="C405" s="76" t="s">
        <v>151</v>
      </c>
      <c r="D405" s="76"/>
      <c r="E405" s="76"/>
      <c r="F405" s="76"/>
      <c r="G405" s="132"/>
      <c r="H405" s="132"/>
      <c r="I405" s="133"/>
      <c r="J405" s="76"/>
      <c r="K405" s="76"/>
      <c r="L405" s="76"/>
      <c r="M405" s="76"/>
      <c r="N405" s="132"/>
      <c r="O405" s="132"/>
    </row>
    <row r="406" spans="7:15" s="35" customFormat="1" ht="13.5" customHeight="1">
      <c r="G406" s="84"/>
      <c r="H406" s="84"/>
      <c r="I406" s="103"/>
      <c r="N406" s="84"/>
      <c r="O406" s="84"/>
    </row>
    <row r="407" spans="12:15" s="35" customFormat="1" ht="13.5" customHeight="1">
      <c r="L407" s="85"/>
      <c r="M407" s="85"/>
      <c r="N407" s="84"/>
      <c r="O407" s="84"/>
    </row>
    <row r="408" spans="3:15" s="35" customFormat="1" ht="18" customHeight="1">
      <c r="C408" s="76" t="s">
        <v>152</v>
      </c>
      <c r="N408" s="85"/>
      <c r="O408" s="85"/>
    </row>
    <row r="409" spans="3:17" s="35" customFormat="1" ht="18" customHeight="1">
      <c r="C409" s="76" t="s">
        <v>153</v>
      </c>
      <c r="D409" s="76"/>
      <c r="E409" s="76"/>
      <c r="F409" s="76"/>
      <c r="G409" s="132"/>
      <c r="H409" s="132"/>
      <c r="I409" s="133"/>
      <c r="J409" s="76"/>
      <c r="K409" s="76"/>
      <c r="L409" s="76"/>
      <c r="M409" s="76"/>
      <c r="N409" s="134"/>
      <c r="O409" s="134"/>
      <c r="Q409" s="85"/>
    </row>
    <row r="410" spans="3:17" s="35" customFormat="1" ht="18" customHeight="1">
      <c r="C410" s="76" t="s">
        <v>154</v>
      </c>
      <c r="D410" s="85"/>
      <c r="E410" s="85"/>
      <c r="F410" s="85"/>
      <c r="G410" s="132"/>
      <c r="H410" s="132"/>
      <c r="I410" s="133"/>
      <c r="J410" s="85"/>
      <c r="K410" s="85"/>
      <c r="L410" s="85"/>
      <c r="M410" s="85"/>
      <c r="N410" s="134"/>
      <c r="O410" s="134"/>
      <c r="Q410" s="85"/>
    </row>
    <row r="411" spans="3:17" s="35" customFormat="1" ht="18" customHeight="1">
      <c r="C411" s="76" t="s">
        <v>155</v>
      </c>
      <c r="D411" s="85"/>
      <c r="E411" s="85"/>
      <c r="F411" s="85"/>
      <c r="G411" s="132"/>
      <c r="H411" s="132"/>
      <c r="I411" s="133"/>
      <c r="J411" s="85"/>
      <c r="K411" s="85"/>
      <c r="L411" s="85"/>
      <c r="M411" s="85"/>
      <c r="N411" s="134"/>
      <c r="O411" s="134"/>
      <c r="Q411" s="85"/>
    </row>
    <row r="412" spans="3:17" s="35" customFormat="1" ht="18" customHeight="1">
      <c r="C412" s="103" t="s">
        <v>156</v>
      </c>
      <c r="D412" s="103"/>
      <c r="E412" s="103"/>
      <c r="F412" s="103"/>
      <c r="G412" s="132"/>
      <c r="H412" s="132"/>
      <c r="I412" s="133"/>
      <c r="J412" s="103"/>
      <c r="K412" s="103"/>
      <c r="L412" s="103"/>
      <c r="M412" s="103"/>
      <c r="N412" s="134"/>
      <c r="O412" s="134"/>
      <c r="Q412" s="85"/>
    </row>
    <row r="413" spans="3:17" s="35" customFormat="1" ht="18" customHeight="1">
      <c r="C413" s="76" t="s">
        <v>157</v>
      </c>
      <c r="D413" s="76"/>
      <c r="E413" s="76"/>
      <c r="F413" s="76"/>
      <c r="G413" s="132"/>
      <c r="H413" s="132"/>
      <c r="I413" s="133"/>
      <c r="J413" s="76"/>
      <c r="K413" s="76"/>
      <c r="L413" s="76"/>
      <c r="M413" s="76"/>
      <c r="N413" s="134"/>
      <c r="O413" s="134"/>
      <c r="Q413" s="85"/>
    </row>
    <row r="414" spans="3:17" s="35" customFormat="1" ht="18" customHeight="1">
      <c r="C414" s="76" t="s">
        <v>158</v>
      </c>
      <c r="D414" s="76"/>
      <c r="E414" s="76"/>
      <c r="F414" s="76"/>
      <c r="G414" s="132"/>
      <c r="H414" s="132"/>
      <c r="I414" s="123"/>
      <c r="J414" s="76"/>
      <c r="K414" s="76"/>
      <c r="L414" s="76"/>
      <c r="M414" s="76"/>
      <c r="N414" s="134"/>
      <c r="O414" s="134"/>
      <c r="Q414" s="85"/>
    </row>
    <row r="415" spans="3:21" s="38" customFormat="1" ht="13.5" customHeight="1">
      <c r="C415" s="36"/>
      <c r="D415" s="36"/>
      <c r="E415" s="36"/>
      <c r="F415" s="36"/>
      <c r="G415" s="84"/>
      <c r="H415" s="84"/>
      <c r="I415" s="85"/>
      <c r="J415" s="40"/>
      <c r="K415" s="40"/>
      <c r="N415" s="84"/>
      <c r="O415" s="84"/>
      <c r="P415" s="35"/>
      <c r="Q415" s="85"/>
      <c r="R415" s="35"/>
      <c r="S415" s="35"/>
      <c r="T415" s="35"/>
      <c r="U415" s="35"/>
    </row>
    <row r="416" spans="3:21" s="38" customFormat="1" ht="13.5" customHeight="1">
      <c r="C416" s="70"/>
      <c r="D416" s="70"/>
      <c r="E416" s="70"/>
      <c r="F416" s="70"/>
      <c r="G416" s="70"/>
      <c r="H416" s="70"/>
      <c r="I416" s="70"/>
      <c r="J416" s="70"/>
      <c r="K416" s="19"/>
      <c r="L416" s="19"/>
      <c r="M416" s="19"/>
      <c r="N416" s="35"/>
      <c r="O416" s="35"/>
      <c r="P416" s="35"/>
      <c r="Q416" s="85"/>
      <c r="R416" s="35"/>
      <c r="S416" s="35"/>
      <c r="T416" s="35"/>
      <c r="U416" s="35"/>
    </row>
    <row r="417" spans="3:21" ht="18" customHeight="1">
      <c r="C417" s="36"/>
      <c r="D417" s="35"/>
      <c r="E417" s="35"/>
      <c r="F417" s="35"/>
      <c r="G417" s="84"/>
      <c r="H417" s="84"/>
      <c r="I417" s="75"/>
      <c r="J417" s="38"/>
      <c r="K417" s="38"/>
      <c r="L417" s="38"/>
      <c r="M417" s="38"/>
      <c r="N417" s="84"/>
      <c r="O417" s="35"/>
      <c r="P417" s="35"/>
      <c r="Q417" s="36"/>
      <c r="R417" s="36"/>
      <c r="S417" s="36"/>
      <c r="T417" s="36"/>
      <c r="U417" s="36"/>
    </row>
    <row r="418" spans="3:21" ht="18" customHeight="1">
      <c r="C418" s="36"/>
      <c r="D418" s="76"/>
      <c r="E418" s="35"/>
      <c r="F418" s="35"/>
      <c r="G418" s="84"/>
      <c r="H418" s="84"/>
      <c r="I418" s="75"/>
      <c r="J418" s="38"/>
      <c r="K418" s="38"/>
      <c r="L418" s="38"/>
      <c r="M418" s="38"/>
      <c r="N418" s="35"/>
      <c r="O418" s="35"/>
      <c r="P418" s="35"/>
      <c r="Q418" s="36"/>
      <c r="R418" s="36"/>
      <c r="S418" s="36"/>
      <c r="T418" s="36"/>
      <c r="U418" s="36"/>
    </row>
    <row r="419" spans="3:21" ht="13.5">
      <c r="C419" s="36"/>
      <c r="D419" s="36"/>
      <c r="E419" s="36"/>
      <c r="F419" s="36"/>
      <c r="H419" s="36"/>
      <c r="J419" s="38"/>
      <c r="K419" s="38"/>
      <c r="L419" s="38"/>
      <c r="M419" s="38"/>
      <c r="N419" s="35"/>
      <c r="O419" s="35"/>
      <c r="P419" s="35"/>
      <c r="Q419" s="36"/>
      <c r="R419" s="36"/>
      <c r="S419" s="36"/>
      <c r="T419" s="36"/>
      <c r="U419" s="36"/>
    </row>
    <row r="420" spans="10:21" ht="18" customHeight="1">
      <c r="J420" s="38"/>
      <c r="K420" s="38"/>
      <c r="L420" s="38"/>
      <c r="M420" s="38"/>
      <c r="N420" s="35"/>
      <c r="O420" s="35"/>
      <c r="P420" s="35"/>
      <c r="Q420" s="36"/>
      <c r="R420" s="36"/>
      <c r="S420" s="36"/>
      <c r="T420" s="36"/>
      <c r="U420" s="36"/>
    </row>
    <row r="421" spans="10:21" ht="18" customHeight="1">
      <c r="J421" s="38"/>
      <c r="K421" s="38"/>
      <c r="L421" s="38"/>
      <c r="M421" s="38"/>
      <c r="N421" s="35"/>
      <c r="O421" s="35"/>
      <c r="P421" s="35"/>
      <c r="Q421" s="36"/>
      <c r="R421" s="36"/>
      <c r="S421" s="36"/>
      <c r="T421" s="36"/>
      <c r="U421" s="36"/>
    </row>
    <row r="422" spans="10:21" ht="18" customHeight="1">
      <c r="J422" s="38"/>
      <c r="K422" s="38"/>
      <c r="L422" s="38"/>
      <c r="M422" s="38"/>
      <c r="N422" s="35"/>
      <c r="O422" s="35"/>
      <c r="P422" s="35"/>
      <c r="Q422" s="36"/>
      <c r="R422" s="36"/>
      <c r="S422" s="36"/>
      <c r="T422" s="36"/>
      <c r="U422" s="36"/>
    </row>
    <row r="423" spans="10:21" ht="18" customHeight="1">
      <c r="J423" s="38"/>
      <c r="K423" s="38"/>
      <c r="L423" s="38"/>
      <c r="M423" s="38"/>
      <c r="N423" s="35"/>
      <c r="O423" s="35"/>
      <c r="P423" s="35"/>
      <c r="Q423" s="36"/>
      <c r="R423" s="36"/>
      <c r="S423" s="36"/>
      <c r="T423" s="36"/>
      <c r="U423" s="36"/>
    </row>
    <row r="424" spans="10:16" ht="18" customHeight="1">
      <c r="J424" s="38"/>
      <c r="K424" s="38"/>
      <c r="L424" s="38"/>
      <c r="M424" s="38"/>
      <c r="N424" s="38"/>
      <c r="O424" s="38"/>
      <c r="P424" s="38"/>
    </row>
    <row r="425" spans="10:16" ht="18" customHeight="1">
      <c r="J425" s="38"/>
      <c r="K425" s="38"/>
      <c r="L425" s="38"/>
      <c r="M425" s="38"/>
      <c r="N425" s="38"/>
      <c r="O425" s="38"/>
      <c r="P425" s="38"/>
    </row>
    <row r="426" spans="10:16" ht="18" customHeight="1">
      <c r="J426" s="38"/>
      <c r="K426" s="38"/>
      <c r="L426" s="38"/>
      <c r="M426" s="38"/>
      <c r="N426" s="38"/>
      <c r="O426" s="38"/>
      <c r="P426" s="38"/>
    </row>
    <row r="427" spans="10:16" ht="18" customHeight="1">
      <c r="J427" s="38"/>
      <c r="K427" s="38"/>
      <c r="L427" s="38"/>
      <c r="M427" s="38"/>
      <c r="N427" s="38"/>
      <c r="O427" s="38"/>
      <c r="P427" s="38"/>
    </row>
    <row r="428" spans="10:16" ht="18" customHeight="1">
      <c r="J428" s="38"/>
      <c r="K428" s="38"/>
      <c r="L428" s="38"/>
      <c r="M428" s="38"/>
      <c r="N428" s="38"/>
      <c r="O428" s="38"/>
      <c r="P428" s="38"/>
    </row>
    <row r="429" spans="10:16" ht="18" customHeight="1">
      <c r="J429" s="38"/>
      <c r="K429" s="38"/>
      <c r="L429" s="38"/>
      <c r="M429" s="38"/>
      <c r="N429" s="38"/>
      <c r="O429" s="38"/>
      <c r="P429" s="38"/>
    </row>
    <row r="430" spans="10:16" ht="18" customHeight="1">
      <c r="J430" s="38"/>
      <c r="K430" s="38"/>
      <c r="L430" s="38"/>
      <c r="M430" s="38"/>
      <c r="N430" s="38"/>
      <c r="O430" s="38"/>
      <c r="P430" s="38"/>
    </row>
    <row r="431" spans="14:16" ht="18" customHeight="1">
      <c r="N431" s="38"/>
      <c r="O431" s="38"/>
      <c r="P431" s="38"/>
    </row>
    <row r="432" ht="18" customHeight="1"/>
    <row r="433" ht="18" customHeight="1"/>
    <row r="434" ht="18" customHeight="1"/>
    <row r="435" ht="18" customHeight="1"/>
  </sheetData>
  <sheetProtection/>
  <mergeCells count="392">
    <mergeCell ref="O204:T204"/>
    <mergeCell ref="O205:P205"/>
    <mergeCell ref="J272:O272"/>
    <mergeCell ref="M352:O352"/>
    <mergeCell ref="O214:P214"/>
    <mergeCell ref="Q214:R214"/>
    <mergeCell ref="N336:S336"/>
    <mergeCell ref="M204:N206"/>
    <mergeCell ref="M286:M296"/>
    <mergeCell ref="N228:O230"/>
    <mergeCell ref="U195:Z195"/>
    <mergeCell ref="C195:E196"/>
    <mergeCell ref="O195:T195"/>
    <mergeCell ref="H195:I195"/>
    <mergeCell ref="R176:T176"/>
    <mergeCell ref="R177:R178"/>
    <mergeCell ref="N176:Q178"/>
    <mergeCell ref="I177:J177"/>
    <mergeCell ref="K177:L177"/>
    <mergeCell ref="C325:F326"/>
    <mergeCell ref="G325:I325"/>
    <mergeCell ref="M198:N198"/>
    <mergeCell ref="M195:N197"/>
    <mergeCell ref="Q205:R205"/>
    <mergeCell ref="S205:T205"/>
    <mergeCell ref="O213:T213"/>
    <mergeCell ref="M213:N215"/>
    <mergeCell ref="S214:T214"/>
    <mergeCell ref="M207:N207"/>
    <mergeCell ref="C291:F291"/>
    <mergeCell ref="C230:F230"/>
    <mergeCell ref="I244:L244"/>
    <mergeCell ref="C307:F307"/>
    <mergeCell ref="C289:F289"/>
    <mergeCell ref="C286:F288"/>
    <mergeCell ref="C304:F304"/>
    <mergeCell ref="C305:F305"/>
    <mergeCell ref="J287:J288"/>
    <mergeCell ref="D231:F231"/>
    <mergeCell ref="C213:E214"/>
    <mergeCell ref="C228:F229"/>
    <mergeCell ref="C244:F244"/>
    <mergeCell ref="N315:Q315"/>
    <mergeCell ref="N316:Q316"/>
    <mergeCell ref="C306:F306"/>
    <mergeCell ref="C272:D273"/>
    <mergeCell ref="E272:F273"/>
    <mergeCell ref="G272:H273"/>
    <mergeCell ref="C296:F296"/>
    <mergeCell ref="C133:F133"/>
    <mergeCell ref="J195:K195"/>
    <mergeCell ref="S196:T196"/>
    <mergeCell ref="C137:F138"/>
    <mergeCell ref="K154:L154"/>
    <mergeCell ref="C179:F179"/>
    <mergeCell ref="R154:T154"/>
    <mergeCell ref="S177:S178"/>
    <mergeCell ref="C139:F140"/>
    <mergeCell ref="C327:F327"/>
    <mergeCell ref="C369:D369"/>
    <mergeCell ref="C352:D352"/>
    <mergeCell ref="I352:I354"/>
    <mergeCell ref="J369:O369"/>
    <mergeCell ref="C336:D338"/>
    <mergeCell ref="E352:F352"/>
    <mergeCell ref="E369:F369"/>
    <mergeCell ref="G369:H369"/>
    <mergeCell ref="J354:L354"/>
    <mergeCell ref="L340:M340"/>
    <mergeCell ref="C340:D340"/>
    <mergeCell ref="K336:K341"/>
    <mergeCell ref="C295:F295"/>
    <mergeCell ref="C292:F292"/>
    <mergeCell ref="C293:F293"/>
    <mergeCell ref="C313:F314"/>
    <mergeCell ref="C339:D339"/>
    <mergeCell ref="I336:J338"/>
    <mergeCell ref="L339:M339"/>
    <mergeCell ref="X337:Y337"/>
    <mergeCell ref="U302:W302"/>
    <mergeCell ref="V337:W337"/>
    <mergeCell ref="K255:L255"/>
    <mergeCell ref="J273:K273"/>
    <mergeCell ref="N231:O231"/>
    <mergeCell ref="N337:O337"/>
    <mergeCell ref="P337:Q337"/>
    <mergeCell ref="N318:Q318"/>
    <mergeCell ref="O319:Q319"/>
    <mergeCell ref="R370:S370"/>
    <mergeCell ref="T370:U370"/>
    <mergeCell ref="G352:H352"/>
    <mergeCell ref="P370:Q370"/>
    <mergeCell ref="P369:U369"/>
    <mergeCell ref="G370:G371"/>
    <mergeCell ref="J352:L353"/>
    <mergeCell ref="H370:H371"/>
    <mergeCell ref="J370:K370"/>
    <mergeCell ref="P352:R352"/>
    <mergeCell ref="C316:F316"/>
    <mergeCell ref="M255:M258"/>
    <mergeCell ref="P256:Q256"/>
    <mergeCell ref="L273:M273"/>
    <mergeCell ref="N306:Q306"/>
    <mergeCell ref="I302:J302"/>
    <mergeCell ref="I313:J313"/>
    <mergeCell ref="H287:H288"/>
    <mergeCell ref="G313:H313"/>
    <mergeCell ref="M302:M307"/>
    <mergeCell ref="C13:F13"/>
    <mergeCell ref="J13:M13"/>
    <mergeCell ref="N302:Q303"/>
    <mergeCell ref="C302:F303"/>
    <mergeCell ref="M176:M182"/>
    <mergeCell ref="C294:F294"/>
    <mergeCell ref="G302:H302"/>
    <mergeCell ref="G286:H286"/>
    <mergeCell ref="I286:J286"/>
    <mergeCell ref="G287:G288"/>
    <mergeCell ref="J325:L325"/>
    <mergeCell ref="K313:L313"/>
    <mergeCell ref="K302:L302"/>
    <mergeCell ref="M313:M319"/>
    <mergeCell ref="N317:Q317"/>
    <mergeCell ref="N313:Q314"/>
    <mergeCell ref="N258:O258"/>
    <mergeCell ref="G255:H255"/>
    <mergeCell ref="U154:W154"/>
    <mergeCell ref="I228:J228"/>
    <mergeCell ref="P229:Q229"/>
    <mergeCell ref="U214:V214"/>
    <mergeCell ref="I245:L245"/>
    <mergeCell ref="U205:V205"/>
    <mergeCell ref="N181:Q181"/>
    <mergeCell ref="M228:M231"/>
    <mergeCell ref="P43:Q43"/>
    <mergeCell ref="P79:Q79"/>
    <mergeCell ref="N182:Q182"/>
    <mergeCell ref="N158:Q158"/>
    <mergeCell ref="O159:Q159"/>
    <mergeCell ref="P137:Q138"/>
    <mergeCell ref="P61:Q61"/>
    <mergeCell ref="N61:N62"/>
    <mergeCell ref="O61:O62"/>
    <mergeCell ref="N180:Q180"/>
    <mergeCell ref="R137:S138"/>
    <mergeCell ref="W177:W178"/>
    <mergeCell ref="U176:W176"/>
    <mergeCell ref="U177:U178"/>
    <mergeCell ref="V177:V178"/>
    <mergeCell ref="U204:Z204"/>
    <mergeCell ref="T177:T178"/>
    <mergeCell ref="T137:W137"/>
    <mergeCell ref="T138:U138"/>
    <mergeCell ref="V138:W138"/>
    <mergeCell ref="N370:O370"/>
    <mergeCell ref="N305:Q305"/>
    <mergeCell ref="P273:Q273"/>
    <mergeCell ref="R273:S273"/>
    <mergeCell ref="T273:U273"/>
    <mergeCell ref="P255:U255"/>
    <mergeCell ref="N255:O257"/>
    <mergeCell ref="U287:U288"/>
    <mergeCell ref="N273:O273"/>
    <mergeCell ref="N304:Q304"/>
    <mergeCell ref="N333:O333"/>
    <mergeCell ref="D370:D371"/>
    <mergeCell ref="E370:E371"/>
    <mergeCell ref="F370:F371"/>
    <mergeCell ref="Y196:Z196"/>
    <mergeCell ref="W196:X196"/>
    <mergeCell ref="U196:V196"/>
    <mergeCell ref="Q196:R196"/>
    <mergeCell ref="R302:T302"/>
    <mergeCell ref="C315:F315"/>
    <mergeCell ref="A375:I375"/>
    <mergeCell ref="C318:F318"/>
    <mergeCell ref="D319:F319"/>
    <mergeCell ref="I369:I372"/>
    <mergeCell ref="L370:M370"/>
    <mergeCell ref="C317:F317"/>
    <mergeCell ref="G336:H338"/>
    <mergeCell ref="E336:F338"/>
    <mergeCell ref="L336:M338"/>
    <mergeCell ref="C370:C371"/>
    <mergeCell ref="A261:I261"/>
    <mergeCell ref="H244:H245"/>
    <mergeCell ref="G228:H228"/>
    <mergeCell ref="C255:F256"/>
    <mergeCell ref="D258:F258"/>
    <mergeCell ref="I255:J255"/>
    <mergeCell ref="I272:I275"/>
    <mergeCell ref="I287:I288"/>
    <mergeCell ref="I133:J133"/>
    <mergeCell ref="C180:F180"/>
    <mergeCell ref="C181:F181"/>
    <mergeCell ref="N179:Q179"/>
    <mergeCell ref="O196:P196"/>
    <mergeCell ref="C134:F134"/>
    <mergeCell ref="C157:F157"/>
    <mergeCell ref="C158:F158"/>
    <mergeCell ref="N156:Q156"/>
    <mergeCell ref="N157:Q157"/>
    <mergeCell ref="H79:H80"/>
    <mergeCell ref="J81:M81"/>
    <mergeCell ref="A143:I143"/>
    <mergeCell ref="G154:H154"/>
    <mergeCell ref="C154:F155"/>
    <mergeCell ref="J117:M117"/>
    <mergeCell ref="J118:M118"/>
    <mergeCell ref="J119:M119"/>
    <mergeCell ref="J120:M120"/>
    <mergeCell ref="G79:G80"/>
    <mergeCell ref="C85:F85"/>
    <mergeCell ref="J121:M121"/>
    <mergeCell ref="C117:F117"/>
    <mergeCell ref="C118:F118"/>
    <mergeCell ref="C116:F116"/>
    <mergeCell ref="I116:I121"/>
    <mergeCell ref="C119:F119"/>
    <mergeCell ref="C120:F120"/>
    <mergeCell ref="C121:F121"/>
    <mergeCell ref="J116:M116"/>
    <mergeCell ref="I43:I51"/>
    <mergeCell ref="J85:M85"/>
    <mergeCell ref="J86:M86"/>
    <mergeCell ref="J87:M87"/>
    <mergeCell ref="D82:F82"/>
    <mergeCell ref="C84:F84"/>
    <mergeCell ref="K82:M82"/>
    <mergeCell ref="I79:I87"/>
    <mergeCell ref="J83:M83"/>
    <mergeCell ref="C83:F83"/>
    <mergeCell ref="C63:F63"/>
    <mergeCell ref="J63:M63"/>
    <mergeCell ref="C67:F67"/>
    <mergeCell ref="C68:F68"/>
    <mergeCell ref="J68:M68"/>
    <mergeCell ref="C65:F65"/>
    <mergeCell ref="J65:M65"/>
    <mergeCell ref="C69:F69"/>
    <mergeCell ref="J14:M14"/>
    <mergeCell ref="J15:M15"/>
    <mergeCell ref="J16:M16"/>
    <mergeCell ref="J45:M45"/>
    <mergeCell ref="J31:M31"/>
    <mergeCell ref="C49:F49"/>
    <mergeCell ref="C27:F27"/>
    <mergeCell ref="C17:F17"/>
    <mergeCell ref="J17:M17"/>
    <mergeCell ref="C29:F29"/>
    <mergeCell ref="J84:M84"/>
    <mergeCell ref="D46:F46"/>
    <mergeCell ref="C47:F47"/>
    <mergeCell ref="J67:M67"/>
    <mergeCell ref="B54:J54"/>
    <mergeCell ref="J27:M27"/>
    <mergeCell ref="C31:F31"/>
    <mergeCell ref="C51:F51"/>
    <mergeCell ref="C28:F28"/>
    <mergeCell ref="C81:F81"/>
    <mergeCell ref="J28:M28"/>
    <mergeCell ref="J29:M29"/>
    <mergeCell ref="J50:M50"/>
    <mergeCell ref="H61:H62"/>
    <mergeCell ref="J51:M51"/>
    <mergeCell ref="J61:M62"/>
    <mergeCell ref="I27:I31"/>
    <mergeCell ref="B36:J36"/>
    <mergeCell ref="J48:M48"/>
    <mergeCell ref="C50:F50"/>
    <mergeCell ref="K64:M64"/>
    <mergeCell ref="C45:F45"/>
    <mergeCell ref="J30:M30"/>
    <mergeCell ref="C48:F48"/>
    <mergeCell ref="C30:F30"/>
    <mergeCell ref="J49:M49"/>
    <mergeCell ref="K46:M46"/>
    <mergeCell ref="G43:G44"/>
    <mergeCell ref="D64:F64"/>
    <mergeCell ref="B6:J6"/>
    <mergeCell ref="B20:J20"/>
    <mergeCell ref="A34:I34"/>
    <mergeCell ref="B72:J72"/>
    <mergeCell ref="I13:I17"/>
    <mergeCell ref="C43:F44"/>
    <mergeCell ref="C15:F15"/>
    <mergeCell ref="H43:H44"/>
    <mergeCell ref="C16:F16"/>
    <mergeCell ref="C14:F14"/>
    <mergeCell ref="A4:I4"/>
    <mergeCell ref="G176:H177"/>
    <mergeCell ref="A108:I108"/>
    <mergeCell ref="G133:H133"/>
    <mergeCell ref="G137:H138"/>
    <mergeCell ref="C86:F86"/>
    <mergeCell ref="C61:F62"/>
    <mergeCell ref="I61:I69"/>
    <mergeCell ref="G61:G62"/>
    <mergeCell ref="C66:F66"/>
    <mergeCell ref="D159:F159"/>
    <mergeCell ref="I154:J154"/>
    <mergeCell ref="K137:K140"/>
    <mergeCell ref="I137:J138"/>
    <mergeCell ref="A219:I219"/>
    <mergeCell ref="H204:I204"/>
    <mergeCell ref="J204:K204"/>
    <mergeCell ref="F204:G204"/>
    <mergeCell ref="C182:F182"/>
    <mergeCell ref="C156:F156"/>
    <mergeCell ref="J69:M69"/>
    <mergeCell ref="C79:F80"/>
    <mergeCell ref="C290:F290"/>
    <mergeCell ref="C257:F257"/>
    <mergeCell ref="M154:M159"/>
    <mergeCell ref="L139:O140"/>
    <mergeCell ref="L137:O138"/>
    <mergeCell ref="N154:Q155"/>
    <mergeCell ref="C206:E206"/>
    <mergeCell ref="A124:I124"/>
    <mergeCell ref="C87:F87"/>
    <mergeCell ref="A90:I90"/>
    <mergeCell ref="N43:N44"/>
    <mergeCell ref="O43:O44"/>
    <mergeCell ref="J43:M44"/>
    <mergeCell ref="J79:M80"/>
    <mergeCell ref="N79:N80"/>
    <mergeCell ref="O79:O80"/>
    <mergeCell ref="J47:M47"/>
    <mergeCell ref="J66:M66"/>
    <mergeCell ref="F195:G195"/>
    <mergeCell ref="L195:L198"/>
    <mergeCell ref="C197:E197"/>
    <mergeCell ref="A162:I162"/>
    <mergeCell ref="C176:F178"/>
    <mergeCell ref="A185:I185"/>
    <mergeCell ref="L204:L207"/>
    <mergeCell ref="C245:F245"/>
    <mergeCell ref="C215:E215"/>
    <mergeCell ref="F213:G213"/>
    <mergeCell ref="H213:I213"/>
    <mergeCell ref="L213:L216"/>
    <mergeCell ref="J213:K213"/>
    <mergeCell ref="K228:L228"/>
    <mergeCell ref="C204:E205"/>
    <mergeCell ref="T337:U337"/>
    <mergeCell ref="W214:X214"/>
    <mergeCell ref="Y214:Z214"/>
    <mergeCell ref="V229:W229"/>
    <mergeCell ref="X286:AC286"/>
    <mergeCell ref="X256:Y256"/>
    <mergeCell ref="Z287:AA287"/>
    <mergeCell ref="P228:U228"/>
    <mergeCell ref="R337:S337"/>
    <mergeCell ref="R286:S286"/>
    <mergeCell ref="Y205:Z205"/>
    <mergeCell ref="U213:Z213"/>
    <mergeCell ref="T336:Y336"/>
    <mergeCell ref="W205:X205"/>
    <mergeCell ref="R313:T313"/>
    <mergeCell ref="W287:W288"/>
    <mergeCell ref="S287:S288"/>
    <mergeCell ref="U313:W313"/>
    <mergeCell ref="AB287:AC287"/>
    <mergeCell ref="T229:U229"/>
    <mergeCell ref="AB256:AC256"/>
    <mergeCell ref="R229:S229"/>
    <mergeCell ref="P272:U272"/>
    <mergeCell ref="R256:S256"/>
    <mergeCell ref="R287:R288"/>
    <mergeCell ref="AD256:AE256"/>
    <mergeCell ref="AF256:AG256"/>
    <mergeCell ref="T256:U256"/>
    <mergeCell ref="V228:AA228"/>
    <mergeCell ref="X229:Y229"/>
    <mergeCell ref="Z229:AA229"/>
    <mergeCell ref="V255:AA255"/>
    <mergeCell ref="Z256:AA256"/>
    <mergeCell ref="V256:W256"/>
    <mergeCell ref="K287:K288"/>
    <mergeCell ref="L287:L288"/>
    <mergeCell ref="K286:L286"/>
    <mergeCell ref="T286:U286"/>
    <mergeCell ref="V286:W286"/>
    <mergeCell ref="X287:Y287"/>
    <mergeCell ref="T287:T288"/>
    <mergeCell ref="V287:V288"/>
    <mergeCell ref="N286:Q288"/>
  </mergeCells>
  <printOptions/>
  <pageMargins left="0.5905511811023623" right="0.5905511811023623" top="0.7874015748031497" bottom="0.7874015748031497" header="0.5118110236220472" footer="0.5118110236220472"/>
  <pageSetup fitToHeight="4" fitToWidth="1" horizontalDpi="600" verticalDpi="600" orientation="portrait" paperSize="9" scale="41" r:id="rId1"/>
  <headerFooter alignWithMargins="0">
    <oddFooter>&amp;C&amp;P</oddFooter>
  </headerFooter>
  <rowBreaks count="7" manualBreakCount="7">
    <brk id="33" max="255" man="1"/>
    <brk id="89" max="255" man="1"/>
    <brk id="142" max="255" man="1"/>
    <brk id="184" max="255" man="1"/>
    <brk id="218" max="255" man="1"/>
    <brk id="260" max="255" man="1"/>
    <brk id="343" min="1" max="22" man="1"/>
  </rowBreaks>
</worksheet>
</file>

<file path=xl/worksheets/sheet2.xml><?xml version="1.0" encoding="utf-8"?>
<worksheet xmlns="http://schemas.openxmlformats.org/spreadsheetml/2006/main" xmlns:r="http://schemas.openxmlformats.org/officeDocument/2006/relationships">
  <sheetPr>
    <pageSetUpPr fitToPage="1"/>
  </sheetPr>
  <dimension ref="A1:AH63"/>
  <sheetViews>
    <sheetView showGridLines="0" view="pageBreakPreview" zoomScale="60" zoomScaleNormal="70" zoomScalePageLayoutView="0" workbookViewId="0" topLeftCell="A12">
      <selection activeCell="A1" sqref="A1"/>
    </sheetView>
  </sheetViews>
  <sheetFormatPr defaultColWidth="9.00390625" defaultRowHeight="13.5"/>
  <cols>
    <col min="1" max="1" width="1.4921875" style="3" customWidth="1"/>
    <col min="2" max="2" width="4.625" style="3" customWidth="1"/>
    <col min="3" max="3" width="8.625" style="3" customWidth="1"/>
    <col min="4" max="4" width="8.625" style="7" customWidth="1"/>
    <col min="5" max="9" width="8.625" style="4" customWidth="1"/>
    <col min="10" max="21" width="8.625" style="3" customWidth="1"/>
    <col min="22" max="23" width="8.625" style="7" customWidth="1"/>
    <col min="24" max="29" width="8.625" style="4" customWidth="1"/>
    <col min="30" max="30" width="4.625" style="3" customWidth="1"/>
    <col min="31" max="31" width="1.4921875" style="3" customWidth="1"/>
    <col min="32" max="16384" width="9.00390625" style="3" customWidth="1"/>
  </cols>
  <sheetData>
    <row r="1" spans="2:30" ht="22.5" customHeight="1" thickBot="1">
      <c r="B1" s="11"/>
      <c r="C1" s="11"/>
      <c r="D1" s="12"/>
      <c r="E1" s="136"/>
      <c r="F1" s="136"/>
      <c r="G1" s="136"/>
      <c r="H1" s="136"/>
      <c r="I1" s="13"/>
      <c r="J1" s="13"/>
      <c r="K1" s="13"/>
      <c r="L1" s="651" t="s">
        <v>307</v>
      </c>
      <c r="M1" s="651"/>
      <c r="N1" s="651"/>
      <c r="O1" s="651"/>
      <c r="P1" s="651"/>
      <c r="Q1" s="651"/>
      <c r="R1" s="651"/>
      <c r="S1" s="651"/>
      <c r="T1" s="651"/>
      <c r="U1" s="13"/>
      <c r="V1" s="13"/>
      <c r="W1" s="13"/>
      <c r="X1" s="13"/>
      <c r="Y1" s="13"/>
      <c r="Z1" s="13"/>
      <c r="AA1" s="13"/>
      <c r="AB1" s="13"/>
      <c r="AC1" s="13"/>
      <c r="AD1" s="11"/>
    </row>
    <row r="2" spans="2:31" ht="22.5" customHeight="1">
      <c r="B2" s="6"/>
      <c r="C2" s="137"/>
      <c r="D2" s="138"/>
      <c r="E2" s="138"/>
      <c r="F2" s="138"/>
      <c r="G2" s="138"/>
      <c r="H2" s="138"/>
      <c r="I2" s="259"/>
      <c r="J2" s="138"/>
      <c r="K2" s="138"/>
      <c r="L2" s="651"/>
      <c r="M2" s="651"/>
      <c r="N2" s="651"/>
      <c r="O2" s="651"/>
      <c r="P2" s="651"/>
      <c r="Q2" s="651"/>
      <c r="R2" s="651"/>
      <c r="S2" s="651"/>
      <c r="T2" s="651"/>
      <c r="U2" s="138"/>
      <c r="V2" s="138"/>
      <c r="W2" s="138"/>
      <c r="X2" s="139"/>
      <c r="Y2" s="139"/>
      <c r="Z2" s="139"/>
      <c r="AA2" s="139"/>
      <c r="AB2" s="139"/>
      <c r="AC2" s="139"/>
      <c r="AD2" s="5"/>
      <c r="AE2" s="137"/>
    </row>
    <row r="3" spans="2:31" ht="14.25">
      <c r="B3" s="6"/>
      <c r="AD3" s="140"/>
      <c r="AE3" s="137"/>
    </row>
    <row r="4" spans="2:31" ht="20.25" customHeight="1">
      <c r="B4" s="6"/>
      <c r="O4" s="648" t="s">
        <v>20</v>
      </c>
      <c r="P4" s="649"/>
      <c r="Q4" s="649"/>
      <c r="R4" s="632" t="s">
        <v>228</v>
      </c>
      <c r="S4" s="633"/>
      <c r="T4" s="634"/>
      <c r="U4" s="169"/>
      <c r="V4" s="169"/>
      <c r="AD4" s="140"/>
      <c r="AE4" s="137"/>
    </row>
    <row r="5" spans="2:31" ht="20.25" customHeight="1" thickBot="1">
      <c r="B5" s="6"/>
      <c r="O5" s="191" t="s">
        <v>227</v>
      </c>
      <c r="P5" s="232" t="s">
        <v>171</v>
      </c>
      <c r="Q5" s="246" t="s">
        <v>170</v>
      </c>
      <c r="R5" s="320" t="s">
        <v>227</v>
      </c>
      <c r="S5" s="322" t="s">
        <v>171</v>
      </c>
      <c r="T5" s="321" t="s">
        <v>170</v>
      </c>
      <c r="AD5" s="140"/>
      <c r="AE5" s="137"/>
    </row>
    <row r="6" spans="2:31" ht="31.5" customHeight="1" thickBot="1" thickTop="1">
      <c r="B6" s="6"/>
      <c r="L6" s="635" t="s">
        <v>22</v>
      </c>
      <c r="M6" s="636"/>
      <c r="N6" s="637"/>
      <c r="O6" s="254">
        <v>74.1</v>
      </c>
      <c r="P6" s="155">
        <v>73</v>
      </c>
      <c r="Q6" s="253">
        <v>68.3</v>
      </c>
      <c r="R6" s="319">
        <f>'入力シート'!$M$354</f>
      </c>
      <c r="S6" s="343">
        <f>'入力シート'!$N$354</f>
      </c>
      <c r="T6" s="344">
        <f>'入力シート'!$O$354</f>
      </c>
      <c r="AD6" s="140"/>
      <c r="AE6" s="137"/>
    </row>
    <row r="7" spans="2:31" ht="63.75" customHeight="1" thickBot="1" thickTop="1">
      <c r="B7" s="6"/>
      <c r="U7" s="137"/>
      <c r="AD7" s="140"/>
      <c r="AE7" s="137"/>
    </row>
    <row r="8" spans="2:31" ht="29.25" customHeight="1" thickBot="1">
      <c r="B8" s="142"/>
      <c r="C8" s="629" t="s">
        <v>159</v>
      </c>
      <c r="D8" s="630"/>
      <c r="E8" s="630"/>
      <c r="F8" s="630"/>
      <c r="G8" s="630"/>
      <c r="H8" s="630"/>
      <c r="I8" s="630"/>
      <c r="J8" s="630"/>
      <c r="K8" s="631"/>
      <c r="U8" s="638" t="s">
        <v>160</v>
      </c>
      <c r="V8" s="639"/>
      <c r="W8" s="639"/>
      <c r="X8" s="639"/>
      <c r="Y8" s="639"/>
      <c r="Z8" s="639"/>
      <c r="AA8" s="639"/>
      <c r="AB8" s="639"/>
      <c r="AC8" s="640"/>
      <c r="AD8" s="140"/>
      <c r="AE8" s="137"/>
    </row>
    <row r="9" spans="2:31" ht="24.75" customHeight="1">
      <c r="B9" s="6"/>
      <c r="C9" s="8"/>
      <c r="D9" s="8"/>
      <c r="E9" s="8"/>
      <c r="F9" s="8"/>
      <c r="G9" s="8"/>
      <c r="H9" s="8"/>
      <c r="I9" s="8"/>
      <c r="J9" s="4"/>
      <c r="U9" s="8"/>
      <c r="V9" s="8"/>
      <c r="W9" s="8"/>
      <c r="X9" s="8"/>
      <c r="Y9" s="8"/>
      <c r="Z9" s="8"/>
      <c r="AA9" s="8"/>
      <c r="AB9" s="8"/>
      <c r="AC9" s="8"/>
      <c r="AD9" s="140"/>
      <c r="AE9" s="137"/>
    </row>
    <row r="10" spans="2:31" ht="24.75" customHeight="1">
      <c r="B10" s="6"/>
      <c r="C10" s="8"/>
      <c r="AD10" s="140"/>
      <c r="AE10" s="137"/>
    </row>
    <row r="11" spans="2:31" ht="24.75" customHeight="1">
      <c r="B11" s="6"/>
      <c r="C11" s="8"/>
      <c r="F11" s="652" t="s">
        <v>20</v>
      </c>
      <c r="G11" s="653"/>
      <c r="H11" s="654"/>
      <c r="I11" s="646" t="s">
        <v>228</v>
      </c>
      <c r="J11" s="655"/>
      <c r="K11" s="647"/>
      <c r="X11" s="652" t="s">
        <v>20</v>
      </c>
      <c r="Y11" s="653"/>
      <c r="Z11" s="654"/>
      <c r="AA11" s="646" t="s">
        <v>228</v>
      </c>
      <c r="AB11" s="655"/>
      <c r="AC11" s="647"/>
      <c r="AD11" s="140"/>
      <c r="AE11" s="137"/>
    </row>
    <row r="12" spans="2:30" ht="24.75" customHeight="1" thickBot="1">
      <c r="B12" s="6"/>
      <c r="E12" s="7"/>
      <c r="F12" s="148" t="s">
        <v>227</v>
      </c>
      <c r="G12" s="148" t="s">
        <v>171</v>
      </c>
      <c r="H12" s="158" t="s">
        <v>170</v>
      </c>
      <c r="I12" s="148" t="s">
        <v>227</v>
      </c>
      <c r="J12" s="148" t="s">
        <v>171</v>
      </c>
      <c r="K12" s="158" t="s">
        <v>170</v>
      </c>
      <c r="X12" s="148" t="s">
        <v>227</v>
      </c>
      <c r="Y12" s="148" t="s">
        <v>171</v>
      </c>
      <c r="Z12" s="158" t="s">
        <v>170</v>
      </c>
      <c r="AA12" s="148" t="s">
        <v>227</v>
      </c>
      <c r="AB12" s="148" t="s">
        <v>171</v>
      </c>
      <c r="AC12" s="158" t="s">
        <v>170</v>
      </c>
      <c r="AD12" s="140"/>
    </row>
    <row r="13" spans="2:30" ht="24.75" customHeight="1" thickTop="1">
      <c r="B13" s="6"/>
      <c r="C13" s="714" t="s">
        <v>162</v>
      </c>
      <c r="D13" s="715"/>
      <c r="E13" s="1" t="s">
        <v>23</v>
      </c>
      <c r="F13" s="233">
        <v>3.5</v>
      </c>
      <c r="G13" s="234">
        <v>7.4</v>
      </c>
      <c r="H13" s="238">
        <v>3.1</v>
      </c>
      <c r="I13" s="376">
        <f>IF(OR(I14="",I15=""),"",I14-I15)</f>
      </c>
      <c r="J13" s="377">
        <f>IF(OR(J14="",J15=""),"",J14-J15)</f>
      </c>
      <c r="K13" s="378">
        <f>IF(OR(K14="",K15=""),"",K14-K15)</f>
      </c>
      <c r="M13" s="718" t="s">
        <v>188</v>
      </c>
      <c r="N13" s="648" t="s">
        <v>20</v>
      </c>
      <c r="O13" s="649"/>
      <c r="P13" s="650"/>
      <c r="Q13" s="632" t="s">
        <v>228</v>
      </c>
      <c r="R13" s="633"/>
      <c r="S13" s="634"/>
      <c r="U13" s="698" t="s">
        <v>161</v>
      </c>
      <c r="V13" s="703" t="s">
        <v>26</v>
      </c>
      <c r="W13" s="704"/>
      <c r="X13" s="15">
        <v>0.123</v>
      </c>
      <c r="Y13" s="240" t="s">
        <v>317</v>
      </c>
      <c r="Z13" s="252">
        <v>0.13</v>
      </c>
      <c r="AA13" s="317">
        <f>'入力シート'!$R$318</f>
      </c>
      <c r="AB13" s="346">
        <f>'入力シート'!$S$318</f>
      </c>
      <c r="AC13" s="348">
        <f>'入力シート'!$T$318</f>
      </c>
      <c r="AD13" s="140"/>
    </row>
    <row r="14" spans="2:30" ht="24.75" customHeight="1" thickBot="1">
      <c r="B14" s="6"/>
      <c r="C14" s="721"/>
      <c r="D14" s="722"/>
      <c r="E14" s="144" t="s">
        <v>1</v>
      </c>
      <c r="F14" s="235">
        <v>12.3</v>
      </c>
      <c r="G14" s="170">
        <v>11.4</v>
      </c>
      <c r="H14" s="231">
        <v>13.9</v>
      </c>
      <c r="I14" s="329">
        <f>'入力シート'!$J$275</f>
      </c>
      <c r="J14" s="330">
        <f>'入力シート'!$L$275</f>
      </c>
      <c r="K14" s="331">
        <f>'入力シート'!$N$275</f>
      </c>
      <c r="L14" s="314"/>
      <c r="M14" s="719"/>
      <c r="N14" s="191" t="s">
        <v>227</v>
      </c>
      <c r="O14" s="191" t="s">
        <v>171</v>
      </c>
      <c r="P14" s="247" t="s">
        <v>170</v>
      </c>
      <c r="Q14" s="320" t="s">
        <v>227</v>
      </c>
      <c r="R14" s="322" t="s">
        <v>171</v>
      </c>
      <c r="S14" s="321" t="s">
        <v>170</v>
      </c>
      <c r="T14" s="137"/>
      <c r="U14" s="699"/>
      <c r="V14" s="690" t="s">
        <v>24</v>
      </c>
      <c r="W14" s="691"/>
      <c r="X14" s="16">
        <v>0.137</v>
      </c>
      <c r="Y14" s="241">
        <v>0.011</v>
      </c>
      <c r="Z14" s="242">
        <v>0.203</v>
      </c>
      <c r="AA14" s="318">
        <f>'入力シート'!$R$317</f>
      </c>
      <c r="AB14" s="337">
        <f>'入力シート'!$S$317</f>
      </c>
      <c r="AC14" s="342">
        <f>'入力シート'!$T$317</f>
      </c>
      <c r="AD14" s="140"/>
    </row>
    <row r="15" spans="2:30" ht="24.75" customHeight="1" thickBot="1" thickTop="1">
      <c r="B15" s="6"/>
      <c r="C15" s="716"/>
      <c r="D15" s="717"/>
      <c r="E15" s="2" t="s">
        <v>2</v>
      </c>
      <c r="F15" s="236">
        <v>8.9</v>
      </c>
      <c r="G15" s="237">
        <v>4.3</v>
      </c>
      <c r="H15" s="239">
        <v>10.8</v>
      </c>
      <c r="I15" s="332">
        <f>'入力シート'!$K$275</f>
      </c>
      <c r="J15" s="333">
        <f>'入力シート'!$M$275</f>
      </c>
      <c r="K15" s="334">
        <f>'入力シート'!$O$275</f>
      </c>
      <c r="M15" s="719"/>
      <c r="N15" s="670">
        <v>79.4</v>
      </c>
      <c r="O15" s="726" t="s">
        <v>306</v>
      </c>
      <c r="P15" s="666">
        <v>77.6</v>
      </c>
      <c r="Q15" s="615">
        <f>'入力シート'!$R$182</f>
      </c>
      <c r="R15" s="611">
        <f>'入力シート'!$S$182</f>
      </c>
      <c r="S15" s="712">
        <f>'入力シート'!$T$182</f>
      </c>
      <c r="AD15" s="140"/>
    </row>
    <row r="16" spans="2:30" ht="24.75" customHeight="1" thickBot="1" thickTop="1">
      <c r="B16" s="6"/>
      <c r="C16"/>
      <c r="D16" s="145"/>
      <c r="E16" s="146"/>
      <c r="F16" s="146"/>
      <c r="G16" s="146"/>
      <c r="H16" s="146"/>
      <c r="I16" s="146"/>
      <c r="M16" s="720"/>
      <c r="N16" s="671"/>
      <c r="O16" s="727"/>
      <c r="P16" s="667"/>
      <c r="Q16" s="616"/>
      <c r="R16" s="612"/>
      <c r="S16" s="713"/>
      <c r="X16" s="652" t="s">
        <v>20</v>
      </c>
      <c r="Y16" s="653"/>
      <c r="Z16" s="654"/>
      <c r="AA16" s="643" t="s">
        <v>228</v>
      </c>
      <c r="AB16" s="644"/>
      <c r="AC16" s="645"/>
      <c r="AD16" s="140"/>
    </row>
    <row r="17" spans="2:31" ht="24.75" customHeight="1" thickTop="1">
      <c r="B17" s="6"/>
      <c r="L17" s="137"/>
      <c r="M17" s="137"/>
      <c r="O17" s="137"/>
      <c r="P17" s="137"/>
      <c r="Q17" s="137"/>
      <c r="R17" s="137"/>
      <c r="S17" s="137"/>
      <c r="T17" s="137"/>
      <c r="V17" s="3"/>
      <c r="W17" s="3"/>
      <c r="X17" s="148" t="s">
        <v>227</v>
      </c>
      <c r="Y17" s="148" t="s">
        <v>171</v>
      </c>
      <c r="Z17" s="347" t="s">
        <v>170</v>
      </c>
      <c r="AA17" s="349" t="s">
        <v>227</v>
      </c>
      <c r="AB17" s="351" t="s">
        <v>171</v>
      </c>
      <c r="AC17" s="350" t="s">
        <v>170</v>
      </c>
      <c r="AD17" s="140"/>
      <c r="AE17" s="137"/>
    </row>
    <row r="18" spans="2:31" ht="24.75" customHeight="1" thickBot="1">
      <c r="B18" s="6"/>
      <c r="E18" s="3"/>
      <c r="F18" s="3"/>
      <c r="G18" s="3"/>
      <c r="H18" s="3"/>
      <c r="U18" s="700" t="s">
        <v>163</v>
      </c>
      <c r="V18" s="701"/>
      <c r="W18" s="702"/>
      <c r="X18" s="147">
        <v>0.231</v>
      </c>
      <c r="Y18" s="244">
        <v>0.022</v>
      </c>
      <c r="Z18" s="245">
        <v>0.49</v>
      </c>
      <c r="AA18" s="352">
        <f>'入力シート'!$R$316</f>
      </c>
      <c r="AB18" s="341">
        <f>'入力シート'!$S$316</f>
      </c>
      <c r="AC18" s="342">
        <f>'入力シート'!$T$316</f>
      </c>
      <c r="AD18" s="140"/>
      <c r="AE18" s="137"/>
    </row>
    <row r="19" spans="2:31" ht="24.75" customHeight="1" thickTop="1">
      <c r="B19" s="6"/>
      <c r="F19" s="652" t="s">
        <v>20</v>
      </c>
      <c r="G19" s="653"/>
      <c r="H19" s="654"/>
      <c r="I19" s="646" t="s">
        <v>228</v>
      </c>
      <c r="J19" s="655"/>
      <c r="K19" s="647"/>
      <c r="AD19" s="140"/>
      <c r="AE19" s="137"/>
    </row>
    <row r="20" spans="2:31" ht="24.75" customHeight="1" thickBot="1">
      <c r="B20" s="6"/>
      <c r="E20" s="7"/>
      <c r="F20" s="148" t="s">
        <v>227</v>
      </c>
      <c r="G20" s="148" t="s">
        <v>171</v>
      </c>
      <c r="H20" s="158" t="s">
        <v>170</v>
      </c>
      <c r="I20" s="148" t="s">
        <v>227</v>
      </c>
      <c r="J20" s="148" t="s">
        <v>171</v>
      </c>
      <c r="K20" s="158" t="s">
        <v>170</v>
      </c>
      <c r="V20" s="9"/>
      <c r="W20" s="9"/>
      <c r="X20" s="169"/>
      <c r="Y20" s="169"/>
      <c r="Z20" s="169"/>
      <c r="AA20" s="169"/>
      <c r="AB20" s="169"/>
      <c r="AC20" s="169"/>
      <c r="AD20" s="140"/>
      <c r="AE20" s="137"/>
    </row>
    <row r="21" spans="2:34" ht="24.75" customHeight="1" thickTop="1">
      <c r="B21" s="6"/>
      <c r="C21" s="714" t="s">
        <v>270</v>
      </c>
      <c r="D21" s="709"/>
      <c r="E21" s="185" t="s">
        <v>26</v>
      </c>
      <c r="F21" s="15">
        <v>0.098</v>
      </c>
      <c r="G21" s="261" t="s">
        <v>306</v>
      </c>
      <c r="H21" s="252">
        <v>0.087</v>
      </c>
      <c r="I21" s="317">
        <f>'入力シート'!$O$340</f>
      </c>
      <c r="J21" s="335">
        <f>'入力シート'!$Q$340</f>
      </c>
      <c r="K21" s="336">
        <f>'入力シート'!$S$340</f>
      </c>
      <c r="N21" s="137"/>
      <c r="V21" s="9"/>
      <c r="W21" s="9"/>
      <c r="X21" s="174"/>
      <c r="Y21" s="646" t="s">
        <v>201</v>
      </c>
      <c r="Z21" s="647"/>
      <c r="AA21" s="646" t="s">
        <v>229</v>
      </c>
      <c r="AB21" s="647"/>
      <c r="AC21" s="312"/>
      <c r="AD21" s="140"/>
      <c r="AH21" s="180"/>
    </row>
    <row r="22" spans="2:34" ht="24.75" customHeight="1" thickBot="1">
      <c r="B22" s="6"/>
      <c r="C22" s="710"/>
      <c r="D22" s="711"/>
      <c r="E22" s="355" t="s">
        <v>24</v>
      </c>
      <c r="F22" s="16">
        <v>0.115</v>
      </c>
      <c r="G22" s="241">
        <v>0.042</v>
      </c>
      <c r="H22" s="242">
        <v>0.102</v>
      </c>
      <c r="I22" s="318">
        <f>'入力シート'!$O$339</f>
      </c>
      <c r="J22" s="337">
        <f>'入力シート'!$Q$339</f>
      </c>
      <c r="K22" s="338">
        <f>'入力シート'!$S$339</f>
      </c>
      <c r="M22" s="718" t="s">
        <v>189</v>
      </c>
      <c r="N22" s="648" t="s">
        <v>20</v>
      </c>
      <c r="O22" s="649"/>
      <c r="P22" s="650"/>
      <c r="Q22" s="632" t="s">
        <v>228</v>
      </c>
      <c r="R22" s="633"/>
      <c r="S22" s="634"/>
      <c r="T22" s="312"/>
      <c r="V22" s="9"/>
      <c r="W22" s="9"/>
      <c r="X22" s="169"/>
      <c r="Y22" s="175" t="s">
        <v>1</v>
      </c>
      <c r="Z22" s="175" t="s">
        <v>2</v>
      </c>
      <c r="AA22" s="199" t="s">
        <v>1</v>
      </c>
      <c r="AB22" s="199" t="s">
        <v>2</v>
      </c>
      <c r="AC22" s="312"/>
      <c r="AD22" s="140"/>
      <c r="AH22" s="180"/>
    </row>
    <row r="23" spans="2:30" ht="24.75" customHeight="1" thickBot="1" thickTop="1">
      <c r="B23" s="6"/>
      <c r="C23" s="159"/>
      <c r="D23" s="159"/>
      <c r="E23" s="184"/>
      <c r="I23" s="139"/>
      <c r="J23" s="137"/>
      <c r="K23" s="262"/>
      <c r="M23" s="719"/>
      <c r="N23" s="191" t="s">
        <v>227</v>
      </c>
      <c r="O23" s="191" t="s">
        <v>171</v>
      </c>
      <c r="P23" s="247" t="s">
        <v>170</v>
      </c>
      <c r="Q23" s="320" t="s">
        <v>227</v>
      </c>
      <c r="R23" s="322" t="s">
        <v>171</v>
      </c>
      <c r="S23" s="323" t="s">
        <v>170</v>
      </c>
      <c r="T23" s="312"/>
      <c r="U23" s="623" t="s">
        <v>164</v>
      </c>
      <c r="V23" s="620" t="s">
        <v>192</v>
      </c>
      <c r="W23" s="621"/>
      <c r="X23" s="622"/>
      <c r="Y23" s="183">
        <v>0.747</v>
      </c>
      <c r="Z23" s="187">
        <v>0.369</v>
      </c>
      <c r="AA23" s="186">
        <f>'入力シート'!$N$81</f>
      </c>
      <c r="AB23" s="326">
        <f>'入力シート'!$O$81</f>
      </c>
      <c r="AC23" s="328"/>
      <c r="AD23" s="140"/>
    </row>
    <row r="24" spans="2:30" ht="24.75" customHeight="1" thickTop="1">
      <c r="B24" s="6"/>
      <c r="D24" s="141"/>
      <c r="I24" s="139"/>
      <c r="M24" s="719"/>
      <c r="N24" s="670">
        <v>82.7</v>
      </c>
      <c r="O24" s="668" t="s">
        <v>306</v>
      </c>
      <c r="P24" s="666">
        <v>77.1</v>
      </c>
      <c r="Q24" s="615">
        <f>'入力シート'!$R$181</f>
      </c>
      <c r="R24" s="611">
        <f>'入力シート'!$S$181</f>
      </c>
      <c r="S24" s="613">
        <f>'入力シート'!$T$181</f>
      </c>
      <c r="T24" s="313"/>
      <c r="U24" s="624"/>
      <c r="V24" s="166"/>
      <c r="W24" s="641" t="s">
        <v>193</v>
      </c>
      <c r="X24" s="642"/>
      <c r="Y24" s="176">
        <v>0.695</v>
      </c>
      <c r="Z24" s="163">
        <v>0.319</v>
      </c>
      <c r="AA24" s="257">
        <f>'入力シート'!$N$82</f>
      </c>
      <c r="AB24" s="163">
        <f>'入力シート'!$O$82</f>
      </c>
      <c r="AC24" s="168"/>
      <c r="AD24" s="140"/>
    </row>
    <row r="25" spans="1:31" ht="24.75" customHeight="1" thickBot="1">
      <c r="A25" s="4"/>
      <c r="B25" s="6"/>
      <c r="D25" s="3"/>
      <c r="E25" s="3"/>
      <c r="F25" s="3"/>
      <c r="G25" s="3"/>
      <c r="H25" s="3"/>
      <c r="L25" s="315"/>
      <c r="M25" s="720"/>
      <c r="N25" s="671"/>
      <c r="O25" s="669"/>
      <c r="P25" s="667"/>
      <c r="Q25" s="616"/>
      <c r="R25" s="612"/>
      <c r="S25" s="614"/>
      <c r="T25" s="313"/>
      <c r="U25" s="624"/>
      <c r="V25" s="617" t="s">
        <v>194</v>
      </c>
      <c r="W25" s="618"/>
      <c r="X25" s="619"/>
      <c r="Y25" s="177">
        <v>0.081</v>
      </c>
      <c r="Z25" s="151">
        <v>0.221</v>
      </c>
      <c r="AA25" s="256">
        <f>'入力シート'!$N$83</f>
      </c>
      <c r="AB25" s="151">
        <f>'入力シート'!$O$83</f>
      </c>
      <c r="AC25" s="168"/>
      <c r="AD25" s="140"/>
      <c r="AE25" s="137"/>
    </row>
    <row r="26" spans="2:31" ht="24.75" customHeight="1" thickTop="1">
      <c r="B26" s="6"/>
      <c r="L26" s="137"/>
      <c r="M26" s="137"/>
      <c r="U26" s="624"/>
      <c r="V26" s="626" t="s">
        <v>195</v>
      </c>
      <c r="W26" s="627"/>
      <c r="X26" s="628"/>
      <c r="Y26" s="177">
        <v>0.003</v>
      </c>
      <c r="Z26" s="151">
        <v>0.043</v>
      </c>
      <c r="AA26" s="258">
        <f>'入力シート'!$N$84</f>
      </c>
      <c r="AB26" s="182">
        <f>'入力シート'!$O$84</f>
      </c>
      <c r="AC26" s="168"/>
      <c r="AD26" s="140"/>
      <c r="AE26" s="137"/>
    </row>
    <row r="27" spans="2:31" ht="24.75" customHeight="1">
      <c r="B27" s="6"/>
      <c r="D27" s="3"/>
      <c r="E27" s="3"/>
      <c r="F27" s="652" t="s">
        <v>20</v>
      </c>
      <c r="G27" s="653"/>
      <c r="H27" s="654"/>
      <c r="I27" s="646" t="s">
        <v>228</v>
      </c>
      <c r="J27" s="655"/>
      <c r="K27" s="647"/>
      <c r="U27" s="624"/>
      <c r="V27" s="617" t="s">
        <v>196</v>
      </c>
      <c r="W27" s="618"/>
      <c r="X27" s="619"/>
      <c r="Y27" s="177">
        <v>0.033</v>
      </c>
      <c r="Z27" s="151">
        <v>0.038</v>
      </c>
      <c r="AA27" s="256">
        <f>'入力シート'!$N$85</f>
      </c>
      <c r="AB27" s="151">
        <f>'入力シート'!$O$85</f>
      </c>
      <c r="AC27" s="168"/>
      <c r="AD27" s="140"/>
      <c r="AE27" s="137"/>
    </row>
    <row r="28" spans="2:31" ht="24.75" customHeight="1" thickBot="1">
      <c r="B28" s="6"/>
      <c r="D28" s="3"/>
      <c r="E28" s="7"/>
      <c r="F28" s="148" t="s">
        <v>227</v>
      </c>
      <c r="G28" s="148" t="s">
        <v>171</v>
      </c>
      <c r="H28" s="417" t="s">
        <v>170</v>
      </c>
      <c r="I28" s="148" t="s">
        <v>227</v>
      </c>
      <c r="J28" s="148" t="s">
        <v>171</v>
      </c>
      <c r="K28" s="158" t="s">
        <v>170</v>
      </c>
      <c r="U28" s="624"/>
      <c r="V28" s="617" t="s">
        <v>197</v>
      </c>
      <c r="W28" s="618"/>
      <c r="X28" s="619"/>
      <c r="Y28" s="178">
        <v>0.114</v>
      </c>
      <c r="Z28" s="151">
        <v>0.207</v>
      </c>
      <c r="AA28" s="258">
        <f>'入力シート'!$N$86</f>
      </c>
      <c r="AB28" s="354">
        <f>'入力シート'!$O$86</f>
      </c>
      <c r="AC28" s="324"/>
      <c r="AD28" s="140"/>
      <c r="AE28" s="137"/>
    </row>
    <row r="29" spans="2:31" ht="24.75" customHeight="1" thickBot="1" thickTop="1">
      <c r="B29" s="6"/>
      <c r="C29" s="708" t="s">
        <v>271</v>
      </c>
      <c r="D29" s="709"/>
      <c r="E29" s="17" t="s">
        <v>1</v>
      </c>
      <c r="F29" s="15">
        <v>0.668</v>
      </c>
      <c r="G29" s="240">
        <v>0.618</v>
      </c>
      <c r="H29" s="418">
        <v>0.715</v>
      </c>
      <c r="I29" s="317">
        <f>'入力シート'!$O$216</f>
      </c>
      <c r="J29" s="339">
        <f>'入力シート'!$Q$216</f>
      </c>
      <c r="K29" s="340">
        <f>'入力シート'!$S$216</f>
      </c>
      <c r="U29" s="625"/>
      <c r="V29" s="705" t="s">
        <v>165</v>
      </c>
      <c r="W29" s="706"/>
      <c r="X29" s="707"/>
      <c r="Y29" s="179">
        <v>0.022</v>
      </c>
      <c r="Z29" s="151">
        <v>0.122</v>
      </c>
      <c r="AA29" s="255">
        <f>'入力シート'!$N$87</f>
      </c>
      <c r="AB29" s="181">
        <f>'入力シート'!$O$87</f>
      </c>
      <c r="AC29" s="168"/>
      <c r="AD29" s="140"/>
      <c r="AE29" s="137"/>
    </row>
    <row r="30" spans="2:31" ht="24.75" customHeight="1" thickBot="1" thickTop="1">
      <c r="B30" s="6"/>
      <c r="C30" s="710"/>
      <c r="D30" s="711"/>
      <c r="E30" s="149" t="s">
        <v>2</v>
      </c>
      <c r="F30" s="16">
        <v>0.392</v>
      </c>
      <c r="G30" s="241">
        <v>0.341</v>
      </c>
      <c r="H30" s="176">
        <v>0.577</v>
      </c>
      <c r="I30" s="318">
        <f>'入力シート'!$P$216</f>
      </c>
      <c r="J30" s="341">
        <f>'入力シート'!$R$216</f>
      </c>
      <c r="K30" s="342">
        <f>'入力シート'!$T$216</f>
      </c>
      <c r="M30" s="718" t="s">
        <v>190</v>
      </c>
      <c r="N30" s="648" t="s">
        <v>20</v>
      </c>
      <c r="O30" s="649"/>
      <c r="P30" s="650"/>
      <c r="Q30" s="632" t="s">
        <v>228</v>
      </c>
      <c r="R30" s="633"/>
      <c r="S30" s="634"/>
      <c r="T30" s="312"/>
      <c r="U30" s="159"/>
      <c r="V30" s="160"/>
      <c r="W30" s="160"/>
      <c r="X30" s="150"/>
      <c r="Y30" s="150"/>
      <c r="Z30" s="150"/>
      <c r="AA30" s="287"/>
      <c r="AB30" s="143"/>
      <c r="AC30" s="143"/>
      <c r="AD30" s="140"/>
      <c r="AE30" s="137"/>
    </row>
    <row r="31" spans="2:31" ht="24.75" customHeight="1" thickBot="1" thickTop="1">
      <c r="B31" s="6"/>
      <c r="D31" s="3"/>
      <c r="E31" s="3"/>
      <c r="F31" s="3"/>
      <c r="G31" s="3"/>
      <c r="H31" s="3"/>
      <c r="M31" s="719"/>
      <c r="N31" s="191" t="s">
        <v>227</v>
      </c>
      <c r="O31" s="191" t="s">
        <v>171</v>
      </c>
      <c r="P31" s="247" t="s">
        <v>170</v>
      </c>
      <c r="Q31" s="320" t="s">
        <v>227</v>
      </c>
      <c r="R31" s="322" t="s">
        <v>171</v>
      </c>
      <c r="S31" s="323" t="s">
        <v>170</v>
      </c>
      <c r="T31" s="312"/>
      <c r="U31" s="159"/>
      <c r="V31" s="161"/>
      <c r="W31" s="161"/>
      <c r="X31" s="150"/>
      <c r="Y31" s="652" t="s">
        <v>20</v>
      </c>
      <c r="Z31" s="654"/>
      <c r="AA31" s="646" t="s">
        <v>228</v>
      </c>
      <c r="AB31" s="647"/>
      <c r="AC31"/>
      <c r="AD31" s="140"/>
      <c r="AE31" s="137"/>
    </row>
    <row r="32" spans="2:31" ht="24.75" customHeight="1" thickBot="1" thickTop="1">
      <c r="B32" s="6"/>
      <c r="D32" s="3"/>
      <c r="E32" s="3"/>
      <c r="F32" s="3"/>
      <c r="G32" s="3"/>
      <c r="H32" s="3"/>
      <c r="M32" s="719"/>
      <c r="N32" s="670">
        <v>99.9</v>
      </c>
      <c r="O32" s="670">
        <v>99.2</v>
      </c>
      <c r="P32" s="666">
        <v>100.8</v>
      </c>
      <c r="Q32" s="615">
        <f>'入力シート'!$R$180</f>
      </c>
      <c r="R32" s="611">
        <f>'入力シート'!$S$180</f>
      </c>
      <c r="S32" s="613">
        <f>'入力シート'!$T$180</f>
      </c>
      <c r="T32" s="313"/>
      <c r="U32"/>
      <c r="V32"/>
      <c r="W32"/>
      <c r="X32" s="167"/>
      <c r="Y32" s="148" t="s">
        <v>171</v>
      </c>
      <c r="Z32" s="158" t="s">
        <v>170</v>
      </c>
      <c r="AA32" s="148" t="s">
        <v>171</v>
      </c>
      <c r="AB32" s="158" t="s">
        <v>170</v>
      </c>
      <c r="AC32"/>
      <c r="AD32" s="140"/>
      <c r="AE32" s="137"/>
    </row>
    <row r="33" spans="2:31" ht="24.75" customHeight="1" thickBot="1" thickTop="1">
      <c r="B33" s="6"/>
      <c r="D33" s="3"/>
      <c r="E33" s="3"/>
      <c r="F33" s="3"/>
      <c r="G33" s="3"/>
      <c r="H33" s="3"/>
      <c r="M33" s="720"/>
      <c r="N33" s="671"/>
      <c r="O33" s="671"/>
      <c r="P33" s="667"/>
      <c r="Q33" s="616"/>
      <c r="R33" s="612"/>
      <c r="S33" s="614"/>
      <c r="T33" s="313"/>
      <c r="U33" s="694" t="s">
        <v>166</v>
      </c>
      <c r="V33" s="695"/>
      <c r="W33" s="692" t="s">
        <v>18</v>
      </c>
      <c r="X33" s="693"/>
      <c r="Y33" s="249">
        <v>3</v>
      </c>
      <c r="Z33" s="250">
        <v>2.9</v>
      </c>
      <c r="AA33" s="356">
        <f>'入力シート'!$P$140</f>
      </c>
      <c r="AB33" s="353">
        <f>'入力シート'!$R$140</f>
      </c>
      <c r="AC33"/>
      <c r="AD33" s="140"/>
      <c r="AE33" s="137"/>
    </row>
    <row r="34" spans="2:31" ht="24.75" customHeight="1" thickBot="1" thickTop="1">
      <c r="B34" s="6"/>
      <c r="D34" s="3"/>
      <c r="E34" s="3"/>
      <c r="F34" s="652" t="s">
        <v>20</v>
      </c>
      <c r="G34" s="653"/>
      <c r="H34" s="654"/>
      <c r="I34" s="646" t="s">
        <v>228</v>
      </c>
      <c r="J34" s="655"/>
      <c r="K34" s="647"/>
      <c r="U34" s="696"/>
      <c r="V34" s="697"/>
      <c r="W34" s="690" t="s">
        <v>19</v>
      </c>
      <c r="X34" s="691"/>
      <c r="Y34" s="248">
        <v>3.1</v>
      </c>
      <c r="Z34" s="251">
        <v>3</v>
      </c>
      <c r="AA34" s="357">
        <f>'入力シート'!$Q$140</f>
      </c>
      <c r="AB34" s="345">
        <f>'入力シート'!$S$140</f>
      </c>
      <c r="AC34"/>
      <c r="AD34" s="140"/>
      <c r="AE34" s="137"/>
    </row>
    <row r="35" spans="2:31" ht="24.75" customHeight="1" thickBot="1" thickTop="1">
      <c r="B35" s="6"/>
      <c r="E35" s="3"/>
      <c r="F35" s="148" t="s">
        <v>227</v>
      </c>
      <c r="G35" s="148" t="s">
        <v>171</v>
      </c>
      <c r="H35" s="417" t="s">
        <v>170</v>
      </c>
      <c r="I35" s="148" t="s">
        <v>227</v>
      </c>
      <c r="J35" s="148" t="s">
        <v>171</v>
      </c>
      <c r="K35" s="158" t="s">
        <v>170</v>
      </c>
      <c r="V35" s="3"/>
      <c r="W35" s="3"/>
      <c r="X35" s="3"/>
      <c r="Y35" s="3"/>
      <c r="Z35" s="3"/>
      <c r="AA35" s="3"/>
      <c r="AB35" s="3"/>
      <c r="AC35" s="3"/>
      <c r="AD35" s="140"/>
      <c r="AE35" s="137"/>
    </row>
    <row r="36" spans="2:31" ht="24.75" customHeight="1" thickTop="1">
      <c r="B36" s="6"/>
      <c r="C36" s="714" t="s">
        <v>272</v>
      </c>
      <c r="D36" s="715"/>
      <c r="E36" s="17" t="s">
        <v>1</v>
      </c>
      <c r="F36" s="15">
        <v>0.807</v>
      </c>
      <c r="G36" s="240">
        <v>0.795</v>
      </c>
      <c r="H36" s="418">
        <v>0.789</v>
      </c>
      <c r="I36" s="317">
        <f>'入力シート'!$O$207</f>
      </c>
      <c r="J36" s="339">
        <f>'入力シート'!$Q$207</f>
      </c>
      <c r="K36" s="340">
        <f>'入力シート'!$S$207</f>
      </c>
      <c r="V36" s="3"/>
      <c r="W36" s="3"/>
      <c r="X36" s="3"/>
      <c r="Y36" s="3"/>
      <c r="Z36" s="3"/>
      <c r="AA36" s="3"/>
      <c r="AB36" s="3"/>
      <c r="AC36" s="3"/>
      <c r="AD36" s="140"/>
      <c r="AE36" s="137"/>
    </row>
    <row r="37" spans="2:31" ht="24.75" customHeight="1" thickBot="1">
      <c r="B37" s="6"/>
      <c r="C37" s="716"/>
      <c r="D37" s="717"/>
      <c r="E37" s="149" t="s">
        <v>2</v>
      </c>
      <c r="F37" s="16">
        <v>0.592</v>
      </c>
      <c r="G37" s="241">
        <v>0.565</v>
      </c>
      <c r="H37" s="419">
        <v>0.848</v>
      </c>
      <c r="I37" s="318">
        <f>'入力シート'!$P$207</f>
      </c>
      <c r="J37" s="341">
        <f>'入力シート'!$R$207</f>
      </c>
      <c r="K37" s="342">
        <f>'入力シート'!$T$207</f>
      </c>
      <c r="V37" s="3"/>
      <c r="W37" s="3"/>
      <c r="X37" s="3"/>
      <c r="Y37" s="646" t="s">
        <v>200</v>
      </c>
      <c r="Z37" s="655"/>
      <c r="AA37" s="646" t="s">
        <v>229</v>
      </c>
      <c r="AB37" s="647"/>
      <c r="AC37" s="312"/>
      <c r="AD37" s="140"/>
      <c r="AE37" s="137"/>
    </row>
    <row r="38" spans="2:31" ht="24.75" customHeight="1" thickBot="1" thickTop="1">
      <c r="B38" s="6"/>
      <c r="C38" s="159"/>
      <c r="D38" s="159"/>
      <c r="E38" s="165"/>
      <c r="F38" s="3"/>
      <c r="G38" s="3"/>
      <c r="H38" s="420"/>
      <c r="K38" s="137"/>
      <c r="L38" s="137"/>
      <c r="M38" s="137"/>
      <c r="N38" s="137"/>
      <c r="O38" s="137"/>
      <c r="P38" s="137"/>
      <c r="Q38" s="137"/>
      <c r="R38" s="137"/>
      <c r="S38" s="137"/>
      <c r="T38" s="137"/>
      <c r="V38" s="9"/>
      <c r="W38" s="9"/>
      <c r="X38" s="162"/>
      <c r="Y38" s="175" t="s">
        <v>1</v>
      </c>
      <c r="Z38" s="175" t="s">
        <v>2</v>
      </c>
      <c r="AA38" s="199" t="s">
        <v>1</v>
      </c>
      <c r="AB38" s="199" t="s">
        <v>2</v>
      </c>
      <c r="AC38" s="312"/>
      <c r="AD38" s="140"/>
      <c r="AE38" s="137"/>
    </row>
    <row r="39" spans="2:30" ht="24.75" customHeight="1" thickTop="1">
      <c r="B39" s="6"/>
      <c r="C39" s="137"/>
      <c r="D39" s="137"/>
      <c r="E39" s="3"/>
      <c r="F39" s="3"/>
      <c r="G39" s="3"/>
      <c r="H39" s="137"/>
      <c r="M39" s="718" t="s">
        <v>191</v>
      </c>
      <c r="N39" s="648" t="s">
        <v>20</v>
      </c>
      <c r="O39" s="649"/>
      <c r="P39" s="650"/>
      <c r="Q39" s="632" t="s">
        <v>228</v>
      </c>
      <c r="R39" s="633"/>
      <c r="S39" s="634"/>
      <c r="T39" s="312"/>
      <c r="U39" s="698" t="s">
        <v>198</v>
      </c>
      <c r="V39" s="620" t="s">
        <v>192</v>
      </c>
      <c r="W39" s="621"/>
      <c r="X39" s="622"/>
      <c r="Y39" s="183">
        <v>0.795</v>
      </c>
      <c r="Z39" s="187">
        <v>0.836</v>
      </c>
      <c r="AA39" s="186">
        <f>'入力シート'!$N$63</f>
      </c>
      <c r="AB39" s="327">
        <f>'入力シート'!$O$63</f>
      </c>
      <c r="AC39" s="325"/>
      <c r="AD39" s="140"/>
    </row>
    <row r="40" spans="2:30" ht="24.75" customHeight="1" thickBot="1">
      <c r="B40" s="6"/>
      <c r="D40" s="3"/>
      <c r="E40" s="3"/>
      <c r="F40" s="3"/>
      <c r="G40" s="3"/>
      <c r="H40" s="3"/>
      <c r="M40" s="719"/>
      <c r="N40" s="191" t="s">
        <v>227</v>
      </c>
      <c r="O40" s="191" t="s">
        <v>171</v>
      </c>
      <c r="P40" s="247" t="s">
        <v>170</v>
      </c>
      <c r="Q40" s="320" t="s">
        <v>227</v>
      </c>
      <c r="R40" s="322" t="s">
        <v>171</v>
      </c>
      <c r="S40" s="323" t="s">
        <v>170</v>
      </c>
      <c r="T40" s="312"/>
      <c r="U40" s="731"/>
      <c r="V40" s="166"/>
      <c r="W40" s="641" t="s">
        <v>193</v>
      </c>
      <c r="X40" s="642"/>
      <c r="Y40" s="176">
        <v>0.795</v>
      </c>
      <c r="Z40" s="163">
        <v>0.836</v>
      </c>
      <c r="AA40" s="256">
        <f>'入力シート'!$N$64</f>
      </c>
      <c r="AB40" s="182">
        <f>'入力シート'!$O$64</f>
      </c>
      <c r="AC40" s="168"/>
      <c r="AD40" s="140"/>
    </row>
    <row r="41" spans="2:30" ht="24.75" customHeight="1" thickTop="1">
      <c r="B41" s="6"/>
      <c r="D41" s="3"/>
      <c r="E41" s="3"/>
      <c r="F41" s="3"/>
      <c r="G41" s="3"/>
      <c r="H41" s="3"/>
      <c r="M41" s="719"/>
      <c r="N41" s="670">
        <v>100.1</v>
      </c>
      <c r="O41" s="670">
        <v>99.2</v>
      </c>
      <c r="P41" s="666">
        <v>124.9</v>
      </c>
      <c r="Q41" s="615">
        <f>'入力シート'!$R$179</f>
      </c>
      <c r="R41" s="611">
        <f>'入力シート'!$S$179</f>
      </c>
      <c r="S41" s="613">
        <f>'入力シート'!$T$179</f>
      </c>
      <c r="T41" s="313"/>
      <c r="U41" s="731"/>
      <c r="V41" s="617" t="s">
        <v>194</v>
      </c>
      <c r="W41" s="618"/>
      <c r="X41" s="619"/>
      <c r="Y41" s="177">
        <v>0.1</v>
      </c>
      <c r="Z41" s="188">
        <v>0.105</v>
      </c>
      <c r="AA41" s="189">
        <f>'入力シート'!$N$65</f>
      </c>
      <c r="AB41" s="151">
        <f>'入力シート'!$O$65</f>
      </c>
      <c r="AC41" s="328"/>
      <c r="AD41" s="140"/>
    </row>
    <row r="42" spans="2:30" ht="24.75" customHeight="1" thickBot="1">
      <c r="B42" s="6"/>
      <c r="D42" s="3"/>
      <c r="E42" s="3"/>
      <c r="F42" s="652" t="s">
        <v>20</v>
      </c>
      <c r="G42" s="653"/>
      <c r="H42" s="654"/>
      <c r="I42" s="646" t="s">
        <v>228</v>
      </c>
      <c r="J42" s="655"/>
      <c r="K42" s="647"/>
      <c r="M42" s="720"/>
      <c r="N42" s="671"/>
      <c r="O42" s="671"/>
      <c r="P42" s="667"/>
      <c r="Q42" s="616"/>
      <c r="R42" s="612"/>
      <c r="S42" s="614"/>
      <c r="T42" s="313"/>
      <c r="U42" s="731"/>
      <c r="V42" s="626" t="s">
        <v>195</v>
      </c>
      <c r="W42" s="627"/>
      <c r="X42" s="628"/>
      <c r="Y42" s="177">
        <v>0.005</v>
      </c>
      <c r="Z42" s="151">
        <v>0.013</v>
      </c>
      <c r="AA42" s="256">
        <f>'入力シート'!$N$66</f>
      </c>
      <c r="AB42" s="182">
        <f>'入力シート'!$O$66</f>
      </c>
      <c r="AC42" s="168"/>
      <c r="AD42" s="140"/>
    </row>
    <row r="43" spans="2:31" ht="24.75" customHeight="1" thickBot="1" thickTop="1">
      <c r="B43" s="6"/>
      <c r="E43" s="3"/>
      <c r="F43" s="148" t="s">
        <v>227</v>
      </c>
      <c r="G43" s="148" t="s">
        <v>171</v>
      </c>
      <c r="H43" s="417" t="s">
        <v>170</v>
      </c>
      <c r="I43" s="148" t="s">
        <v>227</v>
      </c>
      <c r="J43" s="148" t="s">
        <v>171</v>
      </c>
      <c r="K43" s="158" t="s">
        <v>170</v>
      </c>
      <c r="L43" s="137"/>
      <c r="M43" s="137"/>
      <c r="N43" s="137"/>
      <c r="O43" s="137"/>
      <c r="P43" s="137"/>
      <c r="Q43" s="137"/>
      <c r="R43" s="137"/>
      <c r="S43" s="137"/>
      <c r="T43" s="137"/>
      <c r="U43" s="731"/>
      <c r="V43" s="617" t="s">
        <v>196</v>
      </c>
      <c r="W43" s="618"/>
      <c r="X43" s="619"/>
      <c r="Y43" s="177">
        <v>0.093</v>
      </c>
      <c r="Z43" s="188">
        <v>0.022</v>
      </c>
      <c r="AA43" s="189">
        <f>'入力シート'!$N$67</f>
      </c>
      <c r="AB43" s="151">
        <f>'入力シート'!$O$67</f>
      </c>
      <c r="AC43" s="328"/>
      <c r="AD43" s="140"/>
      <c r="AE43" s="137"/>
    </row>
    <row r="44" spans="2:31" ht="24.75" customHeight="1" thickTop="1">
      <c r="B44" s="6"/>
      <c r="C44" s="714" t="s">
        <v>273</v>
      </c>
      <c r="D44" s="723"/>
      <c r="E44" s="17" t="s">
        <v>1</v>
      </c>
      <c r="F44" s="15">
        <v>0.949</v>
      </c>
      <c r="G44" s="240">
        <v>0.927</v>
      </c>
      <c r="H44" s="418">
        <v>0.993</v>
      </c>
      <c r="I44" s="317">
        <f>'入力シート'!$O$198</f>
      </c>
      <c r="J44" s="339">
        <f>'入力シート'!$Q$198</f>
      </c>
      <c r="K44" s="340">
        <f>'入力シート'!$S$198</f>
      </c>
      <c r="U44" s="731"/>
      <c r="V44" s="617" t="s">
        <v>197</v>
      </c>
      <c r="W44" s="618"/>
      <c r="X44" s="619"/>
      <c r="Y44" s="178">
        <v>0</v>
      </c>
      <c r="Z44" s="164">
        <v>0.008</v>
      </c>
      <c r="AA44" s="256">
        <f>'入力シート'!$N$68</f>
      </c>
      <c r="AB44" s="182">
        <f>'入力シート'!$O$68</f>
      </c>
      <c r="AC44" s="168"/>
      <c r="AD44" s="140"/>
      <c r="AE44" s="137"/>
    </row>
    <row r="45" spans="2:31" ht="24.75" customHeight="1" thickBot="1">
      <c r="B45" s="6"/>
      <c r="C45" s="716"/>
      <c r="D45" s="724"/>
      <c r="E45" s="149" t="s">
        <v>2</v>
      </c>
      <c r="F45" s="16">
        <v>0.897</v>
      </c>
      <c r="G45" s="241">
        <v>0.884</v>
      </c>
      <c r="H45" s="176">
        <v>0.958</v>
      </c>
      <c r="I45" s="318">
        <f>'入力シート'!$P$198</f>
      </c>
      <c r="J45" s="341">
        <f>'入力シート'!$R$198</f>
      </c>
      <c r="K45" s="342">
        <f>'入力シート'!$T$198</f>
      </c>
      <c r="U45" s="699"/>
      <c r="V45" s="705" t="s">
        <v>165</v>
      </c>
      <c r="W45" s="706"/>
      <c r="X45" s="707"/>
      <c r="Y45" s="168">
        <v>0.006</v>
      </c>
      <c r="Z45" s="164">
        <v>0.015</v>
      </c>
      <c r="AA45" s="190">
        <f>'入力シート'!$N$69</f>
      </c>
      <c r="AB45" s="181">
        <f>'入力シート'!$O$69</f>
      </c>
      <c r="AC45" s="168"/>
      <c r="AD45" s="140"/>
      <c r="AE45" s="137"/>
    </row>
    <row r="46" spans="2:31" ht="24.75" customHeight="1" thickTop="1">
      <c r="B46" s="6"/>
      <c r="C46" s="725"/>
      <c r="D46" s="145"/>
      <c r="E46" s="150"/>
      <c r="F46" s="150"/>
      <c r="G46" s="150"/>
      <c r="H46" s="156"/>
      <c r="I46" s="156"/>
      <c r="V46" s="3"/>
      <c r="W46" s="3"/>
      <c r="X46" s="3"/>
      <c r="Y46" s="165"/>
      <c r="Z46" s="165"/>
      <c r="AA46" s="137"/>
      <c r="AB46" s="3"/>
      <c r="AC46" s="3"/>
      <c r="AD46" s="140"/>
      <c r="AE46" s="137"/>
    </row>
    <row r="47" spans="2:31" ht="24.75" customHeight="1">
      <c r="B47" s="6"/>
      <c r="C47" s="725"/>
      <c r="D47" s="145"/>
      <c r="E47" s="150"/>
      <c r="F47" s="150"/>
      <c r="G47" s="150"/>
      <c r="H47" s="156"/>
      <c r="I47" s="156"/>
      <c r="U47" s="159"/>
      <c r="V47" s="160"/>
      <c r="W47" s="160"/>
      <c r="X47" s="168"/>
      <c r="Y47" s="168"/>
      <c r="Z47" s="168"/>
      <c r="AA47" s="168"/>
      <c r="AB47" s="168"/>
      <c r="AC47" s="168"/>
      <c r="AD47" s="140"/>
      <c r="AE47" s="137"/>
    </row>
    <row r="48" spans="2:31" ht="24.75" customHeight="1">
      <c r="B48" s="6"/>
      <c r="AD48" s="140"/>
      <c r="AE48" s="137"/>
    </row>
    <row r="49" spans="2:31" ht="24.75" customHeight="1">
      <c r="B49" s="6"/>
      <c r="M49" s="728" t="s">
        <v>167</v>
      </c>
      <c r="N49" s="648" t="s">
        <v>20</v>
      </c>
      <c r="O49" s="649"/>
      <c r="P49" s="650"/>
      <c r="Q49" s="632" t="s">
        <v>228</v>
      </c>
      <c r="R49" s="633"/>
      <c r="S49" s="634"/>
      <c r="T49" s="312"/>
      <c r="U49" s="7"/>
      <c r="W49" s="648" t="s">
        <v>20</v>
      </c>
      <c r="X49" s="649"/>
      <c r="Y49" s="650"/>
      <c r="Z49" s="632" t="s">
        <v>228</v>
      </c>
      <c r="AA49" s="633"/>
      <c r="AB49" s="634"/>
      <c r="AD49" s="140"/>
      <c r="AE49" s="137"/>
    </row>
    <row r="50" spans="2:31" ht="24.75" customHeight="1" thickBot="1">
      <c r="B50" s="6"/>
      <c r="M50" s="729"/>
      <c r="N50" s="243" t="s">
        <v>171</v>
      </c>
      <c r="O50" s="243" t="s">
        <v>199</v>
      </c>
      <c r="P50" s="246" t="s">
        <v>169</v>
      </c>
      <c r="Q50" s="243" t="s">
        <v>171</v>
      </c>
      <c r="R50" s="243" t="s">
        <v>199</v>
      </c>
      <c r="S50" s="246" t="s">
        <v>169</v>
      </c>
      <c r="T50" s="312"/>
      <c r="U50" s="7"/>
      <c r="V50" s="171"/>
      <c r="W50" s="243" t="s">
        <v>171</v>
      </c>
      <c r="X50" s="243" t="s">
        <v>199</v>
      </c>
      <c r="Y50" s="246" t="s">
        <v>169</v>
      </c>
      <c r="Z50" s="243" t="s">
        <v>171</v>
      </c>
      <c r="AA50" s="243" t="s">
        <v>199</v>
      </c>
      <c r="AB50" s="246" t="s">
        <v>169</v>
      </c>
      <c r="AD50" s="140"/>
      <c r="AE50" s="137"/>
    </row>
    <row r="51" spans="2:31" ht="24.75" customHeight="1" thickTop="1">
      <c r="B51" s="6"/>
      <c r="M51" s="729"/>
      <c r="N51" s="656">
        <v>0.506</v>
      </c>
      <c r="O51" s="656" t="s">
        <v>306</v>
      </c>
      <c r="P51" s="658">
        <v>0.395</v>
      </c>
      <c r="Q51" s="660">
        <f>'入力シート'!$N$14</f>
      </c>
      <c r="R51" s="662">
        <f>'入力シート'!$N$15</f>
      </c>
      <c r="S51" s="664">
        <f>'入力シート'!$N$16</f>
      </c>
      <c r="T51" s="150"/>
      <c r="U51" s="676" t="s">
        <v>168</v>
      </c>
      <c r="V51" s="677"/>
      <c r="W51" s="656">
        <v>0.165</v>
      </c>
      <c r="X51" s="656">
        <v>0.442</v>
      </c>
      <c r="Y51" s="658">
        <v>0.367</v>
      </c>
      <c r="Z51" s="660">
        <f>'入力シート'!$N$28</f>
      </c>
      <c r="AA51" s="662">
        <f>'入力シート'!$N$29</f>
      </c>
      <c r="AB51" s="664">
        <f>'入力シート'!$N$30</f>
      </c>
      <c r="AD51" s="140"/>
      <c r="AE51" s="137"/>
    </row>
    <row r="52" spans="2:31" ht="24.75" customHeight="1" thickBot="1">
      <c r="B52" s="6"/>
      <c r="M52" s="730"/>
      <c r="N52" s="657"/>
      <c r="O52" s="657"/>
      <c r="P52" s="659"/>
      <c r="Q52" s="661"/>
      <c r="R52" s="663"/>
      <c r="S52" s="665"/>
      <c r="T52" s="150"/>
      <c r="U52" s="678"/>
      <c r="V52" s="679"/>
      <c r="W52" s="657"/>
      <c r="X52" s="657"/>
      <c r="Y52" s="659"/>
      <c r="Z52" s="661"/>
      <c r="AA52" s="663"/>
      <c r="AB52" s="665"/>
      <c r="AD52" s="140"/>
      <c r="AE52" s="137"/>
    </row>
    <row r="53" spans="1:30" ht="24.75" customHeight="1" thickTop="1">
      <c r="A53" s="152"/>
      <c r="I53" s="263"/>
      <c r="L53" s="157"/>
      <c r="M53" s="157"/>
      <c r="N53" s="192"/>
      <c r="O53" s="192"/>
      <c r="P53" s="192"/>
      <c r="Q53" s="157"/>
      <c r="R53" s="157"/>
      <c r="S53" s="157"/>
      <c r="T53" s="157"/>
      <c r="X53" s="193"/>
      <c r="AD53" s="152"/>
    </row>
    <row r="54" spans="1:30" ht="24.75" customHeight="1">
      <c r="A54" s="152"/>
      <c r="I54" s="263"/>
      <c r="L54" s="157"/>
      <c r="M54" s="157"/>
      <c r="N54" s="157"/>
      <c r="O54" s="157"/>
      <c r="P54" s="316"/>
      <c r="Q54" s="157"/>
      <c r="R54" s="157"/>
      <c r="S54" s="157"/>
      <c r="T54" s="157"/>
      <c r="X54" s="139"/>
      <c r="AD54" s="152"/>
    </row>
    <row r="55" spans="1:30" ht="24.75" customHeight="1">
      <c r="A55" s="152"/>
      <c r="I55" s="263"/>
      <c r="O55" s="648" t="s">
        <v>20</v>
      </c>
      <c r="P55" s="649"/>
      <c r="Q55" s="650"/>
      <c r="R55" s="632" t="s">
        <v>228</v>
      </c>
      <c r="S55" s="633"/>
      <c r="T55" s="634"/>
      <c r="AD55" s="152"/>
    </row>
    <row r="56" spans="1:30" ht="24.75" customHeight="1" thickBot="1">
      <c r="A56" s="152"/>
      <c r="I56" s="263"/>
      <c r="O56" s="191" t="s">
        <v>227</v>
      </c>
      <c r="P56" s="243" t="s">
        <v>171</v>
      </c>
      <c r="Q56" s="246" t="s">
        <v>170</v>
      </c>
      <c r="R56" s="320" t="s">
        <v>227</v>
      </c>
      <c r="S56" s="322" t="s">
        <v>171</v>
      </c>
      <c r="T56" s="323" t="s">
        <v>170</v>
      </c>
      <c r="U56" s="3"/>
      <c r="AD56" s="152"/>
    </row>
    <row r="57" spans="1:31" ht="24.75" customHeight="1" thickBot="1" thickTop="1">
      <c r="A57" s="137"/>
      <c r="B57" s="10"/>
      <c r="C57" s="11"/>
      <c r="D57" s="12"/>
      <c r="E57" s="13"/>
      <c r="F57" s="13"/>
      <c r="G57" s="13"/>
      <c r="H57" s="153"/>
      <c r="I57" s="153"/>
      <c r="J57" s="153"/>
      <c r="K57" s="680" t="s">
        <v>21</v>
      </c>
      <c r="L57" s="681"/>
      <c r="M57" s="681"/>
      <c r="N57" s="682"/>
      <c r="O57" s="656">
        <v>0.26</v>
      </c>
      <c r="P57" s="672">
        <v>0.14</v>
      </c>
      <c r="Q57" s="658">
        <v>0.364</v>
      </c>
      <c r="R57" s="686">
        <f>'入力シート'!S297</f>
      </c>
      <c r="S57" s="688">
        <f>'入力シート'!U297</f>
      </c>
      <c r="T57" s="674">
        <f>'入力シート'!W297</f>
      </c>
      <c r="U57" s="153"/>
      <c r="V57" s="153"/>
      <c r="W57" s="12"/>
      <c r="X57" s="13"/>
      <c r="Y57" s="13"/>
      <c r="Z57" s="13"/>
      <c r="AA57" s="13"/>
      <c r="AB57" s="13"/>
      <c r="AC57" s="13"/>
      <c r="AD57" s="154"/>
      <c r="AE57" s="137"/>
    </row>
    <row r="58" spans="8:20" ht="24.75" customHeight="1" thickBot="1">
      <c r="H58"/>
      <c r="I58" s="263"/>
      <c r="J58" s="263"/>
      <c r="K58" s="683"/>
      <c r="L58" s="684"/>
      <c r="M58" s="684"/>
      <c r="N58" s="685"/>
      <c r="O58" s="657"/>
      <c r="P58" s="673"/>
      <c r="Q58" s="659"/>
      <c r="R58" s="687"/>
      <c r="S58" s="689"/>
      <c r="T58" s="675"/>
    </row>
    <row r="59" spans="11:22" ht="14.25" customHeight="1" thickTop="1">
      <c r="K59"/>
      <c r="L59"/>
      <c r="M59"/>
      <c r="N59" s="192"/>
      <c r="O59"/>
      <c r="P59"/>
      <c r="Q59"/>
      <c r="R59" s="389"/>
      <c r="S59" s="389"/>
      <c r="T59" s="389"/>
      <c r="U59"/>
      <c r="V59"/>
    </row>
    <row r="60" ht="14.25">
      <c r="B60" s="14" t="s">
        <v>231</v>
      </c>
    </row>
    <row r="61" ht="14.25">
      <c r="B61" s="14" t="s">
        <v>287</v>
      </c>
    </row>
    <row r="62" ht="14.25">
      <c r="B62" s="14" t="s">
        <v>288</v>
      </c>
    </row>
    <row r="63" ht="14.25">
      <c r="B63" s="14" t="s">
        <v>289</v>
      </c>
    </row>
  </sheetData>
  <sheetProtection/>
  <mergeCells count="118">
    <mergeCell ref="O15:O16"/>
    <mergeCell ref="N51:N52"/>
    <mergeCell ref="M49:M52"/>
    <mergeCell ref="V44:X44"/>
    <mergeCell ref="O51:O52"/>
    <mergeCell ref="X51:X52"/>
    <mergeCell ref="N49:P49"/>
    <mergeCell ref="U39:U45"/>
    <mergeCell ref="V45:X45"/>
    <mergeCell ref="V43:X43"/>
    <mergeCell ref="C44:D45"/>
    <mergeCell ref="N32:N33"/>
    <mergeCell ref="C46:C47"/>
    <mergeCell ref="M13:M16"/>
    <mergeCell ref="F42:H42"/>
    <mergeCell ref="N41:N42"/>
    <mergeCell ref="M39:M42"/>
    <mergeCell ref="N24:N25"/>
    <mergeCell ref="P15:P16"/>
    <mergeCell ref="Q15:Q16"/>
    <mergeCell ref="C36:D37"/>
    <mergeCell ref="M22:M25"/>
    <mergeCell ref="M30:M33"/>
    <mergeCell ref="C21:D22"/>
    <mergeCell ref="F34:H34"/>
    <mergeCell ref="C13:D15"/>
    <mergeCell ref="P32:P33"/>
    <mergeCell ref="O32:O33"/>
    <mergeCell ref="V13:W13"/>
    <mergeCell ref="V29:X29"/>
    <mergeCell ref="V26:X26"/>
    <mergeCell ref="V27:X27"/>
    <mergeCell ref="C29:D30"/>
    <mergeCell ref="F19:H19"/>
    <mergeCell ref="R15:R16"/>
    <mergeCell ref="S15:S16"/>
    <mergeCell ref="R24:R25"/>
    <mergeCell ref="P24:P25"/>
    <mergeCell ref="AA37:AB37"/>
    <mergeCell ref="AA21:AB21"/>
    <mergeCell ref="U13:U14"/>
    <mergeCell ref="V23:X23"/>
    <mergeCell ref="V28:X28"/>
    <mergeCell ref="Y21:Z21"/>
    <mergeCell ref="Y37:Z37"/>
    <mergeCell ref="Y31:Z31"/>
    <mergeCell ref="V25:X25"/>
    <mergeCell ref="U18:W18"/>
    <mergeCell ref="X11:Z11"/>
    <mergeCell ref="W24:X24"/>
    <mergeCell ref="X16:Z16"/>
    <mergeCell ref="V14:W14"/>
    <mergeCell ref="F27:H27"/>
    <mergeCell ref="W34:X34"/>
    <mergeCell ref="W33:X33"/>
    <mergeCell ref="Q22:S22"/>
    <mergeCell ref="Q30:S30"/>
    <mergeCell ref="U33:V34"/>
    <mergeCell ref="T57:T58"/>
    <mergeCell ref="R55:T55"/>
    <mergeCell ref="W49:Y49"/>
    <mergeCell ref="U51:V52"/>
    <mergeCell ref="O55:Q55"/>
    <mergeCell ref="K57:N58"/>
    <mergeCell ref="R57:R58"/>
    <mergeCell ref="S57:S58"/>
    <mergeCell ref="Q49:S49"/>
    <mergeCell ref="S51:S52"/>
    <mergeCell ref="O57:O58"/>
    <mergeCell ref="P57:P58"/>
    <mergeCell ref="Q57:Q58"/>
    <mergeCell ref="Q51:Q52"/>
    <mergeCell ref="Q39:S39"/>
    <mergeCell ref="O41:O42"/>
    <mergeCell ref="S41:S42"/>
    <mergeCell ref="R51:R52"/>
    <mergeCell ref="N39:P39"/>
    <mergeCell ref="Q41:Q42"/>
    <mergeCell ref="I11:K11"/>
    <mergeCell ref="I19:K19"/>
    <mergeCell ref="I27:K27"/>
    <mergeCell ref="I34:K34"/>
    <mergeCell ref="I42:K42"/>
    <mergeCell ref="P51:P52"/>
    <mergeCell ref="P41:P42"/>
    <mergeCell ref="O24:O25"/>
    <mergeCell ref="N13:P13"/>
    <mergeCell ref="N15:N16"/>
    <mergeCell ref="L1:T2"/>
    <mergeCell ref="O4:Q4"/>
    <mergeCell ref="F11:H11"/>
    <mergeCell ref="AA11:AC11"/>
    <mergeCell ref="Z49:AB49"/>
    <mergeCell ref="W51:W52"/>
    <mergeCell ref="Y51:Y52"/>
    <mergeCell ref="Z51:Z52"/>
    <mergeCell ref="AA51:AA52"/>
    <mergeCell ref="AB51:AB52"/>
    <mergeCell ref="C8:K8"/>
    <mergeCell ref="R4:T4"/>
    <mergeCell ref="Q13:S13"/>
    <mergeCell ref="L6:N6"/>
    <mergeCell ref="U8:AC8"/>
    <mergeCell ref="W40:X40"/>
    <mergeCell ref="AA16:AC16"/>
    <mergeCell ref="AA31:AB31"/>
    <mergeCell ref="N22:P22"/>
    <mergeCell ref="N30:P30"/>
    <mergeCell ref="R32:R33"/>
    <mergeCell ref="S32:S33"/>
    <mergeCell ref="R41:R42"/>
    <mergeCell ref="Q32:Q33"/>
    <mergeCell ref="Q24:Q25"/>
    <mergeCell ref="V41:X41"/>
    <mergeCell ref="S24:S25"/>
    <mergeCell ref="V39:X39"/>
    <mergeCell ref="U23:U29"/>
    <mergeCell ref="V42:X42"/>
  </mergeCells>
  <conditionalFormatting sqref="H47:I47">
    <cfRule type="cellIs" priority="401" dxfId="162" operator="lessThan">
      <formula>E47</formula>
    </cfRule>
    <cfRule type="cellIs" priority="402" dxfId="163" operator="greaterThan">
      <formula>E47</formula>
    </cfRule>
  </conditionalFormatting>
  <conditionalFormatting sqref="I22">
    <cfRule type="cellIs" priority="333" dxfId="162" operator="lessThan" stopIfTrue="1">
      <formula>F22</formula>
    </cfRule>
    <cfRule type="cellIs" priority="334" dxfId="163" operator="greaterThan" stopIfTrue="1">
      <formula>F22</formula>
    </cfRule>
  </conditionalFormatting>
  <conditionalFormatting sqref="I29">
    <cfRule type="cellIs" priority="226" dxfId="162" operator="lessThan" stopIfTrue="1">
      <formula>F29</formula>
    </cfRule>
    <cfRule type="cellIs" priority="227" dxfId="163" operator="greaterThan" stopIfTrue="1">
      <formula>F29</formula>
    </cfRule>
  </conditionalFormatting>
  <conditionalFormatting sqref="I30">
    <cfRule type="cellIs" priority="220" dxfId="162" operator="lessThan" stopIfTrue="1">
      <formula>F30</formula>
    </cfRule>
    <cfRule type="cellIs" priority="221" dxfId="163" operator="greaterThan" stopIfTrue="1">
      <formula>F30</formula>
    </cfRule>
  </conditionalFormatting>
  <conditionalFormatting sqref="I36">
    <cfRule type="cellIs" priority="218" dxfId="162" operator="lessThan" stopIfTrue="1">
      <formula>F36</formula>
    </cfRule>
    <cfRule type="cellIs" priority="219" dxfId="163" operator="greaterThan" stopIfTrue="1">
      <formula>F36</formula>
    </cfRule>
  </conditionalFormatting>
  <conditionalFormatting sqref="I37">
    <cfRule type="cellIs" priority="212" dxfId="162" operator="lessThan" stopIfTrue="1">
      <formula>F37</formula>
    </cfRule>
    <cfRule type="cellIs" priority="213" dxfId="163" operator="greaterThan" stopIfTrue="1">
      <formula>F37</formula>
    </cfRule>
  </conditionalFormatting>
  <conditionalFormatting sqref="I44">
    <cfRule type="cellIs" priority="210" dxfId="162" operator="lessThan" stopIfTrue="1">
      <formula>F44</formula>
    </cfRule>
    <cfRule type="cellIs" priority="211" dxfId="163" operator="greaterThan" stopIfTrue="1">
      <formula>F44</formula>
    </cfRule>
  </conditionalFormatting>
  <conditionalFormatting sqref="I45">
    <cfRule type="cellIs" priority="204" dxfId="162" operator="lessThan" stopIfTrue="1">
      <formula>F45</formula>
    </cfRule>
    <cfRule type="cellIs" priority="205" dxfId="163" operator="greaterThan" stopIfTrue="1">
      <formula>F45</formula>
    </cfRule>
  </conditionalFormatting>
  <conditionalFormatting sqref="AA14">
    <cfRule type="cellIs" priority="184" dxfId="162" operator="lessThan" stopIfTrue="1">
      <formula>X14</formula>
    </cfRule>
    <cfRule type="cellIs" priority="185" dxfId="163" operator="greaterThan" stopIfTrue="1">
      <formula>X14</formula>
    </cfRule>
  </conditionalFormatting>
  <conditionalFormatting sqref="AA13">
    <cfRule type="cellIs" priority="186" dxfId="162" operator="lessThan" stopIfTrue="1">
      <formula>X13</formula>
    </cfRule>
    <cfRule type="cellIs" priority="187" dxfId="163" operator="greaterThan" stopIfTrue="1">
      <formula>X13</formula>
    </cfRule>
  </conditionalFormatting>
  <conditionalFormatting sqref="AA23">
    <cfRule type="cellIs" priority="164" dxfId="164" operator="lessThan" stopIfTrue="1">
      <formula>Y23</formula>
    </cfRule>
    <cfRule type="cellIs" priority="165" dxfId="163" operator="greaterThan" stopIfTrue="1">
      <formula>Y23</formula>
    </cfRule>
  </conditionalFormatting>
  <conditionalFormatting sqref="AB23:AC23">
    <cfRule type="cellIs" priority="160" dxfId="164" operator="lessThan" stopIfTrue="1">
      <formula>Z23</formula>
    </cfRule>
    <cfRule type="cellIs" priority="161" dxfId="163" operator="greaterThan" stopIfTrue="1">
      <formula>Z23</formula>
    </cfRule>
  </conditionalFormatting>
  <conditionalFormatting sqref="AB24:AC29">
    <cfRule type="cellIs" priority="158" dxfId="164" operator="lessThan" stopIfTrue="1">
      <formula>Z24</formula>
    </cfRule>
    <cfRule type="cellIs" priority="159" dxfId="163" operator="greaterThan" stopIfTrue="1">
      <formula>Z24</formula>
    </cfRule>
  </conditionalFormatting>
  <conditionalFormatting sqref="AA24">
    <cfRule type="cellIs" priority="162" dxfId="164" operator="lessThan" stopIfTrue="1">
      <formula>Y24</formula>
    </cfRule>
    <cfRule type="cellIs" priority="163" dxfId="163" operator="greaterThan" stopIfTrue="1">
      <formula>Y24</formula>
    </cfRule>
  </conditionalFormatting>
  <conditionalFormatting sqref="AA25:AA29">
    <cfRule type="cellIs" priority="156" dxfId="164" operator="lessThan" stopIfTrue="1">
      <formula>Y25</formula>
    </cfRule>
    <cfRule type="cellIs" priority="157" dxfId="163" operator="greaterThan" stopIfTrue="1">
      <formula>Y25</formula>
    </cfRule>
  </conditionalFormatting>
  <conditionalFormatting sqref="AA39">
    <cfRule type="cellIs" priority="154" dxfId="164" operator="lessThan" stopIfTrue="1">
      <formula>Y39</formula>
    </cfRule>
    <cfRule type="cellIs" priority="155" dxfId="163" operator="greaterThan" stopIfTrue="1">
      <formula>Y39</formula>
    </cfRule>
  </conditionalFormatting>
  <conditionalFormatting sqref="AA40:AA45">
    <cfRule type="cellIs" priority="152" dxfId="164" operator="lessThan" stopIfTrue="1">
      <formula>Y40</formula>
    </cfRule>
    <cfRule type="cellIs" priority="153" dxfId="163" operator="greaterThan" stopIfTrue="1">
      <formula>Y40</formula>
    </cfRule>
  </conditionalFormatting>
  <conditionalFormatting sqref="AB39:AC39">
    <cfRule type="cellIs" priority="150" dxfId="164" operator="lessThan" stopIfTrue="1">
      <formula>Z39</formula>
    </cfRule>
    <cfRule type="cellIs" priority="151" dxfId="163" operator="greaterThan" stopIfTrue="1">
      <formula>Z39</formula>
    </cfRule>
  </conditionalFormatting>
  <conditionalFormatting sqref="AB40:AC45">
    <cfRule type="cellIs" priority="148" dxfId="164" operator="lessThan" stopIfTrue="1">
      <formula>Z40</formula>
    </cfRule>
    <cfRule type="cellIs" priority="149" dxfId="163" operator="greaterThan" stopIfTrue="1">
      <formula>Z40</formula>
    </cfRule>
  </conditionalFormatting>
  <conditionalFormatting sqref="I14">
    <cfRule type="cellIs" priority="144" dxfId="162" operator="lessThan" stopIfTrue="1">
      <formula>F14</formula>
    </cfRule>
    <cfRule type="cellIs" priority="145" dxfId="163" operator="greaterThan" stopIfTrue="1">
      <formula>F14</formula>
    </cfRule>
  </conditionalFormatting>
  <conditionalFormatting sqref="I15">
    <cfRule type="cellIs" priority="142" dxfId="162" operator="lessThan" stopIfTrue="1">
      <formula>F15</formula>
    </cfRule>
    <cfRule type="cellIs" priority="143" dxfId="163" operator="greaterThan" stopIfTrue="1">
      <formula>F15</formula>
    </cfRule>
  </conditionalFormatting>
  <conditionalFormatting sqref="AA18">
    <cfRule type="cellIs" priority="126" dxfId="162" operator="lessThan" stopIfTrue="1">
      <formula>X18</formula>
    </cfRule>
    <cfRule type="cellIs" priority="127" dxfId="163" operator="greaterThan" stopIfTrue="1">
      <formula>X18</formula>
    </cfRule>
  </conditionalFormatting>
  <conditionalFormatting sqref="Z51">
    <cfRule type="cellIs" priority="124" dxfId="162" operator="lessThan" stopIfTrue="1">
      <formula>W51</formula>
    </cfRule>
    <cfRule type="cellIs" priority="125" dxfId="163" operator="greaterThan" stopIfTrue="1">
      <formula>W51</formula>
    </cfRule>
  </conditionalFormatting>
  <conditionalFormatting sqref="T24:T25 T32:T33 T41:T42 T51:T52">
    <cfRule type="cellIs" priority="413" dxfId="162" operator="lessThan" stopIfTrue="1">
      <formula>P24</formula>
    </cfRule>
    <cfRule type="cellIs" priority="414" dxfId="163" operator="greaterThan" stopIfTrue="1">
      <formula>P24</formula>
    </cfRule>
  </conditionalFormatting>
  <conditionalFormatting sqref="J21">
    <cfRule type="cellIs" priority="108" dxfId="162" operator="lessThan" stopIfTrue="1">
      <formula>G21</formula>
    </cfRule>
    <cfRule type="cellIs" priority="109" dxfId="163" operator="greaterThan" stopIfTrue="1">
      <formula>G21</formula>
    </cfRule>
  </conditionalFormatting>
  <conditionalFormatting sqref="J14">
    <cfRule type="cellIs" priority="118" dxfId="162" operator="lessThan" stopIfTrue="1">
      <formula>G14</formula>
    </cfRule>
    <cfRule type="cellIs" priority="119" dxfId="163" operator="greaterThan" stopIfTrue="1">
      <formula>G14</formula>
    </cfRule>
  </conditionalFormatting>
  <conditionalFormatting sqref="J15">
    <cfRule type="cellIs" priority="116" dxfId="162" operator="lessThan" stopIfTrue="1">
      <formula>G15</formula>
    </cfRule>
    <cfRule type="cellIs" priority="117" dxfId="163" operator="greaterThan" stopIfTrue="1">
      <formula>G15</formula>
    </cfRule>
  </conditionalFormatting>
  <conditionalFormatting sqref="K22">
    <cfRule type="cellIs" priority="102" dxfId="162" operator="lessThan" stopIfTrue="1">
      <formula>H22</formula>
    </cfRule>
    <cfRule type="cellIs" priority="103" dxfId="163" operator="greaterThan" stopIfTrue="1">
      <formula>H22</formula>
    </cfRule>
  </conditionalFormatting>
  <conditionalFormatting sqref="K14">
    <cfRule type="cellIs" priority="112" dxfId="162" operator="lessThan" stopIfTrue="1">
      <formula>H14</formula>
    </cfRule>
    <cfRule type="cellIs" priority="113" dxfId="163" operator="greaterThan" stopIfTrue="1">
      <formula>H14</formula>
    </cfRule>
  </conditionalFormatting>
  <conditionalFormatting sqref="K15">
    <cfRule type="cellIs" priority="110" dxfId="162" operator="lessThan" stopIfTrue="1">
      <formula>H15</formula>
    </cfRule>
    <cfRule type="cellIs" priority="111" dxfId="163" operator="greaterThan" stopIfTrue="1">
      <formula>H15</formula>
    </cfRule>
  </conditionalFormatting>
  <conditionalFormatting sqref="J22">
    <cfRule type="cellIs" priority="106" dxfId="162" operator="lessThan" stopIfTrue="1">
      <formula>G22</formula>
    </cfRule>
    <cfRule type="cellIs" priority="107" dxfId="163" operator="greaterThan" stopIfTrue="1">
      <formula>G22</formula>
    </cfRule>
  </conditionalFormatting>
  <conditionalFormatting sqref="K21">
    <cfRule type="cellIs" priority="104" dxfId="162" operator="lessThan" stopIfTrue="1">
      <formula>H21</formula>
    </cfRule>
    <cfRule type="cellIs" priority="105" dxfId="163" operator="greaterThan" stopIfTrue="1">
      <formula>H21</formula>
    </cfRule>
  </conditionalFormatting>
  <conditionalFormatting sqref="J29">
    <cfRule type="cellIs" priority="100" dxfId="162" operator="lessThan" stopIfTrue="1">
      <formula>G29</formula>
    </cfRule>
    <cfRule type="cellIs" priority="101" dxfId="163" operator="greaterThan" stopIfTrue="1">
      <formula>G29</formula>
    </cfRule>
  </conditionalFormatting>
  <conditionalFormatting sqref="J30">
    <cfRule type="cellIs" priority="98" dxfId="162" operator="lessThan" stopIfTrue="1">
      <formula>G30</formula>
    </cfRule>
    <cfRule type="cellIs" priority="99" dxfId="163" operator="greaterThan" stopIfTrue="1">
      <formula>G30</formula>
    </cfRule>
  </conditionalFormatting>
  <conditionalFormatting sqref="J36">
    <cfRule type="cellIs" priority="96" dxfId="162" operator="lessThan" stopIfTrue="1">
      <formula>G36</formula>
    </cfRule>
    <cfRule type="cellIs" priority="97" dxfId="163" operator="greaterThan" stopIfTrue="1">
      <formula>G36</formula>
    </cfRule>
  </conditionalFormatting>
  <conditionalFormatting sqref="J37">
    <cfRule type="cellIs" priority="94" dxfId="162" operator="lessThan" stopIfTrue="1">
      <formula>G37</formula>
    </cfRule>
    <cfRule type="cellIs" priority="95" dxfId="163" operator="greaterThan" stopIfTrue="1">
      <formula>G37</formula>
    </cfRule>
  </conditionalFormatting>
  <conditionalFormatting sqref="J44">
    <cfRule type="cellIs" priority="92" dxfId="162" operator="lessThan" stopIfTrue="1">
      <formula>G44</formula>
    </cfRule>
    <cfRule type="cellIs" priority="93" dxfId="163" operator="greaterThan" stopIfTrue="1">
      <formula>G44</formula>
    </cfRule>
  </conditionalFormatting>
  <conditionalFormatting sqref="J45">
    <cfRule type="cellIs" priority="90" dxfId="162" operator="lessThan" stopIfTrue="1">
      <formula>G45</formula>
    </cfRule>
    <cfRule type="cellIs" priority="91" dxfId="163" operator="greaterThan" stopIfTrue="1">
      <formula>G45</formula>
    </cfRule>
  </conditionalFormatting>
  <conditionalFormatting sqref="K29">
    <cfRule type="cellIs" priority="88" dxfId="162" operator="lessThan" stopIfTrue="1">
      <formula>H29</formula>
    </cfRule>
    <cfRule type="cellIs" priority="89" dxfId="163" operator="greaterThan" stopIfTrue="1">
      <formula>H29</formula>
    </cfRule>
  </conditionalFormatting>
  <conditionalFormatting sqref="K30">
    <cfRule type="cellIs" priority="86" dxfId="162" operator="lessThan" stopIfTrue="1">
      <formula>H30</formula>
    </cfRule>
    <cfRule type="cellIs" priority="87" dxfId="163" operator="greaterThan" stopIfTrue="1">
      <formula>H30</formula>
    </cfRule>
  </conditionalFormatting>
  <conditionalFormatting sqref="K36">
    <cfRule type="cellIs" priority="84" dxfId="162" operator="lessThan" stopIfTrue="1">
      <formula>H36</formula>
    </cfRule>
    <cfRule type="cellIs" priority="85" dxfId="163" operator="greaterThan" stopIfTrue="1">
      <formula>H36</formula>
    </cfRule>
  </conditionalFormatting>
  <conditionalFormatting sqref="K37">
    <cfRule type="cellIs" priority="82" dxfId="162" operator="lessThan" stopIfTrue="1">
      <formula>H37</formula>
    </cfRule>
    <cfRule type="cellIs" priority="83" dxfId="163" operator="greaterThan" stopIfTrue="1">
      <formula>H37</formula>
    </cfRule>
  </conditionalFormatting>
  <conditionalFormatting sqref="K44">
    <cfRule type="cellIs" priority="80" dxfId="162" operator="lessThan" stopIfTrue="1">
      <formula>H44</formula>
    </cfRule>
    <cfRule type="cellIs" priority="81" dxfId="163" operator="greaterThan" stopIfTrue="1">
      <formula>H44</formula>
    </cfRule>
  </conditionalFormatting>
  <conditionalFormatting sqref="K45">
    <cfRule type="cellIs" priority="78" dxfId="162" operator="lessThan" stopIfTrue="1">
      <formula>H45</formula>
    </cfRule>
    <cfRule type="cellIs" priority="79" dxfId="163" operator="greaterThan" stopIfTrue="1">
      <formula>H45</formula>
    </cfRule>
  </conditionalFormatting>
  <conditionalFormatting sqref="S6">
    <cfRule type="cellIs" priority="76" dxfId="162" operator="lessThan" stopIfTrue="1">
      <formula>P6</formula>
    </cfRule>
    <cfRule type="cellIs" priority="77" dxfId="163" operator="greaterThan" stopIfTrue="1">
      <formula>P6</formula>
    </cfRule>
  </conditionalFormatting>
  <conditionalFormatting sqref="T6">
    <cfRule type="cellIs" priority="74" dxfId="162" operator="lessThan" stopIfTrue="1">
      <formula>Q6</formula>
    </cfRule>
    <cfRule type="cellIs" priority="75" dxfId="163" operator="greaterThan" stopIfTrue="1">
      <formula>Q6</formula>
    </cfRule>
  </conditionalFormatting>
  <conditionalFormatting sqref="R15:R16">
    <cfRule type="cellIs" priority="71" dxfId="162" operator="lessThan">
      <formula>O15</formula>
    </cfRule>
    <cfRule type="cellIs" priority="72" dxfId="163" operator="greaterThan" stopIfTrue="1">
      <formula>O15</formula>
    </cfRule>
  </conditionalFormatting>
  <conditionalFormatting sqref="R24:R25">
    <cfRule type="cellIs" priority="69" dxfId="162" operator="lessThan" stopIfTrue="1">
      <formula>O24</formula>
    </cfRule>
    <cfRule type="cellIs" priority="70" dxfId="163" operator="greaterThan" stopIfTrue="1">
      <formula>O24</formula>
    </cfRule>
  </conditionalFormatting>
  <conditionalFormatting sqref="R32:R33">
    <cfRule type="cellIs" priority="67" dxfId="162" operator="lessThan" stopIfTrue="1">
      <formula>O32</formula>
    </cfRule>
    <cfRule type="cellIs" priority="68" dxfId="163" operator="greaterThan" stopIfTrue="1">
      <formula>O32</formula>
    </cfRule>
  </conditionalFormatting>
  <conditionalFormatting sqref="R41:R42">
    <cfRule type="cellIs" priority="65" dxfId="162" operator="lessThan">
      <formula>O41</formula>
    </cfRule>
    <cfRule type="cellIs" priority="66" dxfId="163" operator="greaterThan" stopIfTrue="1">
      <formula>O41</formula>
    </cfRule>
  </conditionalFormatting>
  <conditionalFormatting sqref="R51:R52">
    <cfRule type="cellIs" priority="63" dxfId="162" operator="lessThan">
      <formula>O51</formula>
    </cfRule>
    <cfRule type="cellIs" priority="64" dxfId="163" operator="greaterThan" stopIfTrue="1">
      <formula>O51</formula>
    </cfRule>
  </conditionalFormatting>
  <conditionalFormatting sqref="S15:S16">
    <cfRule type="cellIs" priority="61" dxfId="162" operator="lessThan" stopIfTrue="1">
      <formula>P15</formula>
    </cfRule>
    <cfRule type="cellIs" priority="62" dxfId="163" operator="greaterThan" stopIfTrue="1">
      <formula>P15</formula>
    </cfRule>
  </conditionalFormatting>
  <conditionalFormatting sqref="S24:S25">
    <cfRule type="cellIs" priority="59" dxfId="162" operator="lessThan" stopIfTrue="1">
      <formula>P24</formula>
    </cfRule>
    <cfRule type="cellIs" priority="60" dxfId="163" operator="greaterThan" stopIfTrue="1">
      <formula>P24</formula>
    </cfRule>
  </conditionalFormatting>
  <conditionalFormatting sqref="S32:S33">
    <cfRule type="cellIs" priority="57" dxfId="162" operator="lessThan" stopIfTrue="1">
      <formula>P32</formula>
    </cfRule>
    <cfRule type="cellIs" priority="58" dxfId="163" operator="greaterThan" stopIfTrue="1">
      <formula>P32</formula>
    </cfRule>
  </conditionalFormatting>
  <conditionalFormatting sqref="S41:S42">
    <cfRule type="cellIs" priority="55" dxfId="162" operator="lessThan" stopIfTrue="1">
      <formula>P41</formula>
    </cfRule>
    <cfRule type="cellIs" priority="56" dxfId="163" operator="greaterThan" stopIfTrue="1">
      <formula>P41</formula>
    </cfRule>
  </conditionalFormatting>
  <conditionalFormatting sqref="S51:S52">
    <cfRule type="cellIs" priority="53" dxfId="162" operator="lessThan" stopIfTrue="1">
      <formula>P51</formula>
    </cfRule>
    <cfRule type="cellIs" priority="54" dxfId="163" operator="greaterThan" stopIfTrue="1">
      <formula>P51</formula>
    </cfRule>
  </conditionalFormatting>
  <conditionalFormatting sqref="AB14">
    <cfRule type="cellIs" priority="45" dxfId="162" operator="lessThan" stopIfTrue="1">
      <formula>Y14</formula>
    </cfRule>
    <cfRule type="cellIs" priority="46" dxfId="163" operator="greaterThan" stopIfTrue="1">
      <formula>Y14</formula>
    </cfRule>
  </conditionalFormatting>
  <conditionalFormatting sqref="AB18">
    <cfRule type="cellIs" priority="43" dxfId="162" operator="lessThan" stopIfTrue="1">
      <formula>Y18</formula>
    </cfRule>
    <cfRule type="cellIs" priority="44" dxfId="163" operator="greaterThan" stopIfTrue="1">
      <formula>Y18</formula>
    </cfRule>
  </conditionalFormatting>
  <conditionalFormatting sqref="AB13">
    <cfRule type="cellIs" priority="47" dxfId="162" operator="lessThan" stopIfTrue="1">
      <formula>Y13</formula>
    </cfRule>
    <cfRule type="cellIs" priority="48" dxfId="163" operator="greaterThan" stopIfTrue="1">
      <formula>Y13</formula>
    </cfRule>
  </conditionalFormatting>
  <conditionalFormatting sqref="AB33">
    <cfRule type="cellIs" priority="41" dxfId="162" operator="lessThan" stopIfTrue="1">
      <formula>Z33</formula>
    </cfRule>
    <cfRule type="cellIs" priority="42" dxfId="163" operator="greaterThan" stopIfTrue="1">
      <formula>Z33</formula>
    </cfRule>
  </conditionalFormatting>
  <conditionalFormatting sqref="AB34">
    <cfRule type="cellIs" priority="39" dxfId="162" operator="lessThan" stopIfTrue="1">
      <formula>Z34</formula>
    </cfRule>
    <cfRule type="cellIs" priority="40" dxfId="163" operator="greaterThan" stopIfTrue="1">
      <formula>Z34</formula>
    </cfRule>
  </conditionalFormatting>
  <conditionalFormatting sqref="AC13">
    <cfRule type="cellIs" priority="37" dxfId="162" operator="lessThan" stopIfTrue="1">
      <formula>Z13</formula>
    </cfRule>
    <cfRule type="cellIs" priority="38" dxfId="163" operator="greaterThan" stopIfTrue="1">
      <formula>Z13</formula>
    </cfRule>
  </conditionalFormatting>
  <conditionalFormatting sqref="AC14">
    <cfRule type="cellIs" priority="35" dxfId="162" operator="lessThan" stopIfTrue="1">
      <formula>Z14</formula>
    </cfRule>
    <cfRule type="cellIs" priority="36" dxfId="163" operator="greaterThan" stopIfTrue="1">
      <formula>Z14</formula>
    </cfRule>
  </conditionalFormatting>
  <conditionalFormatting sqref="AC18">
    <cfRule type="cellIs" priority="33" dxfId="162" operator="lessThan" stopIfTrue="1">
      <formula>Z18</formula>
    </cfRule>
    <cfRule type="cellIs" priority="34" dxfId="163" operator="greaterThan" stopIfTrue="1">
      <formula>Z18</formula>
    </cfRule>
  </conditionalFormatting>
  <conditionalFormatting sqref="AA51">
    <cfRule type="cellIs" priority="31" dxfId="162" operator="lessThan" stopIfTrue="1">
      <formula>X51</formula>
    </cfRule>
    <cfRule type="cellIs" priority="32" dxfId="163" operator="greaterThan" stopIfTrue="1">
      <formula>X51</formula>
    </cfRule>
  </conditionalFormatting>
  <conditionalFormatting sqref="AB51">
    <cfRule type="cellIs" priority="29" dxfId="162" operator="lessThan" stopIfTrue="1">
      <formula>Y51</formula>
    </cfRule>
    <cfRule type="cellIs" priority="30" dxfId="163" operator="greaterThan" stopIfTrue="1">
      <formula>Y51</formula>
    </cfRule>
  </conditionalFormatting>
  <conditionalFormatting sqref="I21">
    <cfRule type="cellIs" priority="409" dxfId="162" operator="lessThan" stopIfTrue="1">
      <formula>F21</formula>
    </cfRule>
    <cfRule type="cellIs" priority="410" dxfId="163" operator="greaterThan" stopIfTrue="1">
      <formula>F21</formula>
    </cfRule>
  </conditionalFormatting>
  <conditionalFormatting sqref="R6">
    <cfRule type="cellIs" priority="27" dxfId="162" operator="lessThan" stopIfTrue="1">
      <formula>O6</formula>
    </cfRule>
    <cfRule type="cellIs" priority="28" dxfId="163" operator="greaterThan" stopIfTrue="1">
      <formula>O6</formula>
    </cfRule>
  </conditionalFormatting>
  <conditionalFormatting sqref="Q15:Q16">
    <cfRule type="cellIs" priority="25" dxfId="162" operator="lessThan" stopIfTrue="1">
      <formula>N15</formula>
    </cfRule>
    <cfRule type="cellIs" priority="26" dxfId="163" operator="greaterThan" stopIfTrue="1">
      <formula>N15</formula>
    </cfRule>
  </conditionalFormatting>
  <conditionalFormatting sqref="Q24:Q25">
    <cfRule type="cellIs" priority="23" dxfId="162" operator="lessThan" stopIfTrue="1">
      <formula>N24</formula>
    </cfRule>
    <cfRule type="cellIs" priority="24" dxfId="163" operator="greaterThan" stopIfTrue="1">
      <formula>N24</formula>
    </cfRule>
  </conditionalFormatting>
  <conditionalFormatting sqref="Q32:Q33">
    <cfRule type="cellIs" priority="21" dxfId="162" operator="lessThan" stopIfTrue="1">
      <formula>N32</formula>
    </cfRule>
    <cfRule type="cellIs" priority="22" dxfId="163" operator="greaterThan" stopIfTrue="1">
      <formula>N32</formula>
    </cfRule>
  </conditionalFormatting>
  <conditionalFormatting sqref="Q41:Q42">
    <cfRule type="cellIs" priority="19" dxfId="162" operator="lessThan" stopIfTrue="1">
      <formula>N41</formula>
    </cfRule>
    <cfRule type="cellIs" priority="20" dxfId="163" operator="greaterThan" stopIfTrue="1">
      <formula>N41</formula>
    </cfRule>
  </conditionalFormatting>
  <conditionalFormatting sqref="Q51:Q52">
    <cfRule type="cellIs" priority="17" dxfId="162" operator="lessThan" stopIfTrue="1">
      <formula>N51</formula>
    </cfRule>
    <cfRule type="cellIs" priority="18" dxfId="163" operator="greaterThan" stopIfTrue="1">
      <formula>N51</formula>
    </cfRule>
  </conditionalFormatting>
  <conditionalFormatting sqref="AA33">
    <cfRule type="cellIs" priority="15" dxfId="162" operator="lessThan" stopIfTrue="1">
      <formula>Y33</formula>
    </cfRule>
    <cfRule type="cellIs" priority="16" dxfId="163" operator="greaterThan" stopIfTrue="1">
      <formula>Y33</formula>
    </cfRule>
  </conditionalFormatting>
  <conditionalFormatting sqref="AA34">
    <cfRule type="cellIs" priority="13" dxfId="162" operator="lessThan" stopIfTrue="1">
      <formula>Y34</formula>
    </cfRule>
    <cfRule type="cellIs" priority="14" dxfId="163" operator="greaterThan" stopIfTrue="1">
      <formula>Y34</formula>
    </cfRule>
  </conditionalFormatting>
  <conditionalFormatting sqref="I13">
    <cfRule type="cellIs" priority="11" dxfId="162" operator="greaterThan" stopIfTrue="1">
      <formula>F13</formula>
    </cfRule>
    <cfRule type="cellIs" priority="12" dxfId="163" operator="lessThan" stopIfTrue="1">
      <formula>F13</formula>
    </cfRule>
  </conditionalFormatting>
  <conditionalFormatting sqref="J13">
    <cfRule type="cellIs" priority="9" dxfId="162" operator="greaterThan" stopIfTrue="1">
      <formula>G13</formula>
    </cfRule>
    <cfRule type="cellIs" priority="10" dxfId="163" operator="lessThan" stopIfTrue="1">
      <formula>G13</formula>
    </cfRule>
  </conditionalFormatting>
  <conditionalFormatting sqref="K13">
    <cfRule type="cellIs" priority="7" dxfId="162" operator="greaterThan" stopIfTrue="1">
      <formula>H13</formula>
    </cfRule>
    <cfRule type="cellIs" priority="8" dxfId="163" operator="lessThan" stopIfTrue="1">
      <formula>H13</formula>
    </cfRule>
  </conditionalFormatting>
  <conditionalFormatting sqref="R57">
    <cfRule type="cellIs" priority="5" dxfId="162" operator="lessThan" stopIfTrue="1">
      <formula>O57</formula>
    </cfRule>
    <cfRule type="cellIs" priority="6" dxfId="163" operator="greaterThan" stopIfTrue="1">
      <formula>O57</formula>
    </cfRule>
  </conditionalFormatting>
  <conditionalFormatting sqref="S57">
    <cfRule type="cellIs" priority="3" dxfId="162" operator="lessThan" stopIfTrue="1">
      <formula>P57</formula>
    </cfRule>
    <cfRule type="cellIs" priority="4" dxfId="163" operator="greaterThan" stopIfTrue="1">
      <formula>P57</formula>
    </cfRule>
  </conditionalFormatting>
  <conditionalFormatting sqref="T57">
    <cfRule type="cellIs" priority="1" dxfId="162" operator="lessThan" stopIfTrue="1">
      <formula>Q57</formula>
    </cfRule>
    <cfRule type="cellIs" priority="2" dxfId="163" operator="greaterThan" stopIfTrue="1">
      <formula>Q57</formula>
    </cfRule>
  </conditionalFormatting>
  <printOptions horizontalCentered="1"/>
  <pageMargins left="0.1968503937007874" right="0.1968503937007874" top="0.5905511811023623" bottom="0.3937007874015748" header="0.1968503937007874" footer="0.1968503937007874"/>
  <pageSetup fitToHeight="1" fitToWidth="1" horizontalDpi="600" verticalDpi="600" orientation="portrait"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2014-05-26T03:05:01Z</cp:lastPrinted>
  <dcterms:created xsi:type="dcterms:W3CDTF">2012-03-10T10:18:03Z</dcterms:created>
  <dcterms:modified xsi:type="dcterms:W3CDTF">2014-05-26T03:05:44Z</dcterms:modified>
  <cp:category/>
  <cp:version/>
  <cp:contentType/>
  <cp:contentStatus/>
</cp:coreProperties>
</file>