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9395" windowHeight="7785" activeTab="0"/>
  </bookViews>
  <sheets>
    <sheet name="算定シート（ブランク）" sheetId="1" r:id="rId1"/>
    <sheet name="別添（財産目録）" sheetId="2" r:id="rId2"/>
    <sheet name="テーブル（デフレーター）" sheetId="3" r:id="rId3"/>
  </sheets>
  <externalReferences>
    <externalReference r:id="rId6"/>
    <externalReference r:id="rId7"/>
  </externalReferences>
  <definedNames>
    <definedName name="_Regression_X" localSheetId="0" hidden="1">#REF!</definedName>
    <definedName name="_Regression_X" hidden="1">#REF!</definedName>
    <definedName name="_xlfn.IFERROR" hidden="1">#NAME?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'[1]入力候補一覧'!$A$8:$A$31</definedName>
    <definedName name="タグ種別">'[1]入力候補一覧'!$A$34:$A$44</definedName>
    <definedName name="メソッド">'[1]入力候補一覧'!$D$8:$D$15</definedName>
    <definedName name="確認">'[1]入力候補一覧'!$D$34:$D$35</definedName>
    <definedName name="関連表" localSheetId="0" hidden="1">#REF!</definedName>
    <definedName name="関連表" hidden="1">#REF!</definedName>
    <definedName name="処理種別">'[1]入力候補一覧'!$G$8:$G$17</definedName>
    <definedName name="状態">'[2]ヘッダ情報'!$A$7:$A$9</definedName>
  </definedNames>
  <calcPr fullCalcOnLoad="1"/>
</workbook>
</file>

<file path=xl/sharedStrings.xml><?xml version="1.0" encoding="utf-8"?>
<sst xmlns="http://schemas.openxmlformats.org/spreadsheetml/2006/main" count="212" uniqueCount="184">
  <si>
    <t>社会福祉充実残額算定シート</t>
  </si>
  <si>
    <t>合計</t>
  </si>
  <si>
    <t>資産（a）</t>
  </si>
  <si>
    <t>合計（a）</t>
  </si>
  <si>
    <t>基本金（ｃ）</t>
  </si>
  <si>
    <t>負債（ｂ）</t>
  </si>
  <si>
    <t>国庫補助金等特別積立金（ｄ）</t>
  </si>
  <si>
    <t>合計（a－ｂ－ｃ－ｄ）</t>
  </si>
  <si>
    <t>（単位：円）</t>
  </si>
  <si>
    <t>取得年度</t>
  </si>
  <si>
    <t>使用目的等</t>
  </si>
  <si>
    <t>取得価額</t>
  </si>
  <si>
    <t>減価償却累計額</t>
  </si>
  <si>
    <t xml:space="preserve">貸借対照表価額 </t>
  </si>
  <si>
    <t>控除対象</t>
  </si>
  <si>
    <t>控除対象額</t>
  </si>
  <si>
    <t>流動資産合計</t>
  </si>
  <si>
    <t xml:space="preserve">　２　固定資産 </t>
  </si>
  <si>
    <t xml:space="preserve">　（１）　基本財産 </t>
  </si>
  <si>
    <t>基本財産合計</t>
  </si>
  <si>
    <t>建物</t>
  </si>
  <si>
    <t>固定資産合計</t>
  </si>
  <si>
    <t>資産合計</t>
  </si>
  <si>
    <t>Ⅱ　負債の部</t>
  </si>
  <si>
    <t>　１　流動負債</t>
  </si>
  <si>
    <t>短期運営資金借入金</t>
  </si>
  <si>
    <t>流動負債合計</t>
  </si>
  <si>
    <t>　２　固定負債</t>
  </si>
  <si>
    <t>固定負債合計</t>
  </si>
  <si>
    <t>負債合計</t>
  </si>
  <si>
    <t>差引純資産</t>
  </si>
  <si>
    <t>（１）財産目録における貸借対照表価額</t>
  </si>
  <si>
    <t>１年以内返済予定設備資金借入金</t>
  </si>
  <si>
    <t>１年以内返済予定リース債務</t>
  </si>
  <si>
    <t>設備資金借入金</t>
  </si>
  <si>
    <t>リース債務</t>
  </si>
  <si>
    <t>金額</t>
  </si>
  <si>
    <t>（３）合計</t>
  </si>
  <si>
    <t>合計（ｂ）</t>
  </si>
  <si>
    <t>項目</t>
  </si>
  <si>
    <t>財産目録合計（a）</t>
  </si>
  <si>
    <t>対応負債合計（ｂ）</t>
  </si>
  <si>
    <t>（１）将来の建替費用</t>
  </si>
  <si>
    <t>減価償却累計額</t>
  </si>
  <si>
    <t>建設単価等上昇率</t>
  </si>
  <si>
    <t>合計額</t>
  </si>
  <si>
    <t>（２）大規模修繕に必要な費用</t>
  </si>
  <si>
    <t>（３）設備・車輌等の更新に必要な費用</t>
  </si>
  <si>
    <t>（４）合計</t>
  </si>
  <si>
    <t>将来の建替費用</t>
  </si>
  <si>
    <t>大規模修繕に必要な費用</t>
  </si>
  <si>
    <t>設備・車輌等の更新に必要な費用</t>
  </si>
  <si>
    <t>活用可能な財産</t>
  </si>
  <si>
    <t>月数</t>
  </si>
  <si>
    <t>社会福祉法に基づく事業に活用している不動産等</t>
  </si>
  <si>
    <t>再取得に必要な財産</t>
  </si>
  <si>
    <t>必要な運転資金</t>
  </si>
  <si>
    <t>控除対象財産計</t>
  </si>
  <si>
    <t>年度</t>
  </si>
  <si>
    <t>建設工事費デフレーター</t>
  </si>
  <si>
    <t>（建設総合指数）</t>
  </si>
  <si>
    <t>2015年と比較した伸び率</t>
  </si>
  <si>
    <t>年間事業活動支出</t>
  </si>
  <si>
    <t>対応基本金（ｃ）</t>
  </si>
  <si>
    <t>（単位：円）</t>
  </si>
  <si>
    <t>②１㎡当たり単価上昇率</t>
  </si>
  <si>
    <t>※　割合は小数点第4位四捨五入。</t>
  </si>
  <si>
    <t>大規模修繕実績額</t>
  </si>
  <si>
    <t>※大規模修繕額が不明な場合</t>
  </si>
  <si>
    <t>合計額①</t>
  </si>
  <si>
    <t>財産の名称等</t>
  </si>
  <si>
    <t>（２）対応負債</t>
  </si>
  <si>
    <t>建設時自己資金</t>
  </si>
  <si>
    <t>大規模修繕実績額</t>
  </si>
  <si>
    <t>①建設工事費
デフレーター</t>
  </si>
  <si>
    <t>一般的１㎡当たり
単価（a）</t>
  </si>
  <si>
    <t>①、②のいずれか
高い方の率</t>
  </si>
  <si>
    <t>減価償却累計額
（a）</t>
  </si>
  <si>
    <t xml:space="preserve">貸借対照表科目 </t>
  </si>
  <si>
    <t xml:space="preserve">場所・物量等 </t>
  </si>
  <si>
    <t>Ⅰ　資産の部</t>
  </si>
  <si>
    <t xml:space="preserve">　１　流動資産 </t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</si>
  <si>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</si>
  <si>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</si>
  <si>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</si>
  <si>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</si>
  <si>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</si>
  <si>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</si>
  <si>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</si>
  <si>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</si>
  <si>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</si>
  <si>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</si>
  <si>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</si>
  <si>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</si>
  <si>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</si>
  <si>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</si>
  <si>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</si>
  <si>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</si>
  <si>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</si>
  <si>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</si>
  <si>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</si>
  <si>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</si>
  <si>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</si>
  <si>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</si>
  <si>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</si>
  <si>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</si>
  <si>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</si>
  <si>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</si>
  <si>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</si>
  <si>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</si>
  <si>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</si>
  <si>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</si>
  <si>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</si>
  <si>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</si>
  <si>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</si>
  <si>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</si>
  <si>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</si>
  <si>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</si>
  <si>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</si>
  <si>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</si>
  <si>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</si>
  <si>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</si>
  <si>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</si>
  <si>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</si>
  <si>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</si>
  <si>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</si>
  <si>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</si>
  <si>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</si>
  <si>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</si>
  <si>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</si>
  <si>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</si>
  <si>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</si>
  <si>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</si>
  <si>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</si>
  <si>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</si>
  <si>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</si>
  <si>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</si>
  <si>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</si>
  <si>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</si>
  <si>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</si>
  <si>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</si>
  <si>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</si>
  <si>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</si>
  <si>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</si>
  <si>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</si>
  <si>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</si>
  <si>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</si>
  <si>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</si>
  <si>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</si>
  <si>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</si>
  <si>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</si>
  <si>
    <t>一般的大規模修繕
費用比率
（b）</t>
  </si>
  <si>
    <t>合計額②
（（a×b）×
c/（a＋c））</t>
  </si>
  <si>
    <t>貸借対照表価額
（c）</t>
  </si>
  <si>
    <t>当該建物の建設時の取得価額（b）</t>
  </si>
  <si>
    <t>建設時延べ床
面積（c）</t>
  </si>
  <si>
    <t>建設時自己資金
（d）</t>
  </si>
  <si>
    <t>d/b</t>
  </si>
  <si>
    <t>取得年度</t>
  </si>
  <si>
    <t>③一般的自己
資金比率</t>
  </si>
  <si>
    <t>④建設時自己資金比率</t>
  </si>
  <si>
    <t>５．「計算の特例」</t>
  </si>
  <si>
    <t>６．「社会福祉充実残額」</t>
  </si>
  <si>
    <t>１．「活用可能な財産の算定」</t>
  </si>
  <si>
    <t>２．「社会福祉法に基づく事業に活用している不動産等」</t>
  </si>
  <si>
    <t>３．「再取得に必要な財産」</t>
  </si>
  <si>
    <t>４．「必要な運転資金」</t>
  </si>
  <si>
    <t>（別添）</t>
  </si>
  <si>
    <t>自己資金比率</t>
  </si>
  <si>
    <t>③、④のいずれか
高い方の率</t>
  </si>
  <si>
    <t>その他の固定資産合計</t>
  </si>
  <si>
    <t>　（２）　その他の固定資産</t>
  </si>
  <si>
    <r>
      <t xml:space="preserve">合計額
</t>
    </r>
    <r>
      <rPr>
        <sz val="12"/>
        <color indexed="8"/>
        <rFont val="Meiryo UI"/>
        <family val="3"/>
      </rPr>
      <t>（①、②のいずれか）</t>
    </r>
  </si>
  <si>
    <t>計算式が設定されており、入力することはできません。</t>
  </si>
  <si>
    <t>合計額を算出するための計算式が設定されており、入力することはできません。</t>
  </si>
  <si>
    <t>※  行が不足する場合は適宜追加すること。</t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</si>
  <si>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</si>
  <si>
    <t>a/（b/c）</t>
  </si>
  <si>
    <t>計算の特例</t>
  </si>
  <si>
    <t>（別紙２）</t>
  </si>
  <si>
    <t>建設時延べ床面積
（少数点以下第４位を四捨五入）</t>
  </si>
  <si>
    <t xml:space="preserve">（入力上の留意事項）
</t>
  </si>
  <si>
    <t>手入力するセルです。（不明の場合は、記載要領に従って入力してください）</t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</si>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</sst>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Meiryo UI"/>
      <family val="3"/>
    </font>
    <font>
      <sz val="6"/>
      <name val="ＭＳ Ｐゴシック"/>
      <family val="3"/>
    </font>
    <font>
      <sz val="10"/>
      <color indexed="63"/>
      <name val="ＭＳ Ｐ明朝"/>
      <family val="1"/>
    </font>
    <font>
      <sz val="10.5"/>
      <color indexed="8"/>
      <name val="HGSｺﾞｼｯｸM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11"/>
      <name val="ＭＳ ゴシック"/>
      <family val="3"/>
    </font>
    <font>
      <sz val="16"/>
      <name val="Meiryo UI"/>
      <family val="3"/>
    </font>
    <font>
      <sz val="11"/>
      <name val="Meiryo UI"/>
      <family val="3"/>
    </font>
    <font>
      <sz val="11"/>
      <color indexed="63"/>
      <name val="Meiryo UI"/>
      <family val="3"/>
    </font>
    <font>
      <sz val="6"/>
      <name val="ＭＳ ゴシック"/>
      <family val="3"/>
    </font>
    <font>
      <b/>
      <sz val="11"/>
      <name val="Meiryo UI"/>
      <family val="3"/>
    </font>
    <font>
      <sz val="11"/>
      <name val="ＭＳ Ｐゴシック"/>
      <family val="3"/>
    </font>
    <font>
      <sz val="18"/>
      <name val="Meiryo UI"/>
      <family val="3"/>
    </font>
    <font>
      <u val="single"/>
      <sz val="14"/>
      <color indexed="8"/>
      <name val="Meiryo UI"/>
      <family val="3"/>
    </font>
    <font>
      <sz val="18"/>
      <color indexed="8"/>
      <name val="Meiryo UI"/>
      <family val="3"/>
    </font>
    <font>
      <sz val="22"/>
      <color indexed="8"/>
      <name val="Meiryo UI"/>
      <family val="3"/>
    </font>
    <font>
      <sz val="12"/>
      <color indexed="8"/>
      <name val="Meiryo UI"/>
      <family val="3"/>
    </font>
    <font>
      <sz val="14"/>
      <name val="Meiryo UI"/>
      <family val="3"/>
    </font>
    <font>
      <sz val="11"/>
      <color indexed="10"/>
      <name val="Meiryo UI"/>
      <family val="3"/>
    </font>
    <font>
      <sz val="20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0.5"/>
      <color theme="1"/>
      <name val="HGSｺﾞｼｯｸM"/>
      <family val="3"/>
    </font>
    <font>
      <sz val="11"/>
      <color theme="1"/>
      <name val="Meiryo UI"/>
      <family val="3"/>
    </font>
    <font>
      <sz val="14"/>
      <color rgb="FF000000"/>
      <name val="Meiryo UI"/>
      <family val="3"/>
    </font>
    <font>
      <sz val="14"/>
      <color theme="1"/>
      <name val="Meiryo UI"/>
      <family val="3"/>
    </font>
    <font>
      <u val="single"/>
      <sz val="14"/>
      <color theme="1"/>
      <name val="Meiryo UI"/>
      <family val="3"/>
    </font>
    <font>
      <sz val="22"/>
      <color theme="1"/>
      <name val="Meiryo UI"/>
      <family val="3"/>
    </font>
    <font>
      <sz val="18"/>
      <color theme="1"/>
      <name val="Meiryo UI"/>
      <family val="3"/>
    </font>
    <font>
      <sz val="12"/>
      <color theme="1"/>
      <name val="Meiryo UI"/>
      <family val="3"/>
    </font>
    <font>
      <sz val="11"/>
      <color rgb="FFFF0000"/>
      <name val="Meiryo UI"/>
      <family val="3"/>
    </font>
    <font>
      <sz val="20"/>
      <color theme="1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8" fillId="0" borderId="0">
      <alignment horizontal="left" vertical="top"/>
      <protection/>
    </xf>
    <xf numFmtId="0" fontId="55" fillId="0" borderId="0">
      <alignment vertical="center"/>
      <protection/>
    </xf>
    <xf numFmtId="0" fontId="14" fillId="0" borderId="0">
      <alignment vertical="center"/>
      <protection/>
    </xf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11" fillId="0" borderId="11" xfId="63" applyNumberFormat="1" applyFont="1" applyFill="1" applyBorder="1" applyAlignment="1" applyProtection="1">
      <alignment horizontal="center" vertical="center" wrapText="1"/>
      <protection/>
    </xf>
    <xf numFmtId="0" fontId="11" fillId="0" borderId="12" xfId="63" applyNumberFormat="1" applyFont="1" applyFill="1" applyBorder="1" applyAlignment="1" applyProtection="1">
      <alignment horizontal="center" vertical="center" wrapText="1"/>
      <protection/>
    </xf>
    <xf numFmtId="0" fontId="13" fillId="0" borderId="13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10" fillId="5" borderId="14" xfId="63" applyNumberFormat="1" applyFont="1" applyFill="1" applyBorder="1" applyAlignment="1" applyProtection="1">
      <alignment vertical="center" wrapText="1"/>
      <protection/>
    </xf>
    <xf numFmtId="49" fontId="10" fillId="5" borderId="0" xfId="62" applyNumberFormat="1" applyFont="1" applyFill="1" applyAlignment="1" applyProtection="1">
      <alignment vertical="center"/>
      <protection/>
    </xf>
    <xf numFmtId="49" fontId="58" fillId="5" borderId="0" xfId="62" applyNumberFormat="1" applyFont="1" applyFill="1" applyAlignment="1" applyProtection="1">
      <alignment vertical="center"/>
      <protection/>
    </xf>
    <xf numFmtId="0" fontId="58" fillId="5" borderId="0" xfId="63" applyFont="1" applyFill="1" applyAlignment="1" applyProtection="1">
      <alignment horizontal="right" vertical="center"/>
      <protection/>
    </xf>
    <xf numFmtId="0" fontId="11" fillId="5" borderId="0" xfId="63" applyNumberFormat="1" applyFont="1" applyFill="1" applyBorder="1" applyAlignment="1" applyProtection="1">
      <alignment horizontal="center" vertical="center" wrapText="1"/>
      <protection/>
    </xf>
    <xf numFmtId="0" fontId="10" fillId="5" borderId="0" xfId="63" applyNumberFormat="1" applyFont="1" applyFill="1" applyBorder="1" applyAlignment="1" applyProtection="1">
      <alignment horizontal="center" vertical="center" wrapText="1"/>
      <protection/>
    </xf>
    <xf numFmtId="0" fontId="10" fillId="5" borderId="0" xfId="63" applyFont="1" applyFill="1" applyAlignment="1" applyProtection="1">
      <alignment vertical="center"/>
      <protection/>
    </xf>
    <xf numFmtId="0" fontId="10" fillId="5" borderId="0" xfId="63" applyFont="1" applyFill="1" applyAlignment="1" applyProtection="1">
      <alignment horizontal="left" vertical="center"/>
      <protection/>
    </xf>
    <xf numFmtId="0" fontId="10" fillId="5" borderId="15" xfId="63" applyNumberFormat="1" applyFont="1" applyFill="1" applyBorder="1" applyAlignment="1" applyProtection="1">
      <alignment horizontal="right" vertical="center" wrapText="1"/>
      <protection/>
    </xf>
    <xf numFmtId="0" fontId="11" fillId="5" borderId="0" xfId="63" applyNumberFormat="1" applyFont="1" applyFill="1" applyBorder="1" applyAlignment="1" applyProtection="1">
      <alignment vertical="center" wrapText="1"/>
      <protection/>
    </xf>
    <xf numFmtId="0" fontId="10" fillId="5" borderId="0" xfId="62" applyNumberFormat="1" applyFont="1" applyFill="1" applyAlignment="1" applyProtection="1">
      <alignment vertical="center"/>
      <protection/>
    </xf>
    <xf numFmtId="0" fontId="10" fillId="5" borderId="10" xfId="63" applyNumberFormat="1" applyFont="1" applyFill="1" applyBorder="1" applyAlignment="1" applyProtection="1">
      <alignment horizontal="center" vertical="center" wrapText="1"/>
      <protection/>
    </xf>
    <xf numFmtId="0" fontId="10" fillId="5" borderId="16" xfId="63" applyNumberFormat="1" applyFont="1" applyFill="1" applyBorder="1" applyAlignment="1" applyProtection="1">
      <alignment vertical="center" wrapText="1"/>
      <protection/>
    </xf>
    <xf numFmtId="0" fontId="11" fillId="5" borderId="14" xfId="63" applyNumberFormat="1" applyFont="1" applyFill="1" applyBorder="1" applyAlignment="1" applyProtection="1">
      <alignment vertical="center" wrapText="1"/>
      <protection/>
    </xf>
    <xf numFmtId="0" fontId="11" fillId="5" borderId="17" xfId="63" applyNumberFormat="1" applyFont="1" applyFill="1" applyBorder="1" applyAlignment="1" applyProtection="1">
      <alignment vertical="center" wrapText="1"/>
      <protection/>
    </xf>
    <xf numFmtId="0" fontId="11" fillId="5" borderId="18" xfId="63" applyNumberFormat="1" applyFont="1" applyFill="1" applyBorder="1" applyAlignment="1" applyProtection="1">
      <alignment vertical="center"/>
      <protection/>
    </xf>
    <xf numFmtId="0" fontId="11" fillId="5" borderId="19" xfId="63" applyNumberFormat="1" applyFont="1" applyFill="1" applyBorder="1" applyAlignment="1" applyProtection="1">
      <alignment vertical="center"/>
      <protection/>
    </xf>
    <xf numFmtId="0" fontId="10" fillId="5" borderId="20" xfId="63" applyNumberFormat="1" applyFont="1" applyFill="1" applyBorder="1" applyAlignment="1" applyProtection="1">
      <alignment vertical="center" wrapText="1"/>
      <protection/>
    </xf>
    <xf numFmtId="0" fontId="10" fillId="5" borderId="17" xfId="63" applyNumberFormat="1" applyFont="1" applyFill="1" applyBorder="1" applyAlignment="1" applyProtection="1">
      <alignment horizontal="center" vertical="center" wrapText="1"/>
      <protection/>
    </xf>
    <xf numFmtId="0" fontId="10" fillId="5" borderId="17" xfId="63" applyNumberFormat="1" applyFont="1" applyFill="1" applyBorder="1" applyAlignment="1" applyProtection="1">
      <alignment vertical="center" wrapText="1"/>
      <protection/>
    </xf>
    <xf numFmtId="0" fontId="11" fillId="5" borderId="0" xfId="63" applyNumberFormat="1" applyFont="1" applyFill="1" applyBorder="1" applyAlignment="1" applyProtection="1">
      <alignment vertical="center"/>
      <protection/>
    </xf>
    <xf numFmtId="0" fontId="11" fillId="5" borderId="21" xfId="63" applyNumberFormat="1" applyFont="1" applyFill="1" applyBorder="1" applyAlignment="1" applyProtection="1">
      <alignment vertical="center"/>
      <protection/>
    </xf>
    <xf numFmtId="0" fontId="10" fillId="5" borderId="14" xfId="63" applyNumberFormat="1" applyFont="1" applyFill="1" applyBorder="1" applyAlignment="1" applyProtection="1">
      <alignment horizontal="center" vertical="center" wrapText="1"/>
      <protection/>
    </xf>
    <xf numFmtId="0" fontId="11" fillId="5" borderId="22" xfId="63" applyNumberFormat="1" applyFont="1" applyFill="1" applyBorder="1" applyAlignment="1" applyProtection="1">
      <alignment vertical="center" wrapText="1"/>
      <protection/>
    </xf>
    <xf numFmtId="0" fontId="11" fillId="5" borderId="15" xfId="63" applyNumberFormat="1" applyFont="1" applyFill="1" applyBorder="1" applyAlignment="1" applyProtection="1">
      <alignment horizontal="left" vertical="center"/>
      <protection/>
    </xf>
    <xf numFmtId="0" fontId="11" fillId="5" borderId="23" xfId="63" applyNumberFormat="1" applyFont="1" applyFill="1" applyBorder="1" applyAlignment="1" applyProtection="1">
      <alignment horizontal="left" vertical="center" wrapText="1"/>
      <protection/>
    </xf>
    <xf numFmtId="0" fontId="10" fillId="5" borderId="22" xfId="63" applyNumberFormat="1" applyFont="1" applyFill="1" applyBorder="1" applyAlignment="1" applyProtection="1">
      <alignment horizontal="left" vertical="center" wrapText="1"/>
      <protection/>
    </xf>
    <xf numFmtId="0" fontId="10" fillId="5" borderId="22" xfId="63" applyNumberFormat="1" applyFont="1" applyFill="1" applyBorder="1" applyAlignment="1" applyProtection="1">
      <alignment horizontal="center" vertical="center" wrapText="1"/>
      <protection/>
    </xf>
    <xf numFmtId="0" fontId="10" fillId="5" borderId="22" xfId="63" applyNumberFormat="1" applyFont="1" applyFill="1" applyBorder="1" applyAlignment="1" applyProtection="1">
      <alignment horizontal="left" vertical="center" wrapText="1"/>
      <protection locked="0"/>
    </xf>
    <xf numFmtId="38" fontId="10" fillId="5" borderId="24" xfId="63" applyNumberFormat="1" applyFont="1" applyFill="1" applyBorder="1" applyAlignment="1" applyProtection="1">
      <alignment horizontal="right" vertical="center"/>
      <protection locked="0"/>
    </xf>
    <xf numFmtId="0" fontId="11" fillId="5" borderId="0" xfId="63" applyNumberFormat="1" applyFont="1" applyFill="1" applyBorder="1" applyAlignment="1" applyProtection="1">
      <alignment horizontal="left" vertical="center" wrapText="1"/>
      <protection/>
    </xf>
    <xf numFmtId="0" fontId="10" fillId="5" borderId="0" xfId="63" applyNumberFormat="1" applyFont="1" applyFill="1" applyBorder="1" applyAlignment="1" applyProtection="1">
      <alignment vertical="center" wrapText="1"/>
      <protection/>
    </xf>
    <xf numFmtId="0" fontId="11" fillId="5" borderId="14" xfId="63" applyNumberFormat="1" applyFont="1" applyFill="1" applyBorder="1" applyAlignment="1" applyProtection="1">
      <alignment horizontal="left" vertical="center" wrapText="1"/>
      <protection/>
    </xf>
    <xf numFmtId="0" fontId="11" fillId="5" borderId="0" xfId="63" applyNumberFormat="1" applyFont="1" applyFill="1" applyBorder="1" applyAlignment="1" applyProtection="1">
      <alignment horizontal="left" vertical="center"/>
      <protection/>
    </xf>
    <xf numFmtId="0" fontId="11" fillId="5" borderId="19" xfId="63" applyNumberFormat="1" applyFont="1" applyFill="1" applyBorder="1" applyAlignment="1" applyProtection="1">
      <alignment horizontal="left" vertical="center"/>
      <protection/>
    </xf>
    <xf numFmtId="183" fontId="10" fillId="5" borderId="14" xfId="63" applyNumberFormat="1" applyFont="1" applyFill="1" applyBorder="1" applyAlignment="1" applyProtection="1">
      <alignment horizontal="center" vertical="center" wrapText="1"/>
      <protection/>
    </xf>
    <xf numFmtId="0" fontId="11" fillId="5" borderId="21" xfId="63" applyNumberFormat="1" applyFont="1" applyFill="1" applyBorder="1" applyAlignment="1" applyProtection="1">
      <alignment horizontal="left" vertical="center"/>
      <protection/>
    </xf>
    <xf numFmtId="183" fontId="10" fillId="5" borderId="22" xfId="63" applyNumberFormat="1" applyFont="1" applyFill="1" applyBorder="1" applyAlignment="1" applyProtection="1">
      <alignment horizontal="center" vertical="center" wrapText="1"/>
      <protection/>
    </xf>
    <xf numFmtId="38" fontId="10" fillId="5" borderId="24" xfId="63" applyNumberFormat="1" applyFont="1" applyFill="1" applyBorder="1" applyAlignment="1" applyProtection="1">
      <alignment horizontal="right" vertical="center" wrapText="1"/>
      <protection/>
    </xf>
    <xf numFmtId="0" fontId="10" fillId="5" borderId="14" xfId="63" applyNumberFormat="1" applyFont="1" applyFill="1" applyBorder="1" applyAlignment="1" applyProtection="1">
      <alignment horizontal="left" vertical="center" wrapText="1"/>
      <protection/>
    </xf>
    <xf numFmtId="0" fontId="10" fillId="5" borderId="0" xfId="63" applyNumberFormat="1" applyFont="1" applyFill="1" applyBorder="1" applyAlignment="1" applyProtection="1">
      <alignment horizontal="left" vertical="center" wrapText="1"/>
      <protection/>
    </xf>
    <xf numFmtId="38" fontId="10" fillId="5" borderId="25" xfId="63" applyNumberFormat="1" applyFont="1" applyFill="1" applyBorder="1" applyAlignment="1" applyProtection="1">
      <alignment horizontal="right" vertical="center" wrapText="1"/>
      <protection/>
    </xf>
    <xf numFmtId="0" fontId="10" fillId="5" borderId="14" xfId="63" applyNumberFormat="1" applyFont="1" applyFill="1" applyBorder="1" applyAlignment="1" applyProtection="1">
      <alignment horizontal="left" vertical="center" wrapText="1"/>
      <protection locked="0"/>
    </xf>
    <xf numFmtId="0" fontId="10" fillId="5" borderId="25" xfId="63" applyNumberFormat="1" applyFont="1" applyFill="1" applyBorder="1" applyAlignment="1" applyProtection="1">
      <alignment horizontal="left" vertical="center" wrapText="1"/>
      <protection locked="0"/>
    </xf>
    <xf numFmtId="0" fontId="10" fillId="5" borderId="24" xfId="63" applyNumberFormat="1" applyFont="1" applyFill="1" applyBorder="1" applyAlignment="1" applyProtection="1">
      <alignment horizontal="left" vertical="center" wrapText="1"/>
      <protection/>
    </xf>
    <xf numFmtId="0" fontId="11" fillId="5" borderId="22" xfId="63" applyNumberFormat="1" applyFont="1" applyFill="1" applyBorder="1" applyAlignment="1" applyProtection="1">
      <alignment horizontal="left" vertical="center" wrapText="1"/>
      <protection/>
    </xf>
    <xf numFmtId="0" fontId="10" fillId="5" borderId="0" xfId="63" applyNumberFormat="1" applyFont="1" applyFill="1" applyBorder="1" applyAlignment="1" applyProtection="1">
      <alignment horizontal="left" vertical="distributed" wrapText="1"/>
      <protection/>
    </xf>
    <xf numFmtId="0" fontId="59" fillId="5" borderId="0" xfId="0" applyFont="1" applyFill="1" applyBorder="1" applyAlignment="1">
      <alignment horizontal="left" vertical="center"/>
    </xf>
    <xf numFmtId="0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59" fillId="5" borderId="15" xfId="0" applyFont="1" applyFill="1" applyBorder="1" applyAlignment="1">
      <alignment horizontal="left" vertical="center"/>
    </xf>
    <xf numFmtId="0" fontId="60" fillId="5" borderId="0" xfId="0" applyFont="1" applyFill="1" applyAlignment="1">
      <alignment vertical="center"/>
    </xf>
    <xf numFmtId="0" fontId="60" fillId="5" borderId="26" xfId="0" applyFont="1" applyFill="1" applyBorder="1" applyAlignment="1">
      <alignment vertical="center"/>
    </xf>
    <xf numFmtId="0" fontId="60" fillId="5" borderId="0" xfId="0" applyFont="1" applyFill="1" applyBorder="1" applyAlignment="1">
      <alignment vertical="center"/>
    </xf>
    <xf numFmtId="0" fontId="61" fillId="5" borderId="0" xfId="0" applyFont="1" applyFill="1" applyBorder="1" applyAlignment="1">
      <alignment vertical="center"/>
    </xf>
    <xf numFmtId="0" fontId="60" fillId="5" borderId="27" xfId="0" applyFont="1" applyFill="1" applyBorder="1" applyAlignment="1">
      <alignment vertical="center"/>
    </xf>
    <xf numFmtId="0" fontId="60" fillId="5" borderId="26" xfId="0" applyFont="1" applyFill="1" applyBorder="1" applyAlignment="1">
      <alignment horizontal="center" vertical="center"/>
    </xf>
    <xf numFmtId="0" fontId="60" fillId="5" borderId="15" xfId="0" applyFont="1" applyFill="1" applyBorder="1" applyAlignment="1">
      <alignment vertical="center"/>
    </xf>
    <xf numFmtId="0" fontId="61" fillId="5" borderId="15" xfId="0" applyFont="1" applyFill="1" applyBorder="1" applyAlignment="1">
      <alignment vertical="center"/>
    </xf>
    <xf numFmtId="0" fontId="61" fillId="5" borderId="27" xfId="0" applyFont="1" applyFill="1" applyBorder="1" applyAlignment="1">
      <alignment vertical="center"/>
    </xf>
    <xf numFmtId="0" fontId="61" fillId="5" borderId="0" xfId="0" applyFont="1" applyFill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vertical="center"/>
    </xf>
    <xf numFmtId="179" fontId="60" fillId="34" borderId="10" xfId="0" applyNumberFormat="1" applyFont="1" applyFill="1" applyBorder="1" applyAlignment="1">
      <alignment vertical="center"/>
    </xf>
    <xf numFmtId="179" fontId="60" fillId="19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0" fillId="5" borderId="27" xfId="0" applyFont="1" applyFill="1" applyBorder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179" fontId="60" fillId="34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left" vertical="center"/>
    </xf>
    <xf numFmtId="179" fontId="60" fillId="19" borderId="10" xfId="0" applyNumberFormat="1" applyFont="1" applyFill="1" applyBorder="1" applyAlignment="1">
      <alignment vertical="center"/>
    </xf>
    <xf numFmtId="179" fontId="60" fillId="36" borderId="10" xfId="0" applyNumberFormat="1" applyFont="1" applyFill="1" applyBorder="1" applyAlignment="1">
      <alignment vertical="center"/>
    </xf>
    <xf numFmtId="179" fontId="60" fillId="36" borderId="20" xfId="0" applyNumberFormat="1" applyFont="1" applyFill="1" applyBorder="1" applyAlignment="1">
      <alignment vertical="center"/>
    </xf>
    <xf numFmtId="0" fontId="60" fillId="35" borderId="28" xfId="0" applyFont="1" applyFill="1" applyBorder="1" applyAlignment="1">
      <alignment vertical="center"/>
    </xf>
    <xf numFmtId="179" fontId="60" fillId="0" borderId="29" xfId="0" applyNumberFormat="1" applyFont="1" applyFill="1" applyBorder="1" applyAlignment="1">
      <alignment vertical="center"/>
    </xf>
    <xf numFmtId="179" fontId="60" fillId="36" borderId="24" xfId="0" applyNumberFormat="1" applyFont="1" applyFill="1" applyBorder="1" applyAlignment="1">
      <alignment vertical="center"/>
    </xf>
    <xf numFmtId="0" fontId="60" fillId="5" borderId="0" xfId="0" applyFont="1" applyFill="1" applyBorder="1" applyAlignment="1">
      <alignment vertical="center" shrinkToFit="1"/>
    </xf>
    <xf numFmtId="0" fontId="60" fillId="5" borderId="25" xfId="0" applyFont="1" applyFill="1" applyBorder="1" applyAlignment="1">
      <alignment horizontal="center" vertical="center" wrapText="1" shrinkToFit="1"/>
    </xf>
    <xf numFmtId="0" fontId="60" fillId="5" borderId="27" xfId="0" applyFont="1" applyFill="1" applyBorder="1" applyAlignment="1">
      <alignment vertical="center" shrinkToFit="1"/>
    </xf>
    <xf numFmtId="0" fontId="60" fillId="5" borderId="0" xfId="0" applyFont="1" applyFill="1" applyAlignment="1">
      <alignment vertical="center" shrinkToFit="1"/>
    </xf>
    <xf numFmtId="0" fontId="60" fillId="34" borderId="10" xfId="0" applyFont="1" applyFill="1" applyBorder="1" applyAlignment="1">
      <alignment vertical="center"/>
    </xf>
    <xf numFmtId="0" fontId="60" fillId="34" borderId="28" xfId="0" applyFont="1" applyFill="1" applyBorder="1" applyAlignment="1">
      <alignment vertical="center"/>
    </xf>
    <xf numFmtId="177" fontId="60" fillId="0" borderId="30" xfId="0" applyNumberFormat="1" applyFont="1" applyFill="1" applyBorder="1" applyAlignment="1">
      <alignment vertical="center"/>
    </xf>
    <xf numFmtId="177" fontId="60" fillId="34" borderId="16" xfId="0" applyNumberFormat="1" applyFont="1" applyFill="1" applyBorder="1" applyAlignment="1">
      <alignment vertical="center"/>
    </xf>
    <xf numFmtId="178" fontId="60" fillId="36" borderId="10" xfId="0" applyNumberFormat="1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vertical="center"/>
    </xf>
    <xf numFmtId="180" fontId="60" fillId="36" borderId="10" xfId="0" applyNumberFormat="1" applyFont="1" applyFill="1" applyBorder="1" applyAlignment="1">
      <alignment vertical="center"/>
    </xf>
    <xf numFmtId="9" fontId="60" fillId="36" borderId="10" xfId="0" applyNumberFormat="1" applyFont="1" applyFill="1" applyBorder="1" applyAlignment="1">
      <alignment vertical="center"/>
    </xf>
    <xf numFmtId="177" fontId="60" fillId="36" borderId="10" xfId="0" applyNumberFormat="1" applyFont="1" applyFill="1" applyBorder="1" applyAlignment="1">
      <alignment vertical="center"/>
    </xf>
    <xf numFmtId="177" fontId="60" fillId="5" borderId="25" xfId="0" applyNumberFormat="1" applyFont="1" applyFill="1" applyBorder="1" applyAlignment="1">
      <alignment vertical="center"/>
    </xf>
    <xf numFmtId="177" fontId="60" fillId="0" borderId="31" xfId="0" applyNumberFormat="1" applyFont="1" applyFill="1" applyBorder="1" applyAlignment="1">
      <alignment vertical="center"/>
    </xf>
    <xf numFmtId="177" fontId="60" fillId="0" borderId="32" xfId="0" applyNumberFormat="1" applyFont="1" applyFill="1" applyBorder="1" applyAlignment="1">
      <alignment vertical="center"/>
    </xf>
    <xf numFmtId="0" fontId="60" fillId="35" borderId="33" xfId="0" applyFont="1" applyFill="1" applyBorder="1" applyAlignment="1">
      <alignment horizontal="right" vertical="center"/>
    </xf>
    <xf numFmtId="0" fontId="60" fillId="35" borderId="34" xfId="0" applyFont="1" applyFill="1" applyBorder="1" applyAlignment="1">
      <alignment horizontal="right" vertical="center"/>
    </xf>
    <xf numFmtId="177" fontId="60" fillId="19" borderId="10" xfId="0" applyNumberFormat="1" applyFont="1" applyFill="1" applyBorder="1" applyAlignment="1">
      <alignment horizontal="right" vertical="center"/>
    </xf>
    <xf numFmtId="177" fontId="60" fillId="5" borderId="25" xfId="0" applyNumberFormat="1" applyFont="1" applyFill="1" applyBorder="1" applyAlignment="1">
      <alignment horizontal="right" vertical="center"/>
    </xf>
    <xf numFmtId="0" fontId="60" fillId="5" borderId="18" xfId="0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horizontal="right" vertical="center"/>
    </xf>
    <xf numFmtId="178" fontId="60" fillId="19" borderId="10" xfId="0" applyNumberFormat="1" applyFont="1" applyFill="1" applyBorder="1" applyAlignment="1">
      <alignment horizontal="right" vertical="center"/>
    </xf>
    <xf numFmtId="0" fontId="60" fillId="35" borderId="33" xfId="0" applyFont="1" applyFill="1" applyBorder="1" applyAlignment="1">
      <alignment horizontal="center" vertical="center"/>
    </xf>
    <xf numFmtId="181" fontId="60" fillId="36" borderId="10" xfId="48" applyNumberFormat="1" applyFont="1" applyFill="1" applyBorder="1" applyAlignment="1">
      <alignment vertical="center"/>
    </xf>
    <xf numFmtId="178" fontId="60" fillId="19" borderId="10" xfId="48" applyNumberFormat="1" applyFont="1" applyFill="1" applyBorder="1" applyAlignment="1">
      <alignment vertical="center"/>
    </xf>
    <xf numFmtId="181" fontId="60" fillId="36" borderId="10" xfId="48" applyNumberFormat="1" applyFont="1" applyFill="1" applyBorder="1" applyAlignment="1">
      <alignment horizontal="right" vertical="center"/>
    </xf>
    <xf numFmtId="0" fontId="60" fillId="35" borderId="10" xfId="0" applyFont="1" applyFill="1" applyBorder="1" applyAlignment="1">
      <alignment vertical="center" shrinkToFit="1"/>
    </xf>
    <xf numFmtId="0" fontId="60" fillId="35" borderId="34" xfId="0" applyFont="1" applyFill="1" applyBorder="1" applyAlignment="1">
      <alignment vertical="center"/>
    </xf>
    <xf numFmtId="0" fontId="60" fillId="5" borderId="35" xfId="0" applyFont="1" applyFill="1" applyBorder="1" applyAlignment="1">
      <alignment vertical="center"/>
    </xf>
    <xf numFmtId="0" fontId="60" fillId="5" borderId="36" xfId="0" applyFont="1" applyFill="1" applyBorder="1" applyAlignment="1">
      <alignment vertical="center"/>
    </xf>
    <xf numFmtId="0" fontId="60" fillId="5" borderId="37" xfId="0" applyFont="1" applyFill="1" applyBorder="1" applyAlignment="1">
      <alignment vertical="center"/>
    </xf>
    <xf numFmtId="0" fontId="62" fillId="5" borderId="0" xfId="0" applyFont="1" applyFill="1" applyAlignment="1">
      <alignment horizontal="right" vertical="center"/>
    </xf>
    <xf numFmtId="0" fontId="63" fillId="5" borderId="15" xfId="0" applyFont="1" applyFill="1" applyBorder="1" applyAlignment="1">
      <alignment vertical="center"/>
    </xf>
    <xf numFmtId="0" fontId="60" fillId="5" borderId="38" xfId="0" applyFont="1" applyFill="1" applyBorder="1" applyAlignment="1">
      <alignment vertical="center"/>
    </xf>
    <xf numFmtId="0" fontId="60" fillId="5" borderId="39" xfId="0" applyFont="1" applyFill="1" applyBorder="1" applyAlignment="1">
      <alignment vertical="center"/>
    </xf>
    <xf numFmtId="0" fontId="64" fillId="5" borderId="0" xfId="0" applyFont="1" applyFill="1" applyBorder="1" applyAlignment="1">
      <alignment vertical="center"/>
    </xf>
    <xf numFmtId="0" fontId="64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left" vertical="center" indent="1"/>
    </xf>
    <xf numFmtId="177" fontId="60" fillId="34" borderId="16" xfId="0" applyNumberFormat="1" applyFont="1" applyFill="1" applyBorder="1" applyAlignment="1">
      <alignment vertical="center" shrinkToFit="1"/>
    </xf>
    <xf numFmtId="178" fontId="60" fillId="34" borderId="10" xfId="0" applyNumberFormat="1" applyFont="1" applyFill="1" applyBorder="1" applyAlignment="1">
      <alignment vertical="center" shrinkToFit="1"/>
    </xf>
    <xf numFmtId="0" fontId="10" fillId="5" borderId="40" xfId="63" applyNumberFormat="1" applyFont="1" applyFill="1" applyBorder="1" applyAlignment="1" applyProtection="1">
      <alignment horizontal="left" vertical="center" wrapText="1"/>
      <protection/>
    </xf>
    <xf numFmtId="0" fontId="10" fillId="35" borderId="28" xfId="63" applyNumberFormat="1" applyFont="1" applyFill="1" applyBorder="1" applyAlignment="1" applyProtection="1">
      <alignment horizontal="center" vertical="center" wrapText="1"/>
      <protection/>
    </xf>
    <xf numFmtId="0" fontId="10" fillId="35" borderId="16" xfId="63" applyNumberFormat="1" applyFont="1" applyFill="1" applyBorder="1" applyAlignment="1" applyProtection="1">
      <alignment horizontal="center" vertical="center" wrapText="1"/>
      <protection/>
    </xf>
    <xf numFmtId="0" fontId="15" fillId="5" borderId="0" xfId="64" applyFont="1" applyFill="1">
      <alignment vertical="center"/>
      <protection/>
    </xf>
    <xf numFmtId="0" fontId="15" fillId="5" borderId="0" xfId="64" applyFont="1" applyFill="1" applyAlignment="1">
      <alignment horizontal="right" vertical="center"/>
      <protection/>
    </xf>
    <xf numFmtId="0" fontId="10" fillId="5" borderId="0" xfId="64" applyFont="1" applyFill="1">
      <alignment vertical="center"/>
      <protection/>
    </xf>
    <xf numFmtId="49" fontId="58" fillId="5" borderId="0" xfId="62" applyNumberFormat="1" applyFont="1" applyFill="1" applyBorder="1" applyAlignment="1" applyProtection="1">
      <alignment vertical="center"/>
      <protection/>
    </xf>
    <xf numFmtId="38" fontId="10" fillId="5" borderId="17" xfId="63" applyNumberFormat="1" applyFont="1" applyFill="1" applyBorder="1" applyAlignment="1" applyProtection="1">
      <alignment horizontal="right" vertical="center" wrapText="1"/>
      <protection/>
    </xf>
    <xf numFmtId="38" fontId="10" fillId="5" borderId="20" xfId="63" applyNumberFormat="1" applyFont="1" applyFill="1" applyBorder="1" applyAlignment="1" applyProtection="1">
      <alignment horizontal="right" vertical="center" wrapText="1"/>
      <protection/>
    </xf>
    <xf numFmtId="38" fontId="10" fillId="5" borderId="41" xfId="63" applyNumberFormat="1" applyFont="1" applyFill="1" applyBorder="1" applyAlignment="1" applyProtection="1">
      <alignment vertical="center" wrapText="1"/>
      <protection locked="0"/>
    </xf>
    <xf numFmtId="38" fontId="10" fillId="5" borderId="14" xfId="63" applyNumberFormat="1" applyFont="1" applyFill="1" applyBorder="1" applyAlignment="1" applyProtection="1">
      <alignment horizontal="right" vertical="center" wrapText="1"/>
      <protection/>
    </xf>
    <xf numFmtId="38" fontId="10" fillId="5" borderId="42" xfId="63" applyNumberFormat="1" applyFont="1" applyFill="1" applyBorder="1" applyAlignment="1" applyProtection="1">
      <alignment vertical="center" wrapText="1"/>
      <protection locked="0"/>
    </xf>
    <xf numFmtId="38" fontId="10" fillId="5" borderId="22" xfId="63" applyNumberFormat="1" applyFont="1" applyFill="1" applyBorder="1" applyAlignment="1" applyProtection="1">
      <alignment horizontal="right" vertical="center" wrapText="1"/>
      <protection/>
    </xf>
    <xf numFmtId="38" fontId="10" fillId="5" borderId="43" xfId="63" applyNumberFormat="1" applyFont="1" applyFill="1" applyBorder="1" applyAlignment="1" applyProtection="1">
      <alignment vertical="center" wrapText="1"/>
      <protection locked="0"/>
    </xf>
    <xf numFmtId="49" fontId="65" fillId="5" borderId="0" xfId="62" applyNumberFormat="1" applyFont="1" applyFill="1" applyAlignment="1" applyProtection="1">
      <alignment vertical="center"/>
      <protection/>
    </xf>
    <xf numFmtId="38" fontId="10" fillId="5" borderId="43" xfId="63" applyNumberFormat="1" applyFont="1" applyFill="1" applyBorder="1" applyAlignment="1" applyProtection="1">
      <alignment vertical="center" wrapText="1"/>
      <protection/>
    </xf>
    <xf numFmtId="38" fontId="10" fillId="5" borderId="14" xfId="50" applyNumberFormat="1" applyFont="1" applyFill="1" applyBorder="1" applyAlignment="1" applyProtection="1">
      <alignment vertical="center" wrapText="1"/>
      <protection locked="0"/>
    </xf>
    <xf numFmtId="38" fontId="10" fillId="5" borderId="14" xfId="63" applyNumberFormat="1" applyFont="1" applyFill="1" applyBorder="1" applyAlignment="1" applyProtection="1">
      <alignment horizontal="right" vertical="center" wrapText="1"/>
      <protection locked="0"/>
    </xf>
    <xf numFmtId="38" fontId="10" fillId="5" borderId="20" xfId="63" applyNumberFormat="1" applyFont="1" applyFill="1" applyBorder="1" applyAlignment="1" applyProtection="1">
      <alignment horizontal="right" vertical="center" wrapText="1"/>
      <protection locked="0"/>
    </xf>
    <xf numFmtId="38" fontId="10" fillId="5" borderId="22" xfId="63" applyNumberFormat="1" applyFont="1" applyFill="1" applyBorder="1" applyAlignment="1" applyProtection="1">
      <alignment vertical="center" wrapText="1"/>
      <protection/>
    </xf>
    <xf numFmtId="38" fontId="10" fillId="5" borderId="14" xfId="63" applyNumberFormat="1" applyFont="1" applyFill="1" applyBorder="1" applyAlignment="1" applyProtection="1">
      <alignment vertical="center" wrapText="1"/>
      <protection/>
    </xf>
    <xf numFmtId="184" fontId="60" fillId="36" borderId="10" xfId="0" applyNumberFormat="1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177" fontId="60" fillId="36" borderId="10" xfId="0" applyNumberFormat="1" applyFont="1" applyFill="1" applyBorder="1" applyAlignment="1">
      <alignment vertical="center" shrinkToFit="1"/>
    </xf>
    <xf numFmtId="179" fontId="60" fillId="34" borderId="10" xfId="0" applyNumberFormat="1" applyFont="1" applyFill="1" applyBorder="1" applyAlignment="1" applyProtection="1">
      <alignment vertical="center"/>
      <protection locked="0"/>
    </xf>
    <xf numFmtId="179" fontId="64" fillId="34" borderId="10" xfId="0" applyNumberFormat="1" applyFont="1" applyFill="1" applyBorder="1" applyAlignment="1">
      <alignment vertical="center"/>
    </xf>
    <xf numFmtId="179" fontId="64" fillId="36" borderId="10" xfId="0" applyNumberFormat="1" applyFont="1" applyFill="1" applyBorder="1" applyAlignment="1">
      <alignment vertical="center"/>
    </xf>
    <xf numFmtId="179" fontId="64" fillId="0" borderId="29" xfId="0" applyNumberFormat="1" applyFont="1" applyFill="1" applyBorder="1" applyAlignment="1">
      <alignment vertical="center"/>
    </xf>
    <xf numFmtId="0" fontId="64" fillId="5" borderId="0" xfId="0" applyFont="1" applyFill="1" applyBorder="1" applyAlignment="1">
      <alignment horizontal="right" vertical="center"/>
    </xf>
    <xf numFmtId="0" fontId="60" fillId="36" borderId="10" xfId="0" applyNumberFormat="1" applyFont="1" applyFill="1" applyBorder="1" applyAlignment="1">
      <alignment vertical="center"/>
    </xf>
    <xf numFmtId="38" fontId="10" fillId="5" borderId="10" xfId="63" applyNumberFormat="1" applyFont="1" applyFill="1" applyBorder="1" applyAlignment="1" applyProtection="1">
      <alignment horizontal="left" vertical="center" wrapText="1"/>
      <protection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85" fontId="60" fillId="0" borderId="30" xfId="0" applyNumberFormat="1" applyFont="1" applyFill="1" applyBorder="1" applyAlignment="1">
      <alignment vertical="center"/>
    </xf>
    <xf numFmtId="185" fontId="60" fillId="0" borderId="31" xfId="0" applyNumberFormat="1" applyFont="1" applyFill="1" applyBorder="1" applyAlignment="1">
      <alignment vertical="center"/>
    </xf>
    <xf numFmtId="185" fontId="60" fillId="0" borderId="32" xfId="0" applyNumberFormat="1" applyFont="1" applyFill="1" applyBorder="1" applyAlignment="1">
      <alignment vertical="center"/>
    </xf>
    <xf numFmtId="0" fontId="66" fillId="5" borderId="0" xfId="0" applyFont="1" applyFill="1" applyAlignment="1">
      <alignment horizontal="right" vertical="center"/>
    </xf>
    <xf numFmtId="178" fontId="60" fillId="36" borderId="10" xfId="48" applyNumberFormat="1" applyFont="1" applyFill="1" applyBorder="1" applyAlignment="1">
      <alignment vertical="center"/>
    </xf>
    <xf numFmtId="0" fontId="65" fillId="5" borderId="0" xfId="64" applyFont="1" applyFill="1">
      <alignment vertical="center"/>
      <protection/>
    </xf>
    <xf numFmtId="38" fontId="58" fillId="5" borderId="40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6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5" xfId="63" applyNumberFormat="1" applyFont="1" applyFill="1" applyBorder="1" applyAlignment="1" applyProtection="1">
      <alignment horizontal="right" vertical="center" wrapText="1"/>
      <protection hidden="1"/>
    </xf>
    <xf numFmtId="183" fontId="10" fillId="5" borderId="14" xfId="63" applyNumberFormat="1" applyFont="1" applyFill="1" applyBorder="1" applyAlignment="1" applyProtection="1">
      <alignment vertical="center" wrapText="1"/>
      <protection/>
    </xf>
    <xf numFmtId="0" fontId="58" fillId="5" borderId="0" xfId="64" applyFont="1" applyFill="1" applyAlignment="1">
      <alignment vertical="center"/>
      <protection/>
    </xf>
    <xf numFmtId="0" fontId="58" fillId="5" borderId="0" xfId="64" applyFont="1" applyFill="1">
      <alignment vertical="center"/>
      <protection/>
    </xf>
    <xf numFmtId="186" fontId="60" fillId="36" borderId="10" xfId="42" applyNumberFormat="1" applyFont="1" applyFill="1" applyBorder="1" applyAlignment="1">
      <alignment vertical="center"/>
    </xf>
    <xf numFmtId="186" fontId="60" fillId="36" borderId="10" xfId="0" applyNumberFormat="1" applyFont="1" applyFill="1" applyBorder="1" applyAlignment="1">
      <alignment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178" fontId="60" fillId="36" borderId="20" xfId="0" applyNumberFormat="1" applyFont="1" applyFill="1" applyBorder="1" applyAlignment="1">
      <alignment horizontal="right" vertical="center"/>
    </xf>
    <xf numFmtId="178" fontId="60" fillId="36" borderId="25" xfId="0" applyNumberFormat="1" applyFont="1" applyFill="1" applyBorder="1" applyAlignment="1">
      <alignment horizontal="right" vertical="center"/>
    </xf>
    <xf numFmtId="178" fontId="60" fillId="36" borderId="24" xfId="0" applyNumberFormat="1" applyFont="1" applyFill="1" applyBorder="1" applyAlignment="1">
      <alignment horizontal="right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8" xfId="0" applyFont="1" applyFill="1" applyBorder="1" applyAlignment="1">
      <alignment horizontal="center" vertical="center" wrapText="1" shrinkToFit="1"/>
    </xf>
    <xf numFmtId="0" fontId="60" fillId="35" borderId="40" xfId="0" applyFont="1" applyFill="1" applyBorder="1" applyAlignment="1">
      <alignment horizontal="center" vertical="center" wrapText="1" shrinkToFit="1"/>
    </xf>
    <xf numFmtId="0" fontId="60" fillId="35" borderId="16" xfId="0" applyFont="1" applyFill="1" applyBorder="1" applyAlignment="1">
      <alignment horizontal="center" vertical="center" wrapText="1" shrinkToFi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 shrinkToFit="1"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62" fillId="5" borderId="44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 shrinkToFit="1"/>
    </xf>
    <xf numFmtId="0" fontId="60" fillId="35" borderId="25" xfId="0" applyFont="1" applyFill="1" applyBorder="1" applyAlignment="1">
      <alignment horizontal="center" vertical="center" wrapText="1" shrinkToFit="1"/>
    </xf>
    <xf numFmtId="0" fontId="64" fillId="35" borderId="20" xfId="0" applyFont="1" applyFill="1" applyBorder="1" applyAlignment="1">
      <alignment horizontal="center" vertical="center" wrapText="1" shrinkToFit="1"/>
    </xf>
    <xf numFmtId="0" fontId="64" fillId="35" borderId="25" xfId="0" applyFont="1" applyFill="1" applyBorder="1" applyAlignment="1">
      <alignment horizontal="center" vertical="center" wrapText="1" shrinkToFit="1"/>
    </xf>
    <xf numFmtId="0" fontId="20" fillId="35" borderId="28" xfId="0" applyFont="1" applyFill="1" applyBorder="1" applyAlignment="1">
      <alignment horizontal="center" vertical="center" wrapText="1" shrinkToFit="1"/>
    </xf>
    <xf numFmtId="0" fontId="20" fillId="35" borderId="40" xfId="0" applyFont="1" applyFill="1" applyBorder="1" applyAlignment="1">
      <alignment horizontal="center" vertical="center" wrapText="1" shrinkToFit="1"/>
    </xf>
    <xf numFmtId="0" fontId="20" fillId="35" borderId="16" xfId="0" applyFont="1" applyFill="1" applyBorder="1" applyAlignment="1">
      <alignment horizontal="center" vertical="center" wrapText="1" shrinkToFit="1"/>
    </xf>
    <xf numFmtId="0" fontId="60" fillId="35" borderId="24" xfId="0" applyFont="1" applyFill="1" applyBorder="1" applyAlignment="1">
      <alignment horizontal="center" vertical="center" wrapText="1" shrinkToFi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 shrinkToFit="1"/>
    </xf>
    <xf numFmtId="0" fontId="60" fillId="35" borderId="14" xfId="0" applyFont="1" applyFill="1" applyBorder="1" applyAlignment="1">
      <alignment horizontal="center" vertical="center" wrapText="1" shrinkToFit="1"/>
    </xf>
    <xf numFmtId="0" fontId="60" fillId="35" borderId="22" xfId="0" applyFont="1" applyFill="1" applyBorder="1" applyAlignment="1">
      <alignment horizontal="center" vertical="center" wrapText="1" shrinkToFit="1"/>
    </xf>
    <xf numFmtId="0" fontId="60" fillId="35" borderId="28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10" fillId="5" borderId="28" xfId="63" applyNumberFormat="1" applyFont="1" applyFill="1" applyBorder="1" applyAlignment="1" applyProtection="1">
      <alignment horizontal="center" vertical="center" wrapText="1"/>
      <protection/>
    </xf>
    <xf numFmtId="0" fontId="10" fillId="5" borderId="40" xfId="63" applyNumberFormat="1" applyFont="1" applyFill="1" applyBorder="1" applyAlignment="1" applyProtection="1">
      <alignment horizontal="center" vertical="center" wrapText="1"/>
      <protection/>
    </xf>
    <xf numFmtId="0" fontId="10" fillId="5" borderId="28" xfId="63" applyNumberFormat="1" applyFont="1" applyFill="1" applyBorder="1" applyAlignment="1" applyProtection="1">
      <alignment horizontal="left" vertical="center" wrapText="1"/>
      <protection/>
    </xf>
    <xf numFmtId="0" fontId="10" fillId="5" borderId="40" xfId="63" applyNumberFormat="1" applyFont="1" applyFill="1" applyBorder="1" applyAlignment="1" applyProtection="1">
      <alignment horizontal="left" vertical="center" wrapText="1"/>
      <protection/>
    </xf>
    <xf numFmtId="49" fontId="15" fillId="5" borderId="36" xfId="62" applyNumberFormat="1" applyFont="1" applyFill="1" applyBorder="1" applyAlignment="1" applyProtection="1">
      <alignment horizontal="center" vertical="center"/>
      <protection/>
    </xf>
    <xf numFmtId="182" fontId="9" fillId="5" borderId="0" xfId="63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63" applyNumberFormat="1" applyFont="1" applyFill="1" applyBorder="1" applyAlignment="1" applyProtection="1">
      <alignment horizontal="right" vertical="center" wrapText="1"/>
      <protection/>
    </xf>
    <xf numFmtId="0" fontId="10" fillId="35" borderId="28" xfId="63" applyNumberFormat="1" applyFont="1" applyFill="1" applyBorder="1" applyAlignment="1" applyProtection="1">
      <alignment horizontal="center" vertical="center" wrapText="1"/>
      <protection/>
    </xf>
    <xf numFmtId="0" fontId="10" fillId="35" borderId="40" xfId="63" applyNumberFormat="1" applyFont="1" applyFill="1" applyBorder="1" applyAlignment="1" applyProtection="1">
      <alignment horizontal="center" vertical="center" wrapText="1"/>
      <protection/>
    </xf>
    <xf numFmtId="0" fontId="10" fillId="35" borderId="16" xfId="63" applyNumberFormat="1" applyFont="1" applyFill="1" applyBorder="1" applyAlignment="1" applyProtection="1">
      <alignment horizontal="center" vertical="center" wrapText="1"/>
      <protection/>
    </xf>
    <xf numFmtId="0" fontId="11" fillId="5" borderId="28" xfId="63" applyNumberFormat="1" applyFont="1" applyFill="1" applyBorder="1" applyAlignment="1" applyProtection="1">
      <alignment horizontal="left" vertical="center" wrapText="1"/>
      <protection/>
    </xf>
    <xf numFmtId="0" fontId="11" fillId="5" borderId="40" xfId="63" applyNumberFormat="1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5</xdr:row>
      <xdr:rowOff>19050</xdr:rowOff>
    </xdr:from>
    <xdr:to>
      <xdr:col>10</xdr:col>
      <xdr:colOff>161925</xdr:colOff>
      <xdr:row>98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>
          <a:off x="11029950" y="971550"/>
          <a:ext cx="0" cy="160877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Users\AA504217\Box%20Sync\WAM2016\&#12501;&#12442;&#12525;&#12471;&#12441;&#12455;&#12463;&#12488;\2.&#12467;&#12511;&#12517;&#12491;&#12465;&#12540;&#12471;&#12519;&#12531;\04.QA&#31649;&#29702;\QA&#19968;&#35239;.2016.11.17.&#65288;&#20462;&#27491;&#2001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候補一覧"/>
      <sheetName val="ヘッダ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zoomScalePageLayoutView="0" workbookViewId="0" topLeftCell="A1">
      <selection activeCell="K40" sqref="K40"/>
    </sheetView>
  </sheetViews>
  <sheetFormatPr defaultColWidth="9.140625" defaultRowHeight="24.75" customHeight="1" outlineLevelRow="1"/>
  <cols>
    <col min="1" max="1" width="1.421875" style="60" customWidth="1"/>
    <col min="2" max="2" width="2.7109375" style="60" customWidth="1"/>
    <col min="3" max="3" width="49.8515625" style="60" bestFit="1" customWidth="1"/>
    <col min="4" max="4" width="24.00390625" style="60" customWidth="1"/>
    <col min="5" max="6" width="20.57421875" style="60" customWidth="1"/>
    <col min="7" max="7" width="21.57421875" style="60" customWidth="1"/>
    <col min="8" max="19" width="20.57421875" style="60" customWidth="1"/>
    <col min="20" max="20" width="5.57421875" style="60" customWidth="1"/>
    <col min="21" max="21" width="20.57421875" style="60" customWidth="1"/>
    <col min="22" max="23" width="21.57421875" style="60" customWidth="1"/>
    <col min="24" max="27" width="20.57421875" style="60" customWidth="1"/>
    <col min="28" max="28" width="3.57421875" style="60" customWidth="1"/>
    <col min="29" max="16384" width="9.00390625" style="60" customWidth="1"/>
  </cols>
  <sheetData>
    <row r="1" spans="27:28" ht="39.75" customHeight="1" thickBot="1">
      <c r="AA1" s="118"/>
      <c r="AB1" s="163" t="s">
        <v>179</v>
      </c>
    </row>
    <row r="2" spans="1:28" ht="39.75" customHeight="1" thickBot="1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7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7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75" customHeight="1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7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75" customHeight="1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7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75" customHeight="1" thickBot="1" thickTop="1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75" customHeight="1" thickTop="1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7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7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7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7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7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7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7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7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7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7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7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7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7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7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7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7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7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7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75" customHeight="1" thickBot="1" thickTop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7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75" customHeight="1">
      <c r="A32" s="65"/>
      <c r="B32" s="62"/>
      <c r="C32" s="70" t="s">
        <v>7</v>
      </c>
      <c r="D32" s="74">
        <f>MAX(D28-D29-D30-D31,0)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7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7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7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7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75" customHeight="1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75" customHeight="1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49.5" customHeight="1" thickBot="1">
      <c r="A39" s="65"/>
      <c r="B39" s="86"/>
      <c r="C39" s="190"/>
      <c r="D39" s="190"/>
      <c r="E39" s="192"/>
      <c r="F39" s="190"/>
      <c r="G39" s="190"/>
      <c r="H39" s="190"/>
      <c r="I39" s="180"/>
      <c r="J39" s="158" t="s">
        <v>75</v>
      </c>
      <c r="K39" s="149" t="s">
        <v>154</v>
      </c>
      <c r="L39" s="159" t="s">
        <v>155</v>
      </c>
      <c r="M39" s="159" t="s">
        <v>177</v>
      </c>
      <c r="N39" s="184"/>
      <c r="O39" s="184"/>
      <c r="P39" s="159" t="s">
        <v>156</v>
      </c>
      <c r="Q39" s="159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75" customHeight="1" outlineLevel="1" thickTop="1">
      <c r="A40" s="65"/>
      <c r="B40" s="62"/>
      <c r="C40" s="90"/>
      <c r="D40" s="91"/>
      <c r="E40" s="160"/>
      <c r="F40" s="92"/>
      <c r="G40" s="92"/>
      <c r="H40" s="125"/>
      <c r="I40" s="148" t="str">
        <f>IF(D40&lt;&gt;"",VLOOKUP(D40,テーブル（デフレーター）!$A$3:$C$118,3,TRUE),"-")</f>
        <v>-</v>
      </c>
      <c r="J40" s="94">
        <v>250000</v>
      </c>
      <c r="K40" s="126"/>
      <c r="L40" s="96" t="str">
        <f>IF(E40&lt;&gt;"",E40,"-")</f>
        <v>-</v>
      </c>
      <c r="M40" s="96" t="str">
        <f>_xlfn.IFERROR(ROUND(J40/(K40/L40),3),"-")</f>
        <v>-</v>
      </c>
      <c r="N40" s="156" t="str">
        <f>IF(M40="-",I40,IF(AND(I40&lt;&gt;"-",M40&lt;&gt;"-"),MAX(I40,M40),"-"))</f>
        <v>-</v>
      </c>
      <c r="O40" s="97">
        <v>0.22</v>
      </c>
      <c r="P40" s="98" t="str">
        <f>IF(F40&lt;&gt;"",F40,"-")</f>
        <v>-</v>
      </c>
      <c r="Q40" s="172" t="str">
        <f>_xlfn.IFERROR(ROUND(P40/K40,3),"-")</f>
        <v>-</v>
      </c>
      <c r="R40" s="173">
        <f>IF(Q40="-",O40,IF(AND(O40&lt;&gt;"-",Q40&lt;&gt;"-"),MAX(O40,Q40),"-"))</f>
        <v>0.22</v>
      </c>
      <c r="S40" s="98" t="str">
        <f>IF(H40="","-",_xlfn.IFERROR(ROUNDDOWN(H40*N40*R40,0),"-"))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IF(G40&lt;&gt;"",G40,"-")</f>
        <v>-</v>
      </c>
      <c r="X40" s="81" t="str">
        <f>_xlfn.IFERROR(IF((U40*V40)-W40&lt;0,0,ROUNDDOWN((U40*V40)-W40,0)),"-")</f>
        <v>-</v>
      </c>
      <c r="Y40" s="151"/>
      <c r="Z40" s="164" t="str">
        <f>_xlfn.IFERROR(ROUNDDOWN((U40*V40)*(Y40/(U40+Y40)),0),"-")</f>
        <v>-</v>
      </c>
      <c r="AA40" s="81" t="str">
        <f>_xlfn.IFERROR(ROUNDDOWN(IF(X40="-",Z40,X40),0),"-")</f>
        <v>-</v>
      </c>
      <c r="AB40" s="64"/>
    </row>
    <row r="41" spans="1:28" ht="24.75" customHeight="1" outlineLevel="1">
      <c r="A41" s="65"/>
      <c r="B41" s="62"/>
      <c r="C41" s="90"/>
      <c r="D41" s="91"/>
      <c r="E41" s="161"/>
      <c r="F41" s="100"/>
      <c r="G41" s="100"/>
      <c r="H41" s="93"/>
      <c r="I41" s="148" t="str">
        <f>IF(D41&lt;&gt;"",VLOOKUP(D41,テーブル（デフレーター）!$A$3:$C$118,3,TRUE),"-")</f>
        <v>-</v>
      </c>
      <c r="J41" s="94">
        <v>250000</v>
      </c>
      <c r="K41" s="95"/>
      <c r="L41" s="96" t="str">
        <f>IF(E41&lt;&gt;"",E41,"-")</f>
        <v>-</v>
      </c>
      <c r="M41" s="96" t="str">
        <f>_xlfn.IFERROR(ROUND(J41/(K41/L41),3),"-")</f>
        <v>-</v>
      </c>
      <c r="N41" s="156" t="str">
        <f>IF(M41="-",I41,IF(AND(I41&lt;&gt;"-",M41&lt;&gt;"-"),MAX(I41,M41),"-"))</f>
        <v>-</v>
      </c>
      <c r="O41" s="97">
        <v>0.22</v>
      </c>
      <c r="P41" s="98" t="str">
        <f>IF(F41&lt;&gt;"",F41,"-")</f>
        <v>-</v>
      </c>
      <c r="Q41" s="172" t="str">
        <f>_xlfn.IFERROR(ROUND(P41/K41,3),"-")</f>
        <v>-</v>
      </c>
      <c r="R41" s="173">
        <f>IF(Q41="-",O41,IF(AND(O41&lt;&gt;"-",Q41&lt;&gt;"-"),MAX(O41,Q41),"-"))</f>
        <v>0.22</v>
      </c>
      <c r="S41" s="98" t="str">
        <f>IF(H41="","-",_xlfn.IFERROR(ROUNDDOWN(H41*N41*R41,0),"-"))</f>
        <v>-</v>
      </c>
      <c r="T41" s="99"/>
      <c r="U41" s="150" t="str">
        <f>IF(H41&lt;&gt;"",H41,"-")</f>
        <v>-</v>
      </c>
      <c r="V41" s="97">
        <v>0.3</v>
      </c>
      <c r="W41" s="81" t="str">
        <f>IF(G41&lt;&gt;"",G41,"-")</f>
        <v>-</v>
      </c>
      <c r="X41" s="81" t="str">
        <f>_xlfn.IFERROR(IF((U41*V41)-W41&lt;0,0,ROUNDDOWN((U41*V41)-W41,0)),"-")</f>
        <v>-</v>
      </c>
      <c r="Y41" s="73"/>
      <c r="Z41" s="81" t="str">
        <f>_xlfn.IFERROR(ROUNDDOWN((U41*V41)*(Y41/(U41+Y41)),0),"-")</f>
        <v>-</v>
      </c>
      <c r="AA41" s="81" t="str">
        <f>_xlfn.IFERROR(ROUNDDOWN(IF(X41="-",Z41,X41),0),"-")</f>
        <v>-</v>
      </c>
      <c r="AB41" s="64"/>
    </row>
    <row r="42" spans="1:28" ht="24.75" customHeight="1" outlineLevel="1">
      <c r="A42" s="65"/>
      <c r="B42" s="62"/>
      <c r="C42" s="90"/>
      <c r="D42" s="91"/>
      <c r="E42" s="161"/>
      <c r="F42" s="100"/>
      <c r="G42" s="100"/>
      <c r="H42" s="93"/>
      <c r="I42" s="148" t="str">
        <f>IF(D42&lt;&gt;"",VLOOKUP(D42,テーブル（デフレーター）!$A$3:$C$118,3,TRUE),"-")</f>
        <v>-</v>
      </c>
      <c r="J42" s="94">
        <v>250000</v>
      </c>
      <c r="K42" s="95"/>
      <c r="L42" s="96" t="str">
        <f>IF(E42&lt;&gt;"",E42,"-")</f>
        <v>-</v>
      </c>
      <c r="M42" s="96" t="str">
        <f>_xlfn.IFERROR(ROUND(J42/(K42/L42),3),"-")</f>
        <v>-</v>
      </c>
      <c r="N42" s="156" t="str">
        <f>IF(M42="-",I42,IF(AND(I42&lt;&gt;"-",M42&lt;&gt;"-"),MAX(I42,M42),"-"))</f>
        <v>-</v>
      </c>
      <c r="O42" s="97">
        <v>0.22</v>
      </c>
      <c r="P42" s="98" t="str">
        <f>IF(F42&lt;&gt;"",F42,"-")</f>
        <v>-</v>
      </c>
      <c r="Q42" s="172" t="str">
        <f>_xlfn.IFERROR(ROUND(P42/K42,3),"-")</f>
        <v>-</v>
      </c>
      <c r="R42" s="173">
        <f>IF(Q42="-",O42,IF(AND(O42&lt;&gt;"-",Q42&lt;&gt;"-"),MAX(O42,Q42),"-"))</f>
        <v>0.22</v>
      </c>
      <c r="S42" s="98" t="str">
        <f>IF(H42="","-",_xlfn.IFERROR(ROUNDDOWN(H42*N42*R42,0),"-"))</f>
        <v>-</v>
      </c>
      <c r="T42" s="99"/>
      <c r="U42" s="150" t="str">
        <f>IF(H42&lt;&gt;"",H42,"-")</f>
        <v>-</v>
      </c>
      <c r="V42" s="97">
        <v>0.3</v>
      </c>
      <c r="W42" s="81" t="str">
        <f>IF(G42&lt;&gt;"",G42,"-")</f>
        <v>-</v>
      </c>
      <c r="X42" s="81" t="str">
        <f>_xlfn.IFERROR(IF((U42*V42)-W42&lt;0,0,ROUNDDOWN((U42*V42)-W42,0)),"-")</f>
        <v>-</v>
      </c>
      <c r="Y42" s="73"/>
      <c r="Z42" s="81" t="str">
        <f>_xlfn.IFERROR(ROUNDDOWN((U42*V42)*(Y42/(U42+Y42)),0),"-")</f>
        <v>-</v>
      </c>
      <c r="AA42" s="81" t="str">
        <f>_xlfn.IFERROR(ROUNDDOWN(IF(X42="-",Z42,X42),0),"-")</f>
        <v>-</v>
      </c>
      <c r="AB42" s="64"/>
    </row>
    <row r="43" spans="1:28" ht="24.75" customHeight="1" outlineLevel="1">
      <c r="A43" s="65"/>
      <c r="B43" s="62"/>
      <c r="C43" s="90"/>
      <c r="D43" s="91"/>
      <c r="E43" s="161"/>
      <c r="F43" s="100"/>
      <c r="G43" s="100"/>
      <c r="H43" s="93"/>
      <c r="I43" s="148" t="str">
        <f>IF(D43&lt;&gt;"",VLOOKUP(D43,テーブル（デフレーター）!$A$3:$C$118,3,TRUE),"-")</f>
        <v>-</v>
      </c>
      <c r="J43" s="94">
        <v>250000</v>
      </c>
      <c r="K43" s="95"/>
      <c r="L43" s="96" t="str">
        <f>IF(E43&lt;&gt;"",E43,"-")</f>
        <v>-</v>
      </c>
      <c r="M43" s="96" t="str">
        <f>_xlfn.IFERROR(ROUND(J43/(K43/L43),3),"-")</f>
        <v>-</v>
      </c>
      <c r="N43" s="156" t="str">
        <f>IF(M43="-",I43,IF(AND(I43&lt;&gt;"-",M43&lt;&gt;"-"),MAX(I43,M43),"-"))</f>
        <v>-</v>
      </c>
      <c r="O43" s="97">
        <v>0.22</v>
      </c>
      <c r="P43" s="98" t="str">
        <f>IF(F43&lt;&gt;"",F43,"-")</f>
        <v>-</v>
      </c>
      <c r="Q43" s="172" t="str">
        <f>_xlfn.IFERROR(ROUND(P43/K43,3),"-")</f>
        <v>-</v>
      </c>
      <c r="R43" s="173">
        <f>IF(Q43="-",O43,IF(AND(O43&lt;&gt;"-",Q43&lt;&gt;"-"),MAX(O43,Q43),"-"))</f>
        <v>0.22</v>
      </c>
      <c r="S43" s="98" t="str">
        <f>IF(H43="","-",_xlfn.IFERROR(ROUNDDOWN(H43*N43*R43,0),"-"))</f>
        <v>-</v>
      </c>
      <c r="T43" s="99"/>
      <c r="U43" s="150" t="str">
        <f>IF(H43&lt;&gt;"",H43,"-")</f>
        <v>-</v>
      </c>
      <c r="V43" s="97">
        <v>0.3</v>
      </c>
      <c r="W43" s="81" t="str">
        <f>IF(G43&lt;&gt;"",G43,"-")</f>
        <v>-</v>
      </c>
      <c r="X43" s="81" t="str">
        <f>_xlfn.IFERROR(IF((U43*V43)-W43&lt;0,0,ROUNDDOWN((U43*V43)-W43,0)),"-")</f>
        <v>-</v>
      </c>
      <c r="Y43" s="73"/>
      <c r="Z43" s="81" t="str">
        <f>_xlfn.IFERROR(ROUNDDOWN((U43*V43)*(Y43/(U43+Y43)),0),"-")</f>
        <v>-</v>
      </c>
      <c r="AA43" s="81" t="str">
        <f>_xlfn.IFERROR(ROUNDDOWN(IF(X43="-",Z43,X43),0),"-")</f>
        <v>-</v>
      </c>
      <c r="AB43" s="64"/>
    </row>
    <row r="44" spans="1:28" ht="24.75" customHeight="1" outlineLevel="1" thickBot="1">
      <c r="A44" s="65"/>
      <c r="B44" s="62"/>
      <c r="C44" s="90"/>
      <c r="D44" s="91"/>
      <c r="E44" s="162"/>
      <c r="F44" s="101"/>
      <c r="G44" s="101"/>
      <c r="H44" s="93"/>
      <c r="I44" s="148" t="str">
        <f>IF(D44&lt;&gt;"",VLOOKUP(D44,テーブル（デフレーター）!$A$3:$C$118,3,TRUE),"-")</f>
        <v>-</v>
      </c>
      <c r="J44" s="94">
        <v>250000</v>
      </c>
      <c r="K44" s="95"/>
      <c r="L44" s="96" t="str">
        <f>IF(E44&lt;&gt;"",E44,"-")</f>
        <v>-</v>
      </c>
      <c r="M44" s="96" t="str">
        <f>_xlfn.IFERROR(ROUND(J44/(K44/L44),3),"-")</f>
        <v>-</v>
      </c>
      <c r="N44" s="156" t="str">
        <f>IF(M44="-",I44,IF(AND(I44&lt;&gt;"-",M44&lt;&gt;"-"),MAX(I44,M44),"-"))</f>
        <v>-</v>
      </c>
      <c r="O44" s="97">
        <v>0.22</v>
      </c>
      <c r="P44" s="98" t="str">
        <f>IF(F44&lt;&gt;"",F44,"-")</f>
        <v>-</v>
      </c>
      <c r="Q44" s="172" t="str">
        <f>_xlfn.IFERROR(ROUND(P44/K44,3),"-")</f>
        <v>-</v>
      </c>
      <c r="R44" s="173">
        <f>IF(Q44="-",O44,IF(AND(O44&lt;&gt;"-",Q44&lt;&gt;"-"),MAX(O44,Q44),"-"))</f>
        <v>0.22</v>
      </c>
      <c r="S44" s="98" t="str">
        <f>IF(H44="","-",_xlfn.IFERROR(ROUNDDOWN(H44*N44*R44,0),"-"))</f>
        <v>-</v>
      </c>
      <c r="T44" s="99"/>
      <c r="U44" s="150" t="str">
        <f>IF(H44&lt;&gt;"",H44,"-")</f>
        <v>-</v>
      </c>
      <c r="V44" s="97">
        <v>0.3</v>
      </c>
      <c r="W44" s="81" t="str">
        <f>IF(G44&lt;&gt;"",G44,"-")</f>
        <v>-</v>
      </c>
      <c r="X44" s="81" t="str">
        <f>_xlfn.IFERROR(IF((U44*V44)-W44&lt;0,0,ROUNDDOWN((U44*V44)-W44,0)),"-")</f>
        <v>-</v>
      </c>
      <c r="Y44" s="73"/>
      <c r="Z44" s="81" t="str">
        <f>_xlfn.IFERROR(ROUNDDOWN((U44*V44)*(Y44/(U44+Y44)),0),"-")</f>
        <v>-</v>
      </c>
      <c r="AA44" s="81" t="str">
        <f>_xlfn.IFERROR(ROUNDDOWN(IF(X44="-",Z44,X44),0),"-")</f>
        <v>-</v>
      </c>
      <c r="AB44" s="64"/>
    </row>
    <row r="45" spans="1:28" ht="24.7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7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7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7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7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7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7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7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7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7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7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7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7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7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7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7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7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7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_xlfn.IFERROR(ROUNDDOWN(D62/E62*F62,0),"-")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7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7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7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7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75" customHeight="1">
      <c r="A67" s="65"/>
      <c r="B67" s="62"/>
      <c r="C67" s="72" t="s">
        <v>62</v>
      </c>
      <c r="D67" s="94" t="str">
        <f>IF(D62="","-",IF((D57+G62)&gt;D62,"-",D62))</f>
        <v>-</v>
      </c>
      <c r="E67" s="112">
        <v>12</v>
      </c>
      <c r="F67" s="112">
        <v>12</v>
      </c>
      <c r="G67" s="111" t="str">
        <f>IF(D67&lt;&gt;"-",D67/E67*F67,"-")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7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7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7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75" customHeight="1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75" customHeight="1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75" customHeight="1">
      <c r="A73" s="65"/>
      <c r="B73" s="62"/>
      <c r="C73" s="113" t="s">
        <v>54</v>
      </c>
      <c r="D73" s="94">
        <f>D32</f>
        <v>0</v>
      </c>
      <c r="E73" s="176">
        <f>IF(D67="-",D73+D74+D75,D32+G67)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75" customHeight="1">
      <c r="A74" s="65"/>
      <c r="B74" s="62"/>
      <c r="C74" s="72" t="s">
        <v>55</v>
      </c>
      <c r="D74" s="94">
        <f>IF(G67="-",D57,"")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75" customHeight="1">
      <c r="A75" s="65"/>
      <c r="B75" s="62"/>
      <c r="C75" s="72" t="s">
        <v>56</v>
      </c>
      <c r="D75" s="94">
        <f>IF(G67="-",G62,"")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75" customHeight="1">
      <c r="A76" s="65"/>
      <c r="B76" s="62"/>
      <c r="C76" s="72" t="s">
        <v>178</v>
      </c>
      <c r="D76" s="94">
        <f>IF(G67="-","",G67)</f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75" customHeight="1">
      <c r="A77" s="65"/>
      <c r="B77" s="62"/>
      <c r="C77" s="70" t="s">
        <v>1</v>
      </c>
      <c r="D77" s="108">
        <f>ROUNDDOWN(D72-E73,-4)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7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sheetProtection/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conditionalFormatting sqref="C74:D75">
    <cfRule type="expression" priority="2" dxfId="0">
      <formula>$G$67&lt;&gt;"-"</formula>
    </cfRule>
  </conditionalFormatting>
  <conditionalFormatting sqref="C76:D76">
    <cfRule type="expression" priority="1" dxfId="0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="90" zoomScaleNormal="90" zoomScalePageLayoutView="0" workbookViewId="0" topLeftCell="A58">
      <selection activeCell="G9" sqref="G9"/>
    </sheetView>
  </sheetViews>
  <sheetFormatPr defaultColWidth="9.140625" defaultRowHeight="13.5" customHeight="1"/>
  <cols>
    <col min="1" max="1" width="1.1484375" style="132" customWidth="1"/>
    <col min="2" max="2" width="3.57421875" style="132" customWidth="1"/>
    <col min="3" max="3" width="2.7109375" style="132" customWidth="1"/>
    <col min="4" max="4" width="32.57421875" style="132" customWidth="1"/>
    <col min="5" max="5" width="30.421875" style="132" bestFit="1" customWidth="1"/>
    <col min="6" max="6" width="12.00390625" style="132" bestFit="1" customWidth="1"/>
    <col min="7" max="7" width="35.57421875" style="132" customWidth="1"/>
    <col min="8" max="10" width="15.00390625" style="132" customWidth="1"/>
    <col min="11" max="11" width="4.8515625" style="132" customWidth="1"/>
    <col min="12" max="12" width="10.140625" style="132" bestFit="1" customWidth="1"/>
    <col min="13" max="13" width="15.00390625" style="132" customWidth="1"/>
    <col min="14" max="14" width="3.421875" style="132" customWidth="1"/>
    <col min="15" max="19" width="9.00390625" style="132" hidden="1" customWidth="1"/>
    <col min="20" max="20" width="9.00390625" style="132" customWidth="1"/>
    <col min="21" max="16384" width="9.00390625" style="132" customWidth="1"/>
  </cols>
  <sheetData>
    <row r="1" spans="1:13" ht="18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3" s="12" customFormat="1" ht="18" customHeight="1" thickBo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3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s="12" customFormat="1" ht="13.5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3" s="12" customFormat="1" ht="13.5" customHeight="1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3.5" customHeight="1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3.5" customHeight="1" thickBot="1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3" s="12" customFormat="1" ht="13.5" customHeight="1" thickTop="1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>
        <f>IF(L9="○",J9,"")</f>
      </c>
    </row>
    <row r="10" spans="1:13" s="12" customFormat="1" ht="13.5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>
        <f aca="true" t="shared" si="0" ref="M10:M31">IF(L10="○",J10,"")</f>
      </c>
    </row>
    <row r="11" spans="1:13" s="12" customFormat="1" ht="13.5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>
        <f t="shared" si="0"/>
      </c>
    </row>
    <row r="12" spans="1:13" s="12" customFormat="1" ht="13.5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>
        <f t="shared" si="0"/>
      </c>
    </row>
    <row r="13" spans="1:13" s="12" customFormat="1" ht="13.5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>
        <f t="shared" si="0"/>
      </c>
    </row>
    <row r="14" spans="1:13" s="12" customFormat="1" ht="13.5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>
        <f t="shared" si="0"/>
      </c>
    </row>
    <row r="15" spans="1:13" s="12" customFormat="1" ht="13.5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>
        <f t="shared" si="0"/>
      </c>
    </row>
    <row r="16" spans="1:13" s="12" customFormat="1" ht="13.5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>
        <f t="shared" si="0"/>
      </c>
    </row>
    <row r="17" spans="1:13" s="12" customFormat="1" ht="13.5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>
        <f t="shared" si="0"/>
      </c>
    </row>
    <row r="18" spans="1:13" s="12" customFormat="1" ht="13.5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>
        <f t="shared" si="0"/>
      </c>
    </row>
    <row r="19" spans="1:13" s="12" customFormat="1" ht="13.5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>
        <f t="shared" si="0"/>
      </c>
    </row>
    <row r="20" spans="1:13" s="12" customFormat="1" ht="13.5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>
        <f t="shared" si="0"/>
      </c>
    </row>
    <row r="21" spans="1:13" s="12" customFormat="1" ht="13.5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>
        <f t="shared" si="0"/>
      </c>
    </row>
    <row r="22" spans="1:13" s="12" customFormat="1" ht="13.5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>
        <f t="shared" si="0"/>
      </c>
    </row>
    <row r="23" spans="1:13" s="12" customFormat="1" ht="13.5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>
        <f t="shared" si="0"/>
      </c>
    </row>
    <row r="24" spans="1:13" s="12" customFormat="1" ht="13.5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>
        <f t="shared" si="0"/>
      </c>
    </row>
    <row r="25" spans="1:13" s="12" customFormat="1" ht="13.5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>
        <f t="shared" si="0"/>
      </c>
    </row>
    <row r="26" spans="1:13" s="12" customFormat="1" ht="13.5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>
        <f t="shared" si="0"/>
      </c>
    </row>
    <row r="27" spans="1:13" s="12" customFormat="1" ht="13.5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>
        <f t="shared" si="0"/>
      </c>
    </row>
    <row r="28" spans="1:13" s="12" customFormat="1" ht="13.5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>
        <f t="shared" si="0"/>
      </c>
    </row>
    <row r="29" spans="1:13" s="12" customFormat="1" ht="13.5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>
        <f t="shared" si="0"/>
      </c>
    </row>
    <row r="30" spans="1:13" s="12" customFormat="1" ht="13.5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>
        <f t="shared" si="0"/>
      </c>
    </row>
    <row r="31" spans="1:13" s="141" customFormat="1" ht="13.5" customHeight="1" thickBot="1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>
        <f t="shared" si="0"/>
      </c>
    </row>
    <row r="32" spans="1:15" s="141" customFormat="1" ht="13.5" customHeight="1" thickTop="1">
      <c r="A32" s="20"/>
      <c r="B32" s="203" t="s">
        <v>16</v>
      </c>
      <c r="C32" s="204"/>
      <c r="D32" s="204"/>
      <c r="E32" s="204"/>
      <c r="F32" s="204"/>
      <c r="G32" s="204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3" s="141" customFormat="1" ht="13.5" customHeight="1">
      <c r="A33" s="20"/>
      <c r="B33" s="205" t="s">
        <v>17</v>
      </c>
      <c r="C33" s="206"/>
      <c r="D33" s="206"/>
      <c r="E33" s="206"/>
      <c r="F33" s="206"/>
      <c r="G33" s="206"/>
      <c r="H33" s="127"/>
      <c r="I33" s="127"/>
      <c r="J33" s="22"/>
      <c r="K33" s="10"/>
      <c r="L33" s="15"/>
      <c r="M33" s="41"/>
    </row>
    <row r="34" spans="1:13" s="141" customFormat="1" ht="13.5" customHeight="1" thickBot="1">
      <c r="A34" s="20"/>
      <c r="B34" s="205" t="s">
        <v>18</v>
      </c>
      <c r="C34" s="206"/>
      <c r="D34" s="206"/>
      <c r="E34" s="206"/>
      <c r="F34" s="206"/>
      <c r="G34" s="206"/>
      <c r="H34" s="127"/>
      <c r="I34" s="127"/>
      <c r="J34" s="22"/>
      <c r="K34" s="41"/>
      <c r="L34" s="15"/>
      <c r="M34" s="41"/>
    </row>
    <row r="35" spans="1:13" s="12" customFormat="1" ht="13.5" customHeight="1" thickTop="1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>
        <f>IF(L35="○",J35,"")</f>
      </c>
    </row>
    <row r="36" spans="1:13" s="12" customFormat="1" ht="13.5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>
        <f>IF(L36="○",J36,"")</f>
      </c>
    </row>
    <row r="37" spans="1:13" s="12" customFormat="1" ht="13.5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>
        <f>IF(L37="○",J37,"")</f>
      </c>
    </row>
    <row r="38" spans="1:13" s="12" customFormat="1" ht="13.5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>
        <f>IF(L38="○",J38,"")</f>
      </c>
    </row>
    <row r="39" spans="1:13" s="12" customFormat="1" ht="13.5" customHeight="1" thickBot="1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3.5" customHeight="1" thickTop="1">
      <c r="A40" s="20"/>
      <c r="B40" s="203" t="s">
        <v>19</v>
      </c>
      <c r="C40" s="204"/>
      <c r="D40" s="204"/>
      <c r="E40" s="204"/>
      <c r="F40" s="204"/>
      <c r="G40" s="204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3" s="12" customFormat="1" ht="13.5" customHeight="1" thickBot="1">
      <c r="A41" s="20"/>
      <c r="B41" s="205" t="s">
        <v>171</v>
      </c>
      <c r="C41" s="206"/>
      <c r="D41" s="206"/>
      <c r="E41" s="206"/>
      <c r="F41" s="206"/>
      <c r="G41" s="206"/>
      <c r="H41" s="127"/>
      <c r="I41" s="127"/>
      <c r="J41" s="22"/>
      <c r="K41" s="41"/>
      <c r="L41" s="15"/>
      <c r="M41" s="41"/>
    </row>
    <row r="42" spans="1:13" s="12" customFormat="1" ht="13.5" customHeight="1" thickTop="1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>
        <f aca="true" t="shared" si="1" ref="M42:M60">IF(L42="○",J42,"")</f>
      </c>
    </row>
    <row r="43" spans="1:13" s="12" customFormat="1" ht="13.5" customHeight="1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aca="true" t="shared" si="2" ref="J43:J52">+H43-I43</f>
        <v>0</v>
      </c>
      <c r="K43" s="40"/>
      <c r="L43" s="9"/>
      <c r="M43" s="138">
        <f t="shared" si="1"/>
      </c>
    </row>
    <row r="44" spans="1:13" s="12" customFormat="1" ht="13.5" customHeight="1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2"/>
        <v>0</v>
      </c>
      <c r="K44" s="40"/>
      <c r="L44" s="9"/>
      <c r="M44" s="138">
        <f t="shared" si="1"/>
      </c>
    </row>
    <row r="45" spans="1:13" s="12" customFormat="1" ht="13.5" customHeight="1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2"/>
        <v>0</v>
      </c>
      <c r="K45" s="40"/>
      <c r="L45" s="9"/>
      <c r="M45" s="138">
        <f t="shared" si="1"/>
      </c>
    </row>
    <row r="46" spans="1:13" s="12" customFormat="1" ht="13.5" customHeight="1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2"/>
        <v>0</v>
      </c>
      <c r="K46" s="40"/>
      <c r="L46" s="9"/>
      <c r="M46" s="138">
        <f t="shared" si="1"/>
      </c>
    </row>
    <row r="47" spans="1:13" s="12" customFormat="1" ht="13.5" customHeight="1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2"/>
        <v>0</v>
      </c>
      <c r="K47" s="40"/>
      <c r="L47" s="9"/>
      <c r="M47" s="138">
        <f t="shared" si="1"/>
      </c>
    </row>
    <row r="48" spans="1:13" s="12" customFormat="1" ht="13.5" customHeight="1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2"/>
        <v>0</v>
      </c>
      <c r="K48" s="40"/>
      <c r="L48" s="9"/>
      <c r="M48" s="138">
        <f t="shared" si="1"/>
      </c>
    </row>
    <row r="49" spans="1:13" s="12" customFormat="1" ht="13.5" customHeight="1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2"/>
        <v>0</v>
      </c>
      <c r="K49" s="40"/>
      <c r="L49" s="9"/>
      <c r="M49" s="138">
        <f t="shared" si="1"/>
      </c>
    </row>
    <row r="50" spans="1:13" s="12" customFormat="1" ht="13.5" customHeight="1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2"/>
        <v>0</v>
      </c>
      <c r="K50" s="40"/>
      <c r="L50" s="9"/>
      <c r="M50" s="138">
        <f t="shared" si="1"/>
      </c>
    </row>
    <row r="51" spans="1:13" s="12" customFormat="1" ht="13.5" customHeight="1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2"/>
        <v>0</v>
      </c>
      <c r="K51" s="40"/>
      <c r="L51" s="9"/>
      <c r="M51" s="138">
        <f t="shared" si="1"/>
      </c>
    </row>
    <row r="52" spans="1:13" s="12" customFormat="1" ht="13.5" customHeight="1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2"/>
        <v>0</v>
      </c>
      <c r="K52" s="40"/>
      <c r="L52" s="9"/>
      <c r="M52" s="138">
        <f t="shared" si="1"/>
      </c>
    </row>
    <row r="53" spans="1:13" s="12" customFormat="1" ht="13.5" customHeight="1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>
        <f t="shared" si="1"/>
      </c>
    </row>
    <row r="54" spans="1:13" s="12" customFormat="1" ht="13.5" customHeight="1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>
        <f t="shared" si="1"/>
      </c>
    </row>
    <row r="55" spans="1:13" s="12" customFormat="1" ht="13.5" customHeight="1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>
        <f t="shared" si="1"/>
      </c>
    </row>
    <row r="56" spans="1:13" s="12" customFormat="1" ht="13.5" customHeight="1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>
        <f t="shared" si="1"/>
      </c>
    </row>
    <row r="57" spans="1:13" s="12" customFormat="1" ht="13.5" customHeight="1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>
        <f t="shared" si="1"/>
      </c>
    </row>
    <row r="58" spans="1:13" s="12" customFormat="1" ht="13.5" customHeight="1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>
        <f t="shared" si="1"/>
      </c>
    </row>
    <row r="59" spans="1:13" s="12" customFormat="1" ht="13.5" customHeight="1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>
        <f t="shared" si="1"/>
      </c>
    </row>
    <row r="60" spans="1:13" s="12" customFormat="1" ht="13.5" customHeight="1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>
        <f t="shared" si="1"/>
      </c>
    </row>
    <row r="61" spans="1:13" s="12" customFormat="1" ht="13.5" customHeight="1" thickBot="1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3.5" customHeight="1" thickTop="1">
      <c r="A62" s="20"/>
      <c r="B62" s="203" t="s">
        <v>170</v>
      </c>
      <c r="C62" s="204"/>
      <c r="D62" s="204"/>
      <c r="E62" s="204"/>
      <c r="F62" s="204"/>
      <c r="G62" s="204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3" s="12" customFormat="1" ht="13.5" customHeight="1">
      <c r="A63" s="20"/>
      <c r="B63" s="203" t="s">
        <v>21</v>
      </c>
      <c r="C63" s="204"/>
      <c r="D63" s="204"/>
      <c r="E63" s="204"/>
      <c r="F63" s="204"/>
      <c r="G63" s="204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3" s="12" customFormat="1" ht="13.5" customHeight="1">
      <c r="A64" s="20"/>
      <c r="B64" s="203" t="s">
        <v>22</v>
      </c>
      <c r="C64" s="204"/>
      <c r="D64" s="204"/>
      <c r="E64" s="204"/>
      <c r="F64" s="204"/>
      <c r="G64" s="204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3.5" customHeight="1">
      <c r="A65" s="20"/>
      <c r="B65" s="205" t="s">
        <v>23</v>
      </c>
      <c r="C65" s="206"/>
      <c r="D65" s="206"/>
      <c r="E65" s="206"/>
      <c r="F65" s="206"/>
      <c r="G65" s="206"/>
      <c r="H65" s="127"/>
      <c r="I65" s="127"/>
      <c r="J65" s="22"/>
      <c r="K65" s="41"/>
      <c r="L65" s="15"/>
      <c r="M65" s="41"/>
    </row>
    <row r="66" spans="1:13" s="12" customFormat="1" ht="13.5" customHeight="1">
      <c r="A66" s="20"/>
      <c r="B66" s="205" t="s">
        <v>24</v>
      </c>
      <c r="C66" s="206"/>
      <c r="D66" s="206"/>
      <c r="E66" s="206"/>
      <c r="F66" s="206"/>
      <c r="G66" s="206"/>
      <c r="H66" s="127"/>
      <c r="I66" s="127"/>
      <c r="J66" s="22"/>
      <c r="K66" s="41"/>
      <c r="L66" s="15"/>
      <c r="M66" s="41"/>
    </row>
    <row r="67" spans="1:13" s="12" customFormat="1" ht="13.5" customHeight="1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3.5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3.5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3.5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3.5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3.5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3.5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3.5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3.5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3.5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3.5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3.5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3.5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3.5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3" s="12" customFormat="1" ht="13.5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3" s="12" customFormat="1" ht="13.5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3" s="12" customFormat="1" ht="13.5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3" s="12" customFormat="1" ht="13.5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3" s="12" customFormat="1" ht="13.5" customHeight="1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3.5" customHeight="1">
      <c r="A86" s="20"/>
      <c r="B86" s="203" t="s">
        <v>26</v>
      </c>
      <c r="C86" s="204"/>
      <c r="D86" s="204"/>
      <c r="E86" s="204"/>
      <c r="F86" s="204"/>
      <c r="G86" s="204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3" s="12" customFormat="1" ht="13.5" customHeight="1">
      <c r="A87" s="20"/>
      <c r="B87" s="205" t="s">
        <v>27</v>
      </c>
      <c r="C87" s="206"/>
      <c r="D87" s="206"/>
      <c r="E87" s="206"/>
      <c r="F87" s="206"/>
      <c r="G87" s="206"/>
      <c r="H87" s="127"/>
      <c r="I87" s="127"/>
      <c r="J87" s="22"/>
      <c r="K87" s="41"/>
      <c r="L87" s="15"/>
      <c r="M87" s="41"/>
    </row>
    <row r="88" spans="1:13" s="12" customFormat="1" ht="13.5" customHeight="1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3" s="12" customFormat="1" ht="13.5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3" s="12" customFormat="1" ht="13.5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3" s="12" customFormat="1" ht="13.5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3" s="12" customFormat="1" ht="13.5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3" s="12" customFormat="1" ht="13.5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3" s="12" customFormat="1" ht="13.5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3" s="12" customFormat="1" ht="13.5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3" s="12" customFormat="1" ht="13.5" customHeight="1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3.5" customHeight="1">
      <c r="A97" s="20"/>
      <c r="B97" s="203" t="s">
        <v>28</v>
      </c>
      <c r="C97" s="204"/>
      <c r="D97" s="204"/>
      <c r="E97" s="204"/>
      <c r="F97" s="204"/>
      <c r="G97" s="204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3" s="12" customFormat="1" ht="13.5" customHeight="1">
      <c r="A98" s="20"/>
      <c r="B98" s="203" t="s">
        <v>29</v>
      </c>
      <c r="C98" s="204"/>
      <c r="D98" s="204"/>
      <c r="E98" s="204"/>
      <c r="F98" s="204"/>
      <c r="G98" s="204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3" s="12" customFormat="1" ht="13.5" customHeight="1">
      <c r="A99" s="20"/>
      <c r="B99" s="203" t="s">
        <v>30</v>
      </c>
      <c r="C99" s="204"/>
      <c r="D99" s="204"/>
      <c r="E99" s="204"/>
      <c r="F99" s="204"/>
      <c r="G99" s="204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3" s="12" customFormat="1" ht="13.5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3:4" ht="13.5" customHeight="1">
      <c r="C101" s="170" t="s">
        <v>181</v>
      </c>
      <c r="D101" s="165"/>
    </row>
    <row r="102" spans="3:4" ht="13.5" customHeight="1">
      <c r="C102" s="165"/>
      <c r="D102" s="171" t="s">
        <v>183</v>
      </c>
    </row>
  </sheetData>
  <sheetProtection/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dataValidations count="6">
    <dataValidation type="whole" allowBlank="1" showInputMessage="1" showErrorMessage="1" sqref="H39:I39 H31:I31">
      <formula1>-9999999999</formula1>
      <formula2>9999999999</formula2>
    </dataValidation>
    <dataValidation type="whole" allowBlank="1" showInputMessage="1" showErrorMessage="1" imeMode="disabled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allowBlank="1" showInputMessage="1" showErrorMessage="1" imeMode="disabled" sqref="H96:I96 H85:I85"/>
    <dataValidation type="whole" allowBlank="1" showInputMessage="1" showErrorMessage="1" imeMode="off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view="pageBreakPreview" zoomScale="115" zoomScaleSheetLayoutView="11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3.7109375" style="0" customWidth="1"/>
    <col min="3" max="3" width="23.00390625" style="0" customWidth="1"/>
  </cols>
  <sheetData>
    <row r="1" spans="1:3" ht="13.5">
      <c r="A1" s="215" t="s">
        <v>58</v>
      </c>
      <c r="B1" s="1" t="s">
        <v>59</v>
      </c>
      <c r="C1" s="215" t="s">
        <v>61</v>
      </c>
    </row>
    <row r="2" spans="1:3" ht="13.5">
      <c r="A2" s="215"/>
      <c r="B2" s="1" t="s">
        <v>60</v>
      </c>
      <c r="C2" s="215"/>
    </row>
    <row r="3" spans="1:3" ht="13.5">
      <c r="A3" s="2">
        <v>1900</v>
      </c>
      <c r="B3" s="2">
        <v>21</v>
      </c>
      <c r="C3" s="3">
        <v>5.206</v>
      </c>
    </row>
    <row r="4" spans="1:3" ht="13.5">
      <c r="A4" s="2">
        <v>1901</v>
      </c>
      <c r="B4" s="2">
        <v>21</v>
      </c>
      <c r="C4" s="3">
        <v>5.206</v>
      </c>
    </row>
    <row r="5" spans="1:3" ht="13.5">
      <c r="A5" s="2">
        <v>1902</v>
      </c>
      <c r="B5" s="2">
        <v>21</v>
      </c>
      <c r="C5" s="3">
        <v>5.206</v>
      </c>
    </row>
    <row r="6" spans="1:3" ht="13.5">
      <c r="A6" s="2">
        <v>1903</v>
      </c>
      <c r="B6" s="2">
        <v>21</v>
      </c>
      <c r="C6" s="3">
        <v>5.206</v>
      </c>
    </row>
    <row r="7" spans="1:3" ht="13.5">
      <c r="A7" s="2">
        <v>1904</v>
      </c>
      <c r="B7" s="2">
        <v>21</v>
      </c>
      <c r="C7" s="3">
        <v>5.206</v>
      </c>
    </row>
    <row r="8" spans="1:3" ht="13.5">
      <c r="A8" s="2">
        <v>1905</v>
      </c>
      <c r="B8" s="2">
        <v>21</v>
      </c>
      <c r="C8" s="3">
        <v>5.206</v>
      </c>
    </row>
    <row r="9" spans="1:3" ht="13.5">
      <c r="A9" s="2">
        <v>1906</v>
      </c>
      <c r="B9" s="2">
        <v>21</v>
      </c>
      <c r="C9" s="3">
        <v>5.206</v>
      </c>
    </row>
    <row r="10" spans="1:3" ht="13.5">
      <c r="A10" s="2">
        <v>1907</v>
      </c>
      <c r="B10" s="2">
        <v>21</v>
      </c>
      <c r="C10" s="3">
        <v>5.206</v>
      </c>
    </row>
    <row r="11" spans="1:3" ht="13.5">
      <c r="A11" s="2">
        <v>1908</v>
      </c>
      <c r="B11" s="2">
        <v>21</v>
      </c>
      <c r="C11" s="3">
        <v>5.206</v>
      </c>
    </row>
    <row r="12" spans="1:3" ht="13.5">
      <c r="A12" s="2">
        <v>1909</v>
      </c>
      <c r="B12" s="2">
        <v>21</v>
      </c>
      <c r="C12" s="3">
        <v>5.206</v>
      </c>
    </row>
    <row r="13" spans="1:3" ht="13.5">
      <c r="A13" s="2">
        <v>1910</v>
      </c>
      <c r="B13" s="2">
        <v>21</v>
      </c>
      <c r="C13" s="3">
        <v>5.206</v>
      </c>
    </row>
    <row r="14" spans="1:3" ht="13.5">
      <c r="A14" s="2">
        <v>1911</v>
      </c>
      <c r="B14" s="2">
        <v>21</v>
      </c>
      <c r="C14" s="3">
        <v>5.206</v>
      </c>
    </row>
    <row r="15" spans="1:3" ht="13.5">
      <c r="A15" s="2">
        <v>1912</v>
      </c>
      <c r="B15" s="2">
        <v>21</v>
      </c>
      <c r="C15" s="3">
        <v>5.206</v>
      </c>
    </row>
    <row r="16" spans="1:3" ht="13.5">
      <c r="A16" s="2">
        <v>1913</v>
      </c>
      <c r="B16" s="2">
        <v>21</v>
      </c>
      <c r="C16" s="3">
        <v>5.206</v>
      </c>
    </row>
    <row r="17" spans="1:3" ht="13.5">
      <c r="A17" s="2">
        <v>1914</v>
      </c>
      <c r="B17" s="2">
        <v>21</v>
      </c>
      <c r="C17" s="3">
        <v>5.206</v>
      </c>
    </row>
    <row r="18" spans="1:3" ht="13.5">
      <c r="A18" s="2">
        <v>1915</v>
      </c>
      <c r="B18" s="2">
        <v>21</v>
      </c>
      <c r="C18" s="3">
        <v>5.206</v>
      </c>
    </row>
    <row r="19" spans="1:3" ht="13.5">
      <c r="A19" s="2">
        <v>1916</v>
      </c>
      <c r="B19" s="2">
        <v>21</v>
      </c>
      <c r="C19" s="3">
        <v>5.206</v>
      </c>
    </row>
    <row r="20" spans="1:3" ht="13.5">
      <c r="A20" s="2">
        <v>1917</v>
      </c>
      <c r="B20" s="2">
        <v>21</v>
      </c>
      <c r="C20" s="3">
        <v>5.206</v>
      </c>
    </row>
    <row r="21" spans="1:3" ht="13.5">
      <c r="A21" s="2">
        <v>1918</v>
      </c>
      <c r="B21" s="2">
        <v>21</v>
      </c>
      <c r="C21" s="3">
        <v>5.206</v>
      </c>
    </row>
    <row r="22" spans="1:3" ht="13.5">
      <c r="A22" s="2">
        <v>1919</v>
      </c>
      <c r="B22" s="2">
        <v>21</v>
      </c>
      <c r="C22" s="3">
        <v>5.206</v>
      </c>
    </row>
    <row r="23" spans="1:3" ht="13.5">
      <c r="A23" s="2">
        <v>1920</v>
      </c>
      <c r="B23" s="2">
        <v>21</v>
      </c>
      <c r="C23" s="3">
        <v>5.206</v>
      </c>
    </row>
    <row r="24" spans="1:3" ht="13.5">
      <c r="A24" s="2">
        <v>1921</v>
      </c>
      <c r="B24" s="2">
        <v>21</v>
      </c>
      <c r="C24" s="3">
        <v>5.206</v>
      </c>
    </row>
    <row r="25" spans="1:3" ht="13.5">
      <c r="A25" s="2">
        <v>1922</v>
      </c>
      <c r="B25" s="2">
        <v>21</v>
      </c>
      <c r="C25" s="3">
        <v>5.206</v>
      </c>
    </row>
    <row r="26" spans="1:3" ht="13.5">
      <c r="A26" s="2">
        <v>1923</v>
      </c>
      <c r="B26" s="2">
        <v>21</v>
      </c>
      <c r="C26" s="3">
        <v>5.206</v>
      </c>
    </row>
    <row r="27" spans="1:3" ht="13.5">
      <c r="A27" s="2">
        <v>1924</v>
      </c>
      <c r="B27" s="2">
        <v>21</v>
      </c>
      <c r="C27" s="3">
        <v>5.206</v>
      </c>
    </row>
    <row r="28" spans="1:3" ht="13.5">
      <c r="A28" s="2">
        <v>1925</v>
      </c>
      <c r="B28" s="2">
        <v>21</v>
      </c>
      <c r="C28" s="3">
        <v>5.206</v>
      </c>
    </row>
    <row r="29" spans="1:3" ht="13.5">
      <c r="A29" s="2">
        <v>1926</v>
      </c>
      <c r="B29" s="2">
        <v>21</v>
      </c>
      <c r="C29" s="3">
        <v>5.206</v>
      </c>
    </row>
    <row r="30" spans="1:3" ht="13.5">
      <c r="A30" s="2">
        <v>1927</v>
      </c>
      <c r="B30" s="2">
        <v>21</v>
      </c>
      <c r="C30" s="3">
        <v>5.206</v>
      </c>
    </row>
    <row r="31" spans="1:3" ht="13.5">
      <c r="A31" s="2">
        <v>1928</v>
      </c>
      <c r="B31" s="2">
        <v>21</v>
      </c>
      <c r="C31" s="3">
        <v>5.206</v>
      </c>
    </row>
    <row r="32" spans="1:3" ht="13.5">
      <c r="A32" s="2">
        <v>1929</v>
      </c>
      <c r="B32" s="2">
        <v>21</v>
      </c>
      <c r="C32" s="3">
        <v>5.206</v>
      </c>
    </row>
    <row r="33" spans="1:3" ht="13.5">
      <c r="A33" s="2">
        <v>1930</v>
      </c>
      <c r="B33" s="2">
        <v>21</v>
      </c>
      <c r="C33" s="3">
        <v>5.206</v>
      </c>
    </row>
    <row r="34" spans="1:3" ht="13.5">
      <c r="A34" s="2">
        <v>1931</v>
      </c>
      <c r="B34" s="2">
        <v>21</v>
      </c>
      <c r="C34" s="3">
        <v>5.206</v>
      </c>
    </row>
    <row r="35" spans="1:3" ht="13.5">
      <c r="A35" s="2">
        <v>1932</v>
      </c>
      <c r="B35" s="2">
        <v>21</v>
      </c>
      <c r="C35" s="3">
        <v>5.206</v>
      </c>
    </row>
    <row r="36" spans="1:3" ht="13.5">
      <c r="A36" s="2">
        <v>1933</v>
      </c>
      <c r="B36" s="2">
        <v>21</v>
      </c>
      <c r="C36" s="3">
        <v>5.206</v>
      </c>
    </row>
    <row r="37" spans="1:3" ht="13.5">
      <c r="A37" s="2">
        <v>1934</v>
      </c>
      <c r="B37" s="2">
        <v>21</v>
      </c>
      <c r="C37" s="3">
        <v>5.206</v>
      </c>
    </row>
    <row r="38" spans="1:3" ht="13.5">
      <c r="A38" s="2">
        <v>1935</v>
      </c>
      <c r="B38" s="2">
        <v>21</v>
      </c>
      <c r="C38" s="3">
        <v>5.206</v>
      </c>
    </row>
    <row r="39" spans="1:3" ht="13.5">
      <c r="A39" s="2">
        <v>1936</v>
      </c>
      <c r="B39" s="2">
        <v>21</v>
      </c>
      <c r="C39" s="3">
        <v>5.206</v>
      </c>
    </row>
    <row r="40" spans="1:3" ht="13.5">
      <c r="A40" s="2">
        <v>1937</v>
      </c>
      <c r="B40" s="2">
        <v>21</v>
      </c>
      <c r="C40" s="3">
        <v>5.206</v>
      </c>
    </row>
    <row r="41" spans="1:3" ht="13.5">
      <c r="A41" s="2">
        <v>1938</v>
      </c>
      <c r="B41" s="2">
        <v>21</v>
      </c>
      <c r="C41" s="3">
        <v>5.206</v>
      </c>
    </row>
    <row r="42" spans="1:3" ht="13.5">
      <c r="A42" s="2">
        <v>1939</v>
      </c>
      <c r="B42" s="2">
        <v>21</v>
      </c>
      <c r="C42" s="3">
        <v>5.206</v>
      </c>
    </row>
    <row r="43" spans="1:3" ht="13.5">
      <c r="A43" s="2">
        <v>1940</v>
      </c>
      <c r="B43" s="2">
        <v>21</v>
      </c>
      <c r="C43" s="3">
        <v>5.206</v>
      </c>
    </row>
    <row r="44" spans="1:3" ht="13.5">
      <c r="A44" s="2">
        <v>1941</v>
      </c>
      <c r="B44" s="2">
        <v>21</v>
      </c>
      <c r="C44" s="3">
        <v>5.206</v>
      </c>
    </row>
    <row r="45" spans="1:3" ht="13.5">
      <c r="A45" s="2">
        <v>1942</v>
      </c>
      <c r="B45" s="2">
        <v>21</v>
      </c>
      <c r="C45" s="3">
        <v>5.206</v>
      </c>
    </row>
    <row r="46" spans="1:3" ht="13.5">
      <c r="A46" s="2">
        <v>1943</v>
      </c>
      <c r="B46" s="2">
        <v>21</v>
      </c>
      <c r="C46" s="3">
        <v>5.206</v>
      </c>
    </row>
    <row r="47" spans="1:3" ht="13.5">
      <c r="A47" s="2">
        <v>1944</v>
      </c>
      <c r="B47" s="2">
        <v>21</v>
      </c>
      <c r="C47" s="3">
        <v>5.206</v>
      </c>
    </row>
    <row r="48" spans="1:3" ht="13.5">
      <c r="A48" s="2">
        <v>1945</v>
      </c>
      <c r="B48" s="2">
        <v>21</v>
      </c>
      <c r="C48" s="3">
        <v>5.206</v>
      </c>
    </row>
    <row r="49" spans="1:3" ht="13.5">
      <c r="A49" s="2">
        <v>1946</v>
      </c>
      <c r="B49" s="2">
        <v>21</v>
      </c>
      <c r="C49" s="3">
        <v>5.206</v>
      </c>
    </row>
    <row r="50" spans="1:3" ht="13.5">
      <c r="A50" s="2">
        <v>1947</v>
      </c>
      <c r="B50" s="2">
        <v>21</v>
      </c>
      <c r="C50" s="3">
        <v>5.206</v>
      </c>
    </row>
    <row r="51" spans="1:3" ht="13.5">
      <c r="A51" s="2">
        <v>1948</v>
      </c>
      <c r="B51" s="2">
        <v>21</v>
      </c>
      <c r="C51" s="3">
        <v>5.206</v>
      </c>
    </row>
    <row r="52" spans="1:3" ht="13.5">
      <c r="A52" s="2">
        <v>1949</v>
      </c>
      <c r="B52" s="2">
        <v>21</v>
      </c>
      <c r="C52" s="3">
        <v>5.206</v>
      </c>
    </row>
    <row r="53" spans="1:3" ht="13.5">
      <c r="A53" s="2">
        <v>1950</v>
      </c>
      <c r="B53" s="2">
        <v>21</v>
      </c>
      <c r="C53" s="3">
        <v>5.206</v>
      </c>
    </row>
    <row r="54" spans="1:3" ht="13.5">
      <c r="A54" s="2">
        <v>1951</v>
      </c>
      <c r="B54" s="2">
        <v>21</v>
      </c>
      <c r="C54" s="3">
        <v>5.206</v>
      </c>
    </row>
    <row r="55" spans="1:3" ht="13.5">
      <c r="A55" s="2">
        <v>1952</v>
      </c>
      <c r="B55" s="2">
        <v>21</v>
      </c>
      <c r="C55" s="3">
        <v>5.206</v>
      </c>
    </row>
    <row r="56" spans="1:3" ht="13.5">
      <c r="A56" s="2">
        <v>1953</v>
      </c>
      <c r="B56" s="2">
        <v>21</v>
      </c>
      <c r="C56" s="3">
        <v>5.206</v>
      </c>
    </row>
    <row r="57" spans="1:3" ht="13.5">
      <c r="A57" s="2">
        <v>1954</v>
      </c>
      <c r="B57" s="2">
        <v>21</v>
      </c>
      <c r="C57" s="3">
        <v>5.206</v>
      </c>
    </row>
    <row r="58" spans="1:3" ht="13.5">
      <c r="A58" s="2">
        <v>1955</v>
      </c>
      <c r="B58" s="2">
        <v>21</v>
      </c>
      <c r="C58" s="3">
        <v>5.206</v>
      </c>
    </row>
    <row r="59" spans="1:3" ht="13.5">
      <c r="A59" s="2">
        <v>1956</v>
      </c>
      <c r="B59" s="2">
        <v>21</v>
      </c>
      <c r="C59" s="3">
        <v>5.206</v>
      </c>
    </row>
    <row r="60" spans="1:3" ht="13.5">
      <c r="A60" s="2">
        <v>1957</v>
      </c>
      <c r="B60" s="2">
        <v>21</v>
      </c>
      <c r="C60" s="3">
        <v>5.206</v>
      </c>
    </row>
    <row r="61" spans="1:3" ht="13.5">
      <c r="A61" s="2">
        <v>1958</v>
      </c>
      <c r="B61" s="2">
        <v>21</v>
      </c>
      <c r="C61" s="3">
        <v>5.206</v>
      </c>
    </row>
    <row r="62" spans="1:3" ht="13.5">
      <c r="A62" s="2">
        <v>1959</v>
      </c>
      <c r="B62" s="2">
        <v>21</v>
      </c>
      <c r="C62" s="3">
        <v>5.206</v>
      </c>
    </row>
    <row r="63" spans="1:3" ht="13.5">
      <c r="A63" s="2">
        <v>1960</v>
      </c>
      <c r="B63" s="2">
        <v>21</v>
      </c>
      <c r="C63" s="3">
        <v>5.206</v>
      </c>
    </row>
    <row r="64" spans="1:3" ht="13.5">
      <c r="A64" s="2">
        <v>1961</v>
      </c>
      <c r="B64" s="2">
        <v>23.2</v>
      </c>
      <c r="C64" s="3">
        <v>4.707</v>
      </c>
    </row>
    <row r="65" spans="1:3" ht="13.5">
      <c r="A65" s="2">
        <v>1962</v>
      </c>
      <c r="B65" s="2">
        <v>23.7</v>
      </c>
      <c r="C65" s="3">
        <v>4.611</v>
      </c>
    </row>
    <row r="66" spans="1:3" ht="13.5">
      <c r="A66" s="2">
        <v>1963</v>
      </c>
      <c r="B66" s="2">
        <v>24.4</v>
      </c>
      <c r="C66" s="3">
        <v>4.483</v>
      </c>
    </row>
    <row r="67" spans="1:3" ht="13.5">
      <c r="A67" s="2">
        <v>1964</v>
      </c>
      <c r="B67" s="2">
        <v>25.4</v>
      </c>
      <c r="C67" s="3">
        <v>4.295</v>
      </c>
    </row>
    <row r="68" spans="1:3" ht="13.5">
      <c r="A68" s="2">
        <v>1965</v>
      </c>
      <c r="B68" s="2">
        <v>26.2</v>
      </c>
      <c r="C68" s="3">
        <v>4.169</v>
      </c>
    </row>
    <row r="69" spans="1:3" ht="13.5">
      <c r="A69" s="2">
        <v>1966</v>
      </c>
      <c r="B69" s="2">
        <v>28.1</v>
      </c>
      <c r="C69" s="3">
        <v>3.882</v>
      </c>
    </row>
    <row r="70" spans="1:3" ht="13.5">
      <c r="A70" s="2">
        <v>1967</v>
      </c>
      <c r="B70" s="2">
        <v>29.8</v>
      </c>
      <c r="C70" s="3">
        <v>3.668</v>
      </c>
    </row>
    <row r="71" spans="1:3" ht="13.5">
      <c r="A71" s="2">
        <v>1968</v>
      </c>
      <c r="B71" s="2">
        <v>30.8</v>
      </c>
      <c r="C71" s="3">
        <v>3.541</v>
      </c>
    </row>
    <row r="72" spans="1:3" ht="13.5">
      <c r="A72" s="2">
        <v>1969</v>
      </c>
      <c r="B72" s="2">
        <v>32.8</v>
      </c>
      <c r="C72" s="3">
        <v>3.332</v>
      </c>
    </row>
    <row r="73" spans="1:3" ht="13.5">
      <c r="A73" s="2">
        <v>1970</v>
      </c>
      <c r="B73" s="2">
        <v>34.9</v>
      </c>
      <c r="C73" s="3">
        <v>3.131</v>
      </c>
    </row>
    <row r="74" spans="1:3" ht="13.5">
      <c r="A74" s="2">
        <v>1971</v>
      </c>
      <c r="B74" s="2">
        <v>35.4</v>
      </c>
      <c r="C74" s="3">
        <v>3.087</v>
      </c>
    </row>
    <row r="75" spans="1:3" ht="13.5">
      <c r="A75" s="2">
        <v>1972</v>
      </c>
      <c r="B75" s="2">
        <v>38.6</v>
      </c>
      <c r="C75" s="3">
        <v>2.831</v>
      </c>
    </row>
    <row r="76" spans="1:3" ht="13.5">
      <c r="A76" s="2">
        <v>1973</v>
      </c>
      <c r="B76" s="2">
        <v>48.7</v>
      </c>
      <c r="C76" s="3">
        <v>2.241</v>
      </c>
    </row>
    <row r="77" spans="1:3" ht="13.5">
      <c r="A77" s="2">
        <v>1974</v>
      </c>
      <c r="B77" s="2">
        <v>57.8</v>
      </c>
      <c r="C77" s="3">
        <v>1.889</v>
      </c>
    </row>
    <row r="78" spans="1:3" ht="13.5">
      <c r="A78" s="2">
        <v>1975</v>
      </c>
      <c r="B78" s="2">
        <v>58.5</v>
      </c>
      <c r="C78" s="3">
        <v>1.867</v>
      </c>
    </row>
    <row r="79" spans="1:3" ht="13.5">
      <c r="A79" s="2">
        <v>1976</v>
      </c>
      <c r="B79" s="2">
        <v>63.3</v>
      </c>
      <c r="C79" s="3">
        <v>1.725</v>
      </c>
    </row>
    <row r="80" spans="1:3" ht="13.5">
      <c r="A80" s="2">
        <v>1977</v>
      </c>
      <c r="B80" s="2">
        <v>66</v>
      </c>
      <c r="C80" s="3">
        <v>1.654</v>
      </c>
    </row>
    <row r="81" spans="1:3" ht="13.5">
      <c r="A81" s="2">
        <v>1978</v>
      </c>
      <c r="B81" s="2">
        <v>69.6</v>
      </c>
      <c r="C81" s="3">
        <v>1.569</v>
      </c>
    </row>
    <row r="82" spans="1:3" ht="13.5">
      <c r="A82" s="2">
        <v>1979</v>
      </c>
      <c r="B82" s="2">
        <v>77.1</v>
      </c>
      <c r="C82" s="3">
        <v>1.416</v>
      </c>
    </row>
    <row r="83" spans="1:3" ht="13.5">
      <c r="A83" s="2">
        <v>1980</v>
      </c>
      <c r="B83" s="2">
        <v>84.1</v>
      </c>
      <c r="C83" s="3">
        <v>1.298</v>
      </c>
    </row>
    <row r="84" spans="1:3" ht="13.5">
      <c r="A84" s="2">
        <v>1981</v>
      </c>
      <c r="B84" s="2">
        <v>84.4</v>
      </c>
      <c r="C84" s="3">
        <v>1.294</v>
      </c>
    </row>
    <row r="85" spans="1:3" ht="13.5">
      <c r="A85" s="2">
        <v>1982</v>
      </c>
      <c r="B85" s="2">
        <v>84.7</v>
      </c>
      <c r="C85" s="3">
        <v>1.29</v>
      </c>
    </row>
    <row r="86" spans="1:3" ht="13.5">
      <c r="A86" s="2">
        <v>1983</v>
      </c>
      <c r="B86" s="2">
        <v>84.7</v>
      </c>
      <c r="C86" s="3">
        <v>1.29</v>
      </c>
    </row>
    <row r="87" spans="1:3" ht="13.5">
      <c r="A87" s="2">
        <v>1984</v>
      </c>
      <c r="B87" s="2">
        <v>86.5</v>
      </c>
      <c r="C87" s="3">
        <v>1.262</v>
      </c>
    </row>
    <row r="88" spans="1:3" ht="13.5">
      <c r="A88" s="2">
        <v>1985</v>
      </c>
      <c r="B88" s="2">
        <v>86.1</v>
      </c>
      <c r="C88" s="3">
        <v>1.268</v>
      </c>
    </row>
    <row r="89" spans="1:3" ht="13.5">
      <c r="A89" s="2">
        <v>1986</v>
      </c>
      <c r="B89" s="2">
        <v>85.5</v>
      </c>
      <c r="C89" s="3">
        <v>1.276</v>
      </c>
    </row>
    <row r="90" spans="1:3" ht="13.5">
      <c r="A90" s="2">
        <v>1987</v>
      </c>
      <c r="B90" s="2">
        <v>87.1</v>
      </c>
      <c r="C90" s="3">
        <v>1.254</v>
      </c>
    </row>
    <row r="91" spans="1:3" ht="13.5">
      <c r="A91" s="2">
        <v>1988</v>
      </c>
      <c r="B91" s="2">
        <v>88.7</v>
      </c>
      <c r="C91" s="3">
        <v>1.231</v>
      </c>
    </row>
    <row r="92" spans="1:3" ht="13.5">
      <c r="A92" s="2">
        <v>1989</v>
      </c>
      <c r="B92" s="2">
        <v>93.5</v>
      </c>
      <c r="C92" s="3">
        <v>1.168</v>
      </c>
    </row>
    <row r="93" spans="1:3" ht="13.5">
      <c r="A93" s="2">
        <v>1990</v>
      </c>
      <c r="B93" s="2">
        <v>96.7</v>
      </c>
      <c r="C93" s="3">
        <v>1.13</v>
      </c>
    </row>
    <row r="94" spans="1:3" ht="13.5">
      <c r="A94" s="2">
        <v>1991</v>
      </c>
      <c r="B94" s="2">
        <v>99.1</v>
      </c>
      <c r="C94" s="3">
        <v>1.102</v>
      </c>
    </row>
    <row r="95" spans="1:3" ht="13.5">
      <c r="A95" s="2">
        <v>1992</v>
      </c>
      <c r="B95" s="2">
        <v>100.4</v>
      </c>
      <c r="C95" s="3">
        <v>1.087</v>
      </c>
    </row>
    <row r="96" spans="1:3" ht="13.5">
      <c r="A96" s="2">
        <v>1993</v>
      </c>
      <c r="B96" s="2">
        <v>101</v>
      </c>
      <c r="C96" s="3">
        <v>1.081</v>
      </c>
    </row>
    <row r="97" spans="1:3" ht="13.5">
      <c r="A97" s="2">
        <v>1994</v>
      </c>
      <c r="B97" s="2">
        <v>101.4</v>
      </c>
      <c r="C97" s="3">
        <v>1.077</v>
      </c>
    </row>
    <row r="98" spans="1:3" ht="13.5">
      <c r="A98" s="2">
        <v>1995</v>
      </c>
      <c r="B98" s="2">
        <v>101.5</v>
      </c>
      <c r="C98" s="3">
        <v>1.076</v>
      </c>
    </row>
    <row r="99" spans="1:3" ht="13.5">
      <c r="A99" s="2">
        <v>1996</v>
      </c>
      <c r="B99" s="2">
        <v>101.8</v>
      </c>
      <c r="C99" s="3">
        <v>1.073</v>
      </c>
    </row>
    <row r="100" spans="1:3" ht="13.5">
      <c r="A100" s="2">
        <v>1997</v>
      </c>
      <c r="B100" s="2">
        <v>102.5</v>
      </c>
      <c r="C100" s="3">
        <v>1.065</v>
      </c>
    </row>
    <row r="101" spans="1:3" ht="13.5">
      <c r="A101" s="2">
        <v>1998</v>
      </c>
      <c r="B101" s="2">
        <v>100.5</v>
      </c>
      <c r="C101" s="3">
        <v>1.086</v>
      </c>
    </row>
    <row r="102" spans="1:3" ht="13.5">
      <c r="A102" s="2">
        <v>1999</v>
      </c>
      <c r="B102" s="2">
        <v>99.6</v>
      </c>
      <c r="C102" s="3">
        <v>1.097</v>
      </c>
    </row>
    <row r="103" spans="1:3" ht="13.5">
      <c r="A103" s="2">
        <v>2000</v>
      </c>
      <c r="B103" s="2">
        <v>99.8</v>
      </c>
      <c r="C103" s="3">
        <v>1.094</v>
      </c>
    </row>
    <row r="104" spans="1:3" ht="13.5">
      <c r="A104" s="2">
        <v>2001</v>
      </c>
      <c r="B104" s="2">
        <v>98.1</v>
      </c>
      <c r="C104" s="3">
        <v>1.113</v>
      </c>
    </row>
    <row r="105" spans="1:3" ht="13.5">
      <c r="A105" s="2">
        <v>2002</v>
      </c>
      <c r="B105" s="2">
        <v>97.1</v>
      </c>
      <c r="C105" s="3">
        <v>1.124</v>
      </c>
    </row>
    <row r="106" spans="1:3" ht="13.5">
      <c r="A106" s="2">
        <v>2003</v>
      </c>
      <c r="B106" s="2">
        <v>97.7</v>
      </c>
      <c r="C106" s="3">
        <v>1.117</v>
      </c>
    </row>
    <row r="107" spans="1:3" ht="13.5">
      <c r="A107" s="2">
        <v>2004</v>
      </c>
      <c r="B107" s="2">
        <v>98.8</v>
      </c>
      <c r="C107" s="3">
        <v>1.105</v>
      </c>
    </row>
    <row r="108" spans="1:3" ht="13.5">
      <c r="A108" s="2">
        <v>2005</v>
      </c>
      <c r="B108" s="2">
        <v>100</v>
      </c>
      <c r="C108" s="3">
        <v>1.092</v>
      </c>
    </row>
    <row r="109" spans="1:3" ht="13.5">
      <c r="A109" s="2">
        <v>2006</v>
      </c>
      <c r="B109" s="2">
        <v>102</v>
      </c>
      <c r="C109" s="3">
        <v>1.071</v>
      </c>
    </row>
    <row r="110" spans="1:3" ht="13.5">
      <c r="A110" s="2">
        <v>2007</v>
      </c>
      <c r="B110" s="2">
        <v>104.6</v>
      </c>
      <c r="C110" s="3">
        <v>1.044</v>
      </c>
    </row>
    <row r="111" spans="1:3" ht="13.5">
      <c r="A111" s="2">
        <v>2008</v>
      </c>
      <c r="B111" s="2">
        <v>107.9</v>
      </c>
      <c r="C111" s="3">
        <v>1.012</v>
      </c>
    </row>
    <row r="112" spans="1:3" ht="13.5">
      <c r="A112" s="2">
        <v>2009</v>
      </c>
      <c r="B112" s="2">
        <v>104.3</v>
      </c>
      <c r="C112" s="3">
        <v>1.047</v>
      </c>
    </row>
    <row r="113" spans="1:3" ht="13.5">
      <c r="A113" s="2">
        <v>2010</v>
      </c>
      <c r="B113" s="2">
        <v>104.6</v>
      </c>
      <c r="C113" s="3">
        <v>1.044</v>
      </c>
    </row>
    <row r="114" spans="1:3" ht="13.5">
      <c r="A114" s="2">
        <v>2011</v>
      </c>
      <c r="B114" s="2">
        <v>106.2</v>
      </c>
      <c r="C114" s="3">
        <v>1.028</v>
      </c>
    </row>
    <row r="115" spans="1:3" ht="13.5">
      <c r="A115" s="2">
        <v>2012</v>
      </c>
      <c r="B115" s="2">
        <v>104.5</v>
      </c>
      <c r="C115" s="3">
        <v>1.045</v>
      </c>
    </row>
    <row r="116" spans="1:3" ht="13.5">
      <c r="A116" s="2">
        <v>2013</v>
      </c>
      <c r="B116" s="2">
        <v>107</v>
      </c>
      <c r="C116" s="3">
        <v>1.021</v>
      </c>
    </row>
    <row r="117" spans="1:3" ht="13.5">
      <c r="A117" s="2">
        <v>2014</v>
      </c>
      <c r="B117" s="2">
        <v>109.8</v>
      </c>
      <c r="C117" s="3">
        <v>0.995</v>
      </c>
    </row>
    <row r="118" spans="1:3" ht="13.5">
      <c r="A118" s="2">
        <v>2015</v>
      </c>
      <c r="B118" s="2">
        <v>109.2</v>
      </c>
      <c r="C118" s="4">
        <v>1</v>
      </c>
    </row>
  </sheetData>
  <sheetProtection/>
  <mergeCells count="2">
    <mergeCell ref="A1:A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2017-03-28T11:24:22Z</cp:lastPrinted>
  <dcterms:created xsi:type="dcterms:W3CDTF">2016-10-13T00:50:41Z</dcterms:created>
  <dcterms:modified xsi:type="dcterms:W3CDTF">2017-11-16T02:03:59Z</dcterms:modified>
  <cp:category/>
  <cp:version/>
  <cp:contentType/>
  <cp:contentStatus/>
</cp:coreProperties>
</file>