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bookViews>
  <sheets>
    <sheet name="作業手順" sheetId="15" r:id="rId1"/>
    <sheet name="推計結果" sheetId="17" r:id="rId2"/>
    <sheet name="計算シート" sheetId="16"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1" i="15" l="1"/>
  <c r="H61" i="15"/>
  <c r="G61" i="15"/>
  <c r="F61" i="15"/>
  <c r="E61" i="15"/>
  <c r="D61" i="15"/>
  <c r="C61" i="15"/>
  <c r="B61" i="15"/>
  <c r="H57" i="15"/>
  <c r="G57" i="15"/>
  <c r="F57" i="15"/>
  <c r="E57" i="15"/>
  <c r="M7" i="16" l="1"/>
  <c r="P3" i="17" s="1"/>
  <c r="H7" i="16"/>
  <c r="K3" i="17" s="1"/>
  <c r="C6" i="16"/>
  <c r="D6" i="16"/>
  <c r="E6" i="16"/>
  <c r="D3" i="16"/>
  <c r="E3" i="16"/>
  <c r="D4" i="16"/>
  <c r="E4" i="16"/>
  <c r="D5" i="16"/>
  <c r="E5" i="16"/>
  <c r="C4" i="16"/>
  <c r="C5" i="16"/>
  <c r="C3" i="16"/>
  <c r="B6" i="16"/>
  <c r="B4" i="16"/>
  <c r="B5" i="16"/>
  <c r="B3" i="16"/>
  <c r="I12" i="16"/>
  <c r="H12" i="16"/>
  <c r="G12" i="16"/>
  <c r="C12" i="16"/>
  <c r="D12" i="16"/>
  <c r="C7" i="16" l="1"/>
  <c r="F3" i="17" s="1"/>
  <c r="B7" i="16"/>
  <c r="C16" i="16" s="1"/>
  <c r="D16" i="16" s="1"/>
  <c r="K7" i="16"/>
  <c r="N3" i="17" s="1"/>
  <c r="D7" i="16"/>
  <c r="J7" i="16"/>
  <c r="M3" i="17" s="1"/>
  <c r="L7" i="16"/>
  <c r="O3" i="17" s="1"/>
  <c r="C17" i="16"/>
  <c r="E17" i="16" s="1"/>
  <c r="E7" i="16"/>
  <c r="I7" i="16"/>
  <c r="L3" i="17" s="1"/>
  <c r="E12" i="16"/>
  <c r="K12" i="16"/>
  <c r="M12" i="16"/>
  <c r="F12" i="16"/>
  <c r="J12" i="16"/>
  <c r="L12" i="16"/>
  <c r="F17" i="16" l="1"/>
  <c r="G17" i="16" s="1"/>
  <c r="H17" i="16" s="1"/>
  <c r="I17" i="16" s="1"/>
  <c r="J17" i="16" s="1"/>
  <c r="K17" i="16" s="1"/>
  <c r="L17" i="16" s="1"/>
  <c r="M17" i="16" s="1"/>
  <c r="N17" i="16" s="1"/>
  <c r="F5" i="17"/>
  <c r="F6" i="17" s="1"/>
  <c r="E16" i="16"/>
  <c r="F16" i="16" s="1"/>
  <c r="G7" i="17"/>
  <c r="H7" i="17"/>
  <c r="F7" i="16"/>
  <c r="I3" i="17" s="1"/>
  <c r="H3" i="17"/>
  <c r="C18" i="16"/>
  <c r="F18" i="16" s="1"/>
  <c r="G18" i="16" s="1"/>
  <c r="H18" i="16" s="1"/>
  <c r="I18" i="16" s="1"/>
  <c r="J18" i="16" s="1"/>
  <c r="K18" i="16" s="1"/>
  <c r="L18" i="16" s="1"/>
  <c r="M18" i="16" s="1"/>
  <c r="N18" i="16" s="1"/>
  <c r="G3" i="17"/>
  <c r="G7" i="16"/>
  <c r="J3" i="17" s="1"/>
  <c r="G5" i="17" l="1"/>
  <c r="G6" i="17" s="1"/>
  <c r="I7" i="17"/>
  <c r="I8" i="17" s="1"/>
  <c r="H5" i="17"/>
  <c r="H6" i="17" s="1"/>
  <c r="G16" i="16"/>
  <c r="H8" i="17"/>
  <c r="G8" i="17"/>
  <c r="H9" i="17"/>
  <c r="H10" i="17" s="1"/>
  <c r="H16" i="16" l="1"/>
  <c r="I5" i="17"/>
  <c r="I6" i="17" s="1"/>
  <c r="J7" i="17"/>
  <c r="J8" i="17" s="1"/>
  <c r="I9" i="17"/>
  <c r="I10" i="17" s="1"/>
  <c r="K7" i="17" l="1"/>
  <c r="K8" i="17" s="1"/>
  <c r="I16" i="16"/>
  <c r="J5" i="17"/>
  <c r="J6" i="17" s="1"/>
  <c r="J9" i="17"/>
  <c r="J10" i="17" s="1"/>
  <c r="J16" i="16" l="1"/>
  <c r="K5" i="17"/>
  <c r="K6" i="17" s="1"/>
  <c r="L7" i="17"/>
  <c r="L8" i="17" s="1"/>
  <c r="K9" i="17"/>
  <c r="K10" i="17" s="1"/>
  <c r="M7" i="17" l="1"/>
  <c r="M8" i="17" s="1"/>
  <c r="K16" i="16"/>
  <c r="L5" i="17"/>
  <c r="L6" i="17" s="1"/>
  <c r="L9" i="17"/>
  <c r="L10" i="17" s="1"/>
  <c r="L16" i="16" l="1"/>
  <c r="M5" i="17"/>
  <c r="M6" i="17" s="1"/>
  <c r="N7" i="17"/>
  <c r="N8" i="17" s="1"/>
  <c r="M9" i="17"/>
  <c r="M10" i="17" s="1"/>
  <c r="P7" i="17" l="1"/>
  <c r="P8" i="17" s="1"/>
  <c r="O7" i="17"/>
  <c r="O8" i="17" s="1"/>
  <c r="M16" i="16"/>
  <c r="N5" i="17"/>
  <c r="N6" i="17" s="1"/>
  <c r="N9" i="17"/>
  <c r="N10" i="17" s="1"/>
  <c r="N16" i="16" l="1"/>
  <c r="P5" i="17" s="1"/>
  <c r="P6" i="17" s="1"/>
  <c r="O5" i="17"/>
  <c r="O6" i="17" s="1"/>
  <c r="P9" i="17"/>
  <c r="P10" i="17" s="1"/>
  <c r="O9" i="17"/>
  <c r="O10" i="17" s="1"/>
</calcChain>
</file>

<file path=xl/sharedStrings.xml><?xml version="1.0" encoding="utf-8"?>
<sst xmlns="http://schemas.openxmlformats.org/spreadsheetml/2006/main" count="157" uniqueCount="99">
  <si>
    <t>H27</t>
  </si>
  <si>
    <t>H27</t>
    <phoneticPr fontId="2"/>
  </si>
  <si>
    <t>介護予防訪問介護</t>
    <rPh sb="0" eb="2">
      <t>カイゴ</t>
    </rPh>
    <rPh sb="2" eb="4">
      <t>ヨボウ</t>
    </rPh>
    <rPh sb="4" eb="6">
      <t>ホウモン</t>
    </rPh>
    <rPh sb="6" eb="8">
      <t>カイゴ</t>
    </rPh>
    <phoneticPr fontId="2"/>
  </si>
  <si>
    <t>介護予防通所介護</t>
    <rPh sb="0" eb="2">
      <t>カイゴ</t>
    </rPh>
    <rPh sb="2" eb="4">
      <t>ヨボウ</t>
    </rPh>
    <rPh sb="4" eb="6">
      <t>ツウショ</t>
    </rPh>
    <rPh sb="6" eb="8">
      <t>カイゴ</t>
    </rPh>
    <phoneticPr fontId="2"/>
  </si>
  <si>
    <t>H28</t>
  </si>
  <si>
    <t>H28</t>
    <phoneticPr fontId="2"/>
  </si>
  <si>
    <t>H29</t>
  </si>
  <si>
    <t>H29</t>
    <phoneticPr fontId="2"/>
  </si>
  <si>
    <t>H27移行</t>
    <rPh sb="3" eb="5">
      <t>イコウ</t>
    </rPh>
    <phoneticPr fontId="2"/>
  </si>
  <si>
    <t>H28移行</t>
    <rPh sb="3" eb="5">
      <t>イコウ</t>
    </rPh>
    <phoneticPr fontId="2"/>
  </si>
  <si>
    <t>H30</t>
  </si>
  <si>
    <t>H31</t>
  </si>
  <si>
    <t>H32</t>
  </si>
  <si>
    <t>H33</t>
  </si>
  <si>
    <t>H34</t>
  </si>
  <si>
    <t>H35</t>
  </si>
  <si>
    <t>H36</t>
  </si>
  <si>
    <t>H37</t>
  </si>
  <si>
    <t>-</t>
    <phoneticPr fontId="2"/>
  </si>
  <si>
    <t>H25</t>
    <phoneticPr fontId="2"/>
  </si>
  <si>
    <t>H26</t>
    <phoneticPr fontId="2"/>
  </si>
  <si>
    <t>H23</t>
    <phoneticPr fontId="2"/>
  </si>
  <si>
    <t>H24</t>
    <phoneticPr fontId="2"/>
  </si>
  <si>
    <t>H27上限</t>
    <rPh sb="3" eb="5">
      <t>ジョウゲン</t>
    </rPh>
    <phoneticPr fontId="2"/>
  </si>
  <si>
    <t>H28上限</t>
    <rPh sb="3" eb="5">
      <t>ジョウゲン</t>
    </rPh>
    <phoneticPr fontId="2"/>
  </si>
  <si>
    <t>H29上限</t>
    <rPh sb="3" eb="5">
      <t>ジョウゲン</t>
    </rPh>
    <phoneticPr fontId="2"/>
  </si>
  <si>
    <t>H30上限</t>
    <rPh sb="3" eb="5">
      <t>ジョウゲン</t>
    </rPh>
    <phoneticPr fontId="2"/>
  </si>
  <si>
    <t>H31上限</t>
    <rPh sb="3" eb="5">
      <t>ジョウゲン</t>
    </rPh>
    <phoneticPr fontId="2"/>
  </si>
  <si>
    <t>H32上限</t>
    <rPh sb="3" eb="5">
      <t>ジョウゲン</t>
    </rPh>
    <phoneticPr fontId="2"/>
  </si>
  <si>
    <t>H33上限</t>
    <rPh sb="3" eb="5">
      <t>ジョウゲン</t>
    </rPh>
    <phoneticPr fontId="2"/>
  </si>
  <si>
    <t>H34上限</t>
    <rPh sb="3" eb="5">
      <t>ジョウゲン</t>
    </rPh>
    <phoneticPr fontId="2"/>
  </si>
  <si>
    <t>H35上限</t>
    <rPh sb="3" eb="5">
      <t>ジョウゲン</t>
    </rPh>
    <phoneticPr fontId="2"/>
  </si>
  <si>
    <t>H36上限</t>
    <rPh sb="3" eb="5">
      <t>ジョウゲン</t>
    </rPh>
    <phoneticPr fontId="2"/>
  </si>
  <si>
    <t>H37上限</t>
    <rPh sb="3" eb="5">
      <t>ジョウゲン</t>
    </rPh>
    <phoneticPr fontId="2"/>
  </si>
  <si>
    <t>介護予防支援</t>
    <rPh sb="0" eb="2">
      <t>カイゴ</t>
    </rPh>
    <rPh sb="2" eb="4">
      <t>ヨボウ</t>
    </rPh>
    <rPh sb="4" eb="6">
      <t>シエン</t>
    </rPh>
    <phoneticPr fontId="2"/>
  </si>
  <si>
    <t>総合事業上限簡易推計ＷＳ</t>
    <rPh sb="0" eb="2">
      <t>ソウゴウ</t>
    </rPh>
    <rPh sb="2" eb="4">
      <t>ジギョウ</t>
    </rPh>
    <rPh sb="4" eb="6">
      <t>ジョウゲン</t>
    </rPh>
    <rPh sb="6" eb="8">
      <t>カンイ</t>
    </rPh>
    <rPh sb="8" eb="10">
      <t>スイケイ</t>
    </rPh>
    <phoneticPr fontId="2"/>
  </si>
  <si>
    <t>【用意するもの】</t>
    <rPh sb="1" eb="3">
      <t>ヨウイ</t>
    </rPh>
    <phoneticPr fontId="2"/>
  </si>
  <si>
    <t>【作業手順】</t>
    <rPh sb="1" eb="3">
      <t>サギョウ</t>
    </rPh>
    <rPh sb="3" eb="5">
      <t>テジュン</t>
    </rPh>
    <phoneticPr fontId="2"/>
  </si>
  <si>
    <t>総合事業費</t>
    <rPh sb="0" eb="2">
      <t>ソウゴウ</t>
    </rPh>
    <rPh sb="2" eb="5">
      <t>ジギョウヒ</t>
    </rPh>
    <phoneticPr fontId="2"/>
  </si>
  <si>
    <t>H32</t>
    <phoneticPr fontId="2"/>
  </si>
  <si>
    <t>H37</t>
    <phoneticPr fontId="2"/>
  </si>
  <si>
    <t>※H32はI67のセル、H37はK67のセルを参照。</t>
    <rPh sb="23" eb="25">
      <t>サンショウ</t>
    </rPh>
    <phoneticPr fontId="2"/>
  </si>
  <si>
    <t>H26</t>
    <phoneticPr fontId="2"/>
  </si>
  <si>
    <t>（単位：千円）</t>
    <rPh sb="1" eb="3">
      <t>タンイ</t>
    </rPh>
    <rPh sb="4" eb="6">
      <t>センエン</t>
    </rPh>
    <phoneticPr fontId="2"/>
  </si>
  <si>
    <t>④H26の給付費実績を入力する。</t>
    <rPh sb="5" eb="7">
      <t>キュウフ</t>
    </rPh>
    <rPh sb="7" eb="8">
      <t>ヒ</t>
    </rPh>
    <rPh sb="8" eb="10">
      <t>ジッセキ</t>
    </rPh>
    <rPh sb="11" eb="13">
      <t>ニュウリョク</t>
    </rPh>
    <phoneticPr fontId="2"/>
  </si>
  <si>
    <t>③第6期計画WSのE2a（平成32年度、平成37年度の第１号被保険者の保険料推計に必要な数値の入力）から</t>
    <rPh sb="1" eb="2">
      <t>ダイ</t>
    </rPh>
    <rPh sb="3" eb="4">
      <t>キ</t>
    </rPh>
    <rPh sb="4" eb="6">
      <t>ケイカク</t>
    </rPh>
    <phoneticPr fontId="2"/>
  </si>
  <si>
    <t>②第6期計画WSのD3（介護サービス給付費等の推計値）から総合事業への移行対象事業費を入力する。</t>
    <rPh sb="1" eb="2">
      <t>ダイ</t>
    </rPh>
    <rPh sb="3" eb="4">
      <t>キ</t>
    </rPh>
    <rPh sb="4" eb="6">
      <t>ケイカク</t>
    </rPh>
    <rPh sb="29" eb="31">
      <t>ソウゴウ</t>
    </rPh>
    <rPh sb="31" eb="33">
      <t>ジギョウ</t>
    </rPh>
    <rPh sb="35" eb="37">
      <t>イコウ</t>
    </rPh>
    <rPh sb="37" eb="39">
      <t>タイショウ</t>
    </rPh>
    <rPh sb="39" eb="42">
      <t>ジギョウヒ</t>
    </rPh>
    <rPh sb="43" eb="45">
      <t>ニュウリョク</t>
    </rPh>
    <phoneticPr fontId="2"/>
  </si>
  <si>
    <t>①第6期計画WSのD2(報酬改定率入力）シートの「平成２７年４月改定率」の列に次の数値を入力する。</t>
    <rPh sb="1" eb="2">
      <t>ダイ</t>
    </rPh>
    <rPh sb="3" eb="4">
      <t>キ</t>
    </rPh>
    <rPh sb="4" eb="6">
      <t>ケイカク</t>
    </rPh>
    <rPh sb="12" eb="14">
      <t>ホウシュウ</t>
    </rPh>
    <rPh sb="14" eb="16">
      <t>カイテイ</t>
    </rPh>
    <rPh sb="16" eb="17">
      <t>リツ</t>
    </rPh>
    <rPh sb="17" eb="19">
      <t>ニュウリョク</t>
    </rPh>
    <rPh sb="39" eb="40">
      <t>ツギ</t>
    </rPh>
    <rPh sb="41" eb="43">
      <t>スウチ</t>
    </rPh>
    <rPh sb="44" eb="46">
      <t>ニュウリョク</t>
    </rPh>
    <phoneticPr fontId="2"/>
  </si>
  <si>
    <t>　H32、H37の総合事業費用を入力する。</t>
    <rPh sb="9" eb="11">
      <t>ソウゴウ</t>
    </rPh>
    <rPh sb="11" eb="13">
      <t>ジギョウ</t>
    </rPh>
    <rPh sb="13" eb="15">
      <t>ヒヨウ</t>
    </rPh>
    <rPh sb="16" eb="18">
      <t>ニュウリョク</t>
    </rPh>
    <phoneticPr fontId="2"/>
  </si>
  <si>
    <t>【留意事項】</t>
    <rPh sb="1" eb="3">
      <t>リュウイ</t>
    </rPh>
    <rPh sb="3" eb="5">
      <t>ジコウ</t>
    </rPh>
    <phoneticPr fontId="2"/>
  </si>
  <si>
    <t>　○簡易推計であるため総合事業上限に係る「選択可能な計算式」や総合事業移行後も提供される介護予防支援などは考慮していない。</t>
    <rPh sb="2" eb="4">
      <t>カンイ</t>
    </rPh>
    <rPh sb="4" eb="6">
      <t>スイケイ</t>
    </rPh>
    <rPh sb="11" eb="13">
      <t>ソウゴウ</t>
    </rPh>
    <rPh sb="13" eb="15">
      <t>ジギョウ</t>
    </rPh>
    <rPh sb="15" eb="17">
      <t>ジョウゲン</t>
    </rPh>
    <rPh sb="18" eb="19">
      <t>カカ</t>
    </rPh>
    <rPh sb="21" eb="23">
      <t>センタク</t>
    </rPh>
    <rPh sb="23" eb="25">
      <t>カノウ</t>
    </rPh>
    <rPh sb="26" eb="28">
      <t>ケイサン</t>
    </rPh>
    <rPh sb="28" eb="29">
      <t>シキ</t>
    </rPh>
    <rPh sb="31" eb="33">
      <t>ソウゴウ</t>
    </rPh>
    <rPh sb="33" eb="35">
      <t>ジギョウ</t>
    </rPh>
    <rPh sb="35" eb="37">
      <t>イコウ</t>
    </rPh>
    <rPh sb="37" eb="38">
      <t>ゴ</t>
    </rPh>
    <rPh sb="39" eb="41">
      <t>テイキョウ</t>
    </rPh>
    <rPh sb="44" eb="46">
      <t>カイゴ</t>
    </rPh>
    <rPh sb="46" eb="48">
      <t>ヨボウ</t>
    </rPh>
    <rPh sb="48" eb="50">
      <t>シエン</t>
    </rPh>
    <rPh sb="53" eb="55">
      <t>コウリョ</t>
    </rPh>
    <phoneticPr fontId="2"/>
  </si>
  <si>
    <t>年度</t>
    <rPh sb="0" eb="2">
      <t>ネンド</t>
    </rPh>
    <phoneticPr fontId="2"/>
  </si>
  <si>
    <t>後期高齢者人口</t>
    <rPh sb="0" eb="2">
      <t>コウキ</t>
    </rPh>
    <rPh sb="2" eb="4">
      <t>コウレイ</t>
    </rPh>
    <rPh sb="4" eb="5">
      <t>シャ</t>
    </rPh>
    <rPh sb="5" eb="7">
      <t>ジンコウ</t>
    </rPh>
    <phoneticPr fontId="2"/>
  </si>
  <si>
    <t>伸び率</t>
    <rPh sb="0" eb="1">
      <t>ノ</t>
    </rPh>
    <rPh sb="2" eb="3">
      <t>リツ</t>
    </rPh>
    <phoneticPr fontId="2"/>
  </si>
  <si>
    <t>（単位：人）</t>
    <rPh sb="1" eb="3">
      <t>タンイ</t>
    </rPh>
    <rPh sb="4" eb="5">
      <t>ニン</t>
    </rPh>
    <phoneticPr fontId="2"/>
  </si>
  <si>
    <t>⑤H23～H37の後期高齢者人口(推計)を入力する。</t>
    <rPh sb="9" eb="11">
      <t>コウキ</t>
    </rPh>
    <rPh sb="11" eb="14">
      <t>コウレイシャ</t>
    </rPh>
    <rPh sb="14" eb="16">
      <t>ジンコウ</t>
    </rPh>
    <rPh sb="17" eb="19">
      <t>スイケイ</t>
    </rPh>
    <rPh sb="21" eb="23">
      <t>ニュウリョク</t>
    </rPh>
    <phoneticPr fontId="2"/>
  </si>
  <si>
    <t>　○介護予防訪問介護、介護予防通所介護、介護予防支援の推計値と後期高齢者伸び率から総合事業費と上限額推計を比較するもので、</t>
    <rPh sb="2" eb="4">
      <t>カイゴ</t>
    </rPh>
    <rPh sb="4" eb="6">
      <t>ヨボウ</t>
    </rPh>
    <rPh sb="6" eb="8">
      <t>ホウモン</t>
    </rPh>
    <rPh sb="8" eb="10">
      <t>カイゴ</t>
    </rPh>
    <rPh sb="11" eb="13">
      <t>カイゴ</t>
    </rPh>
    <rPh sb="13" eb="15">
      <t>ヨボウ</t>
    </rPh>
    <rPh sb="15" eb="17">
      <t>ツウショ</t>
    </rPh>
    <rPh sb="17" eb="19">
      <t>カイゴ</t>
    </rPh>
    <rPh sb="20" eb="22">
      <t>カイゴ</t>
    </rPh>
    <rPh sb="22" eb="24">
      <t>ヨボウ</t>
    </rPh>
    <rPh sb="24" eb="26">
      <t>シエン</t>
    </rPh>
    <rPh sb="27" eb="30">
      <t>スイケイチ</t>
    </rPh>
    <rPh sb="31" eb="33">
      <t>コウキ</t>
    </rPh>
    <rPh sb="33" eb="36">
      <t>コウレイシャ</t>
    </rPh>
    <rPh sb="36" eb="37">
      <t>ノ</t>
    </rPh>
    <rPh sb="38" eb="39">
      <t>リツ</t>
    </rPh>
    <rPh sb="41" eb="43">
      <t>ソウゴウ</t>
    </rPh>
    <rPh sb="43" eb="46">
      <t>ジギョウヒ</t>
    </rPh>
    <rPh sb="47" eb="50">
      <t>ジョウゲンガク</t>
    </rPh>
    <rPh sb="50" eb="52">
      <t>スイケイ</t>
    </rPh>
    <rPh sb="53" eb="55">
      <t>ヒカク</t>
    </rPh>
    <phoneticPr fontId="2"/>
  </si>
  <si>
    <t>　　上限計算は通常の計算式、10％バッファ付きを計算条件としている。</t>
    <rPh sb="2" eb="4">
      <t>ジョウゲン</t>
    </rPh>
    <rPh sb="4" eb="6">
      <t>ケイサン</t>
    </rPh>
    <rPh sb="7" eb="9">
      <t>ツウジョウ</t>
    </rPh>
    <rPh sb="10" eb="12">
      <t>ケイサン</t>
    </rPh>
    <rPh sb="12" eb="13">
      <t>シキ</t>
    </rPh>
    <rPh sb="21" eb="22">
      <t>ツ</t>
    </rPh>
    <rPh sb="24" eb="26">
      <t>ケイサン</t>
    </rPh>
    <rPh sb="26" eb="28">
      <t>ジョウケン</t>
    </rPh>
    <phoneticPr fontId="2"/>
  </si>
  <si>
    <t>⑥手順完了。</t>
    <rPh sb="1" eb="3">
      <t>テジュン</t>
    </rPh>
    <rPh sb="3" eb="5">
      <t>カンリョウ</t>
    </rPh>
    <phoneticPr fontId="2"/>
  </si>
  <si>
    <t>　「推計結果」のシートに推計値が出ています。</t>
    <rPh sb="2" eb="4">
      <t>スイケイ</t>
    </rPh>
    <rPh sb="4" eb="6">
      <t>ケッカ</t>
    </rPh>
    <rPh sb="12" eb="14">
      <t>スイケイ</t>
    </rPh>
    <rPh sb="14" eb="15">
      <t>アタイ</t>
    </rPh>
    <rPh sb="16" eb="17">
      <t>デ</t>
    </rPh>
    <phoneticPr fontId="2"/>
  </si>
  <si>
    <t>　第6期計画策定に用いた推計値を入力する。</t>
    <rPh sb="1" eb="2">
      <t>ダイ</t>
    </rPh>
    <rPh sb="3" eb="4">
      <t>キ</t>
    </rPh>
    <rPh sb="4" eb="6">
      <t>ケイカク</t>
    </rPh>
    <rPh sb="6" eb="8">
      <t>サクテイ</t>
    </rPh>
    <rPh sb="9" eb="10">
      <t>モチ</t>
    </rPh>
    <rPh sb="12" eb="15">
      <t>スイケイチ</t>
    </rPh>
    <rPh sb="16" eb="18">
      <t>ニュウリョク</t>
    </rPh>
    <phoneticPr fontId="2"/>
  </si>
  <si>
    <t>⑤H26～H29の介護予防事業費を入力する。</t>
    <rPh sb="9" eb="11">
      <t>カイゴ</t>
    </rPh>
    <rPh sb="11" eb="13">
      <t>ヨボウ</t>
    </rPh>
    <rPh sb="13" eb="16">
      <t>ジギョウヒ</t>
    </rPh>
    <rPh sb="17" eb="19">
      <t>ニュウリョク</t>
    </rPh>
    <phoneticPr fontId="2"/>
  </si>
  <si>
    <t>介護予防事業費</t>
    <rPh sb="0" eb="2">
      <t>カイゴ</t>
    </rPh>
    <rPh sb="2" eb="4">
      <t>ヨボウ</t>
    </rPh>
    <rPh sb="4" eb="6">
      <t>ジギョウ</t>
    </rPh>
    <rPh sb="6" eb="7">
      <t>ヒ</t>
    </rPh>
    <phoneticPr fontId="2"/>
  </si>
  <si>
    <t>H26(実績)</t>
    <rPh sb="4" eb="6">
      <t>ジッセキ</t>
    </rPh>
    <phoneticPr fontId="2"/>
  </si>
  <si>
    <t>　H26は実績。H27～H29は第6期計画策定に用いた推計値を入力する。</t>
    <rPh sb="5" eb="7">
      <t>ジッセキ</t>
    </rPh>
    <rPh sb="16" eb="17">
      <t>ダイ</t>
    </rPh>
    <rPh sb="18" eb="19">
      <t>キ</t>
    </rPh>
    <rPh sb="19" eb="21">
      <t>ケイカク</t>
    </rPh>
    <rPh sb="21" eb="23">
      <t>サクテイ</t>
    </rPh>
    <rPh sb="24" eb="25">
      <t>モチ</t>
    </rPh>
    <rPh sb="27" eb="30">
      <t>スイケイチ</t>
    </rPh>
    <rPh sb="31" eb="33">
      <t>ニュウリョク</t>
    </rPh>
    <phoneticPr fontId="2"/>
  </si>
  <si>
    <t>A）総合事業費の計算</t>
    <rPh sb="2" eb="4">
      <t>ソウゴウ</t>
    </rPh>
    <rPh sb="4" eb="7">
      <t>ジギョウヒ</t>
    </rPh>
    <rPh sb="8" eb="10">
      <t>ケイサン</t>
    </rPh>
    <phoneticPr fontId="2"/>
  </si>
  <si>
    <t>予防訪問</t>
    <rPh sb="0" eb="2">
      <t>ヨボウ</t>
    </rPh>
    <rPh sb="2" eb="4">
      <t>ホウモン</t>
    </rPh>
    <phoneticPr fontId="2"/>
  </si>
  <si>
    <t>予防通所</t>
    <rPh sb="0" eb="2">
      <t>ヨボウ</t>
    </rPh>
    <rPh sb="2" eb="4">
      <t>ツウショ</t>
    </rPh>
    <phoneticPr fontId="2"/>
  </si>
  <si>
    <t>予防支援</t>
    <rPh sb="0" eb="2">
      <t>ヨボウ</t>
    </rPh>
    <rPh sb="2" eb="4">
      <t>シエン</t>
    </rPh>
    <phoneticPr fontId="2"/>
  </si>
  <si>
    <t>予防事業</t>
    <rPh sb="0" eb="2">
      <t>ヨボウ</t>
    </rPh>
    <rPh sb="2" eb="4">
      <t>ジギョウ</t>
    </rPh>
    <phoneticPr fontId="2"/>
  </si>
  <si>
    <t>計</t>
    <rPh sb="0" eb="1">
      <t>ケイ</t>
    </rPh>
    <phoneticPr fontId="2"/>
  </si>
  <si>
    <t>伸びの均等化</t>
    <rPh sb="0" eb="1">
      <t>ノ</t>
    </rPh>
    <rPh sb="3" eb="6">
      <t>キントウカ</t>
    </rPh>
    <phoneticPr fontId="2"/>
  </si>
  <si>
    <t>Ｂ）伸び率の計算</t>
    <rPh sb="2" eb="3">
      <t>ノ</t>
    </rPh>
    <rPh sb="4" eb="5">
      <t>リツ</t>
    </rPh>
    <rPh sb="6" eb="8">
      <t>ケイサン</t>
    </rPh>
    <phoneticPr fontId="2"/>
  </si>
  <si>
    <t>C）総合事業上限額の計算（基準の計算式）</t>
    <rPh sb="2" eb="4">
      <t>ソウゴウ</t>
    </rPh>
    <rPh sb="4" eb="6">
      <t>ジギョウ</t>
    </rPh>
    <rPh sb="6" eb="9">
      <t>ジョウゲンガク</t>
    </rPh>
    <rPh sb="10" eb="12">
      <t>ケイサン</t>
    </rPh>
    <rPh sb="13" eb="15">
      <t>キジュン</t>
    </rPh>
    <rPh sb="16" eb="18">
      <t>ケイサン</t>
    </rPh>
    <rPh sb="18" eb="19">
      <t>シキ</t>
    </rPh>
    <phoneticPr fontId="2"/>
  </si>
  <si>
    <t>前年実績</t>
    <rPh sb="0" eb="2">
      <t>ゼンネン</t>
    </rPh>
    <rPh sb="2" eb="4">
      <t>ジッセキ</t>
    </rPh>
    <phoneticPr fontId="2"/>
  </si>
  <si>
    <t>H27移行（H26実績）</t>
    <rPh sb="3" eb="5">
      <t>イコウ</t>
    </rPh>
    <rPh sb="9" eb="11">
      <t>ジッセキ</t>
    </rPh>
    <phoneticPr fontId="2"/>
  </si>
  <si>
    <t>H28移行（H27実績）</t>
    <rPh sb="3" eb="5">
      <t>イコウ</t>
    </rPh>
    <rPh sb="9" eb="11">
      <t>ジッセキ</t>
    </rPh>
    <phoneticPr fontId="2"/>
  </si>
  <si>
    <t>H29移行（H28実績）</t>
    <rPh sb="3" eb="5">
      <t>イコウ</t>
    </rPh>
    <rPh sb="9" eb="11">
      <t>ジッセキ</t>
    </rPh>
    <phoneticPr fontId="2"/>
  </si>
  <si>
    <t>【推計結果】</t>
    <rPh sb="1" eb="3">
      <t>スイケイ</t>
    </rPh>
    <rPh sb="3" eb="5">
      <t>ケッカ</t>
    </rPh>
    <phoneticPr fontId="2"/>
  </si>
  <si>
    <t>総合事業上限額</t>
    <rPh sb="0" eb="2">
      <t>ソウゴウ</t>
    </rPh>
    <rPh sb="2" eb="4">
      <t>ジギョウ</t>
    </rPh>
    <rPh sb="4" eb="7">
      <t>ジョウゲンガク</t>
    </rPh>
    <phoneticPr fontId="2"/>
  </si>
  <si>
    <t>H29移行</t>
    <rPh sb="3" eb="5">
      <t>イコウ</t>
    </rPh>
    <phoneticPr fontId="2"/>
  </si>
  <si>
    <t>上限額</t>
    <rPh sb="0" eb="3">
      <t>ジョウゲンガク</t>
    </rPh>
    <phoneticPr fontId="2"/>
  </si>
  <si>
    <t>(B1)</t>
    <phoneticPr fontId="2"/>
  </si>
  <si>
    <t>(B2)</t>
  </si>
  <si>
    <t>(B3)</t>
  </si>
  <si>
    <t>総合事業所要額(A)</t>
    <rPh sb="0" eb="2">
      <t>ソウゴウ</t>
    </rPh>
    <rPh sb="2" eb="4">
      <t>ジギョウ</t>
    </rPh>
    <rPh sb="4" eb="6">
      <t>ショヨウ</t>
    </rPh>
    <rPh sb="6" eb="7">
      <t>ガク</t>
    </rPh>
    <phoneticPr fontId="2"/>
  </si>
  <si>
    <t>余剰額</t>
    <rPh sb="0" eb="2">
      <t>ヨジョウ</t>
    </rPh>
    <rPh sb="2" eb="3">
      <t>ガク</t>
    </rPh>
    <phoneticPr fontId="2"/>
  </si>
  <si>
    <t>(C1=B1-A)</t>
    <phoneticPr fontId="2"/>
  </si>
  <si>
    <t>(C3=B3-A)</t>
  </si>
  <si>
    <t>(C2=B2-A)</t>
  </si>
  <si>
    <t>　※総合事業への移行をD3で見込んでいる場合には、移行額を介護予防給付に引き戻して入力する。C3シートでの調整。</t>
    <rPh sb="2" eb="4">
      <t>ソウゴウ</t>
    </rPh>
    <rPh sb="4" eb="6">
      <t>ジギョウ</t>
    </rPh>
    <rPh sb="8" eb="10">
      <t>イコウ</t>
    </rPh>
    <rPh sb="14" eb="16">
      <t>ミコ</t>
    </rPh>
    <rPh sb="20" eb="22">
      <t>バアイ</t>
    </rPh>
    <rPh sb="25" eb="27">
      <t>イコウ</t>
    </rPh>
    <rPh sb="27" eb="28">
      <t>ガク</t>
    </rPh>
    <rPh sb="29" eb="31">
      <t>カイゴ</t>
    </rPh>
    <rPh sb="31" eb="33">
      <t>ヨボウ</t>
    </rPh>
    <rPh sb="33" eb="35">
      <t>キュウフ</t>
    </rPh>
    <rPh sb="36" eb="37">
      <t>ヒ</t>
    </rPh>
    <rPh sb="38" eb="39">
      <t>モド</t>
    </rPh>
    <rPh sb="41" eb="43">
      <t>ニュウリョク</t>
    </rPh>
    <rPh sb="53" eb="55">
      <t>チョウセイ</t>
    </rPh>
    <phoneticPr fontId="2"/>
  </si>
  <si>
    <t>総合事業所要額</t>
    <rPh sb="0" eb="2">
      <t>ソウゴウ</t>
    </rPh>
    <rPh sb="2" eb="4">
      <t>ジギョウ</t>
    </rPh>
    <rPh sb="4" eb="6">
      <t>ショヨウ</t>
    </rPh>
    <rPh sb="6" eb="7">
      <t>ガク</t>
    </rPh>
    <phoneticPr fontId="2"/>
  </si>
  <si>
    <t>H27移行上限</t>
    <rPh sb="3" eb="5">
      <t>イコウ</t>
    </rPh>
    <rPh sb="5" eb="7">
      <t>ジョウゲン</t>
    </rPh>
    <phoneticPr fontId="2"/>
  </si>
  <si>
    <t>H28移行上限</t>
    <rPh sb="3" eb="5">
      <t>イコウ</t>
    </rPh>
    <rPh sb="5" eb="7">
      <t>ジョウゲン</t>
    </rPh>
    <phoneticPr fontId="2"/>
  </si>
  <si>
    <t>H29移行上限</t>
    <rPh sb="3" eb="5">
      <t>イコウ</t>
    </rPh>
    <rPh sb="5" eb="7">
      <t>ジョウゲン</t>
    </rPh>
    <phoneticPr fontId="2"/>
  </si>
  <si>
    <t>　○第６期計画WS　○H23～H36後期高齢者人口(推計)　○H26～H29介護予防事業事業費</t>
    <rPh sb="2" eb="3">
      <t>ダイ</t>
    </rPh>
    <rPh sb="4" eb="5">
      <t>キ</t>
    </rPh>
    <rPh sb="5" eb="7">
      <t>ケイカク</t>
    </rPh>
    <phoneticPr fontId="2"/>
  </si>
  <si>
    <t xml:space="preserve"> 手順にそって必要な数値を入力します。　　　　　　　　のセルが数値入力が必要な箇所です。</t>
    <rPh sb="1" eb="2">
      <t>テ</t>
    </rPh>
    <rPh sb="2" eb="3">
      <t>ジュン</t>
    </rPh>
    <rPh sb="7" eb="9">
      <t>ヒツヨウ</t>
    </rPh>
    <rPh sb="10" eb="12">
      <t>スウチ</t>
    </rPh>
    <rPh sb="13" eb="15">
      <t>ニュウリョク</t>
    </rPh>
    <rPh sb="31" eb="33">
      <t>スウチ</t>
    </rPh>
    <rPh sb="33" eb="35">
      <t>ニュウリョク</t>
    </rPh>
    <rPh sb="36" eb="38">
      <t>ヒツヨウ</t>
    </rPh>
    <rPh sb="39" eb="41">
      <t>カショ</t>
    </rPh>
    <phoneticPr fontId="2"/>
  </si>
  <si>
    <t>(単位：千円）</t>
    <rPh sb="1" eb="3">
      <t>タンイ</t>
    </rPh>
    <rPh sb="4" eb="6">
      <t>センエン</t>
    </rPh>
    <phoneticPr fontId="2"/>
  </si>
  <si>
    <t>　　※平成29年度の実績額を10％バッファと同額と仮定して試算しているため、実際の上限はこの試算以下となる。</t>
    <rPh sb="10" eb="13">
      <t>ジッセキガク</t>
    </rPh>
    <rPh sb="22" eb="24">
      <t>ドウガク</t>
    </rPh>
    <rPh sb="29" eb="31">
      <t>シサン</t>
    </rPh>
    <rPh sb="38" eb="40">
      <t>ジッサイ</t>
    </rPh>
    <rPh sb="41" eb="43">
      <t>ジョウゲン</t>
    </rPh>
    <rPh sb="46" eb="48">
      <t>シサン</t>
    </rPh>
    <rPh sb="48" eb="50">
      <t>イカ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</si>
</sst>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0_ "/>
  </numFmts>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メイリオ"/>
      <family val="3"/>
      <charset val="128"/>
    </font>
    <font>
      <sz val="9"/>
      <color theme="1"/>
      <name val="メイリオ"/>
      <family val="3"/>
      <charset val="128"/>
    </font>
    <font>
      <sz val="16"/>
      <color theme="1"/>
      <name val="メイリオ"/>
      <family val="3"/>
      <charset val="128"/>
    </font>
    <font>
      <sz val="10"/>
      <color theme="1"/>
      <name val="メイリオ"/>
      <family val="3"/>
      <charset val="128"/>
    </font>
    <font>
      <sz val="8"/>
      <color theme="1"/>
      <name val="メイリオ"/>
      <family val="3"/>
      <charset val="128"/>
    </font>
    <font>
      <b/>
      <sz val="11"/>
      <color theme="1"/>
      <name val="メイリオ"/>
      <family val="3"/>
      <charset val="128"/>
    </font>
    <font>
      <sz val="10"/>
      <name val="メイリオ"/>
      <family val="3"/>
      <charset val="128"/>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0.499984740745262"/>
        <bgColor indexed="64"/>
      </patternFill>
    </fill>
    <fill>
      <patternFill patternType="solid">
        <fgColor theme="8"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auto="1"/>
      </left>
      <right style="thin">
        <color auto="1"/>
      </right>
      <top style="thin">
        <color auto="1"/>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0" fontId="4" fillId="0" borderId="0">
      <alignment vertical="center"/>
    </xf>
  </cellStyleXfs>
  <cellXfs count="72">
    <xf numFmtId="0" fontId="0" fillId="0" borderId="0" xfId="0">
      <alignment vertical="center"/>
    </xf>
    <xf numFmtId="0" fontId="5" fillId="0" borderId="0" xfId="0" applyFont="1">
      <alignment vertical="center"/>
    </xf>
    <xf numFmtId="0" fontId="5" fillId="4" borderId="1" xfId="0" applyFont="1" applyFill="1" applyBorder="1">
      <alignment vertical="center"/>
    </xf>
    <xf numFmtId="0" fontId="5" fillId="3" borderId="3" xfId="0" applyFont="1" applyFill="1" applyBorder="1">
      <alignment vertical="center"/>
    </xf>
    <xf numFmtId="0" fontId="5" fillId="3" borderId="4"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10" xfId="0" applyFont="1" applyFill="1" applyBorder="1">
      <alignment vertical="center"/>
    </xf>
    <xf numFmtId="0" fontId="5" fillId="3" borderId="12" xfId="0" applyFont="1" applyFill="1" applyBorder="1">
      <alignment vertical="center"/>
    </xf>
    <xf numFmtId="0" fontId="5" fillId="3" borderId="3" xfId="0" applyFont="1" applyFill="1" applyBorder="1" applyAlignment="1">
      <alignment horizontal="center" vertical="center"/>
    </xf>
    <xf numFmtId="38" fontId="5" fillId="0" borderId="1" xfId="1" applyFont="1" applyBorder="1">
      <alignment vertical="center"/>
    </xf>
    <xf numFmtId="0" fontId="5" fillId="3" borderId="18" xfId="0" applyFont="1" applyFill="1" applyBorder="1">
      <alignment vertical="center"/>
    </xf>
    <xf numFmtId="38" fontId="5" fillId="0" borderId="11" xfId="1" applyFont="1" applyBorder="1">
      <alignment vertical="center"/>
    </xf>
    <xf numFmtId="38" fontId="5" fillId="0" borderId="7" xfId="1" applyFont="1" applyBorder="1" applyAlignment="1">
      <alignment vertical="center" shrinkToFit="1"/>
    </xf>
    <xf numFmtId="38" fontId="5" fillId="0" borderId="8" xfId="1" applyFont="1" applyBorder="1" applyAlignment="1">
      <alignment vertical="center" shrinkToFit="1"/>
    </xf>
    <xf numFmtId="38" fontId="5" fillId="0" borderId="1" xfId="1" applyFont="1" applyBorder="1" applyAlignment="1">
      <alignment vertical="center" shrinkToFit="1"/>
    </xf>
    <xf numFmtId="38" fontId="5" fillId="0" borderId="11" xfId="1" applyFont="1" applyBorder="1" applyAlignment="1">
      <alignment vertical="center" shrinkToFit="1"/>
    </xf>
    <xf numFmtId="38" fontId="5" fillId="0" borderId="9" xfId="1" applyFont="1" applyBorder="1" applyAlignment="1">
      <alignment vertical="center" shrinkToFit="1"/>
    </xf>
    <xf numFmtId="38" fontId="5" fillId="0" borderId="13" xfId="1" applyFont="1" applyBorder="1" applyAlignment="1">
      <alignment vertical="center" shrinkToFit="1"/>
    </xf>
    <xf numFmtId="38" fontId="5" fillId="0" borderId="4" xfId="1" applyFont="1" applyBorder="1" applyAlignment="1">
      <alignment vertical="center" shrinkToFit="1"/>
    </xf>
    <xf numFmtId="38" fontId="5" fillId="0" borderId="5" xfId="1" applyFont="1" applyBorder="1" applyAlignment="1">
      <alignment vertical="center" shrinkToFit="1"/>
    </xf>
    <xf numFmtId="177" fontId="5" fillId="0" borderId="19" xfId="0" applyNumberFormat="1" applyFont="1" applyBorder="1">
      <alignment vertical="center"/>
    </xf>
    <xf numFmtId="38" fontId="5" fillId="0" borderId="1" xfId="1" applyFont="1" applyBorder="1" applyAlignment="1">
      <alignment horizontal="center" vertical="center"/>
    </xf>
    <xf numFmtId="38" fontId="5" fillId="0" borderId="14" xfId="1" applyFont="1" applyBorder="1">
      <alignment vertical="center"/>
    </xf>
    <xf numFmtId="0" fontId="5" fillId="0" borderId="14" xfId="0" applyFont="1" applyBorder="1" applyAlignment="1">
      <alignment horizontal="center" vertical="center"/>
    </xf>
    <xf numFmtId="38" fontId="5" fillId="0" borderId="15" xfId="1" applyFont="1" applyBorder="1">
      <alignment vertical="center"/>
    </xf>
    <xf numFmtId="0" fontId="5" fillId="3" borderId="22" xfId="0" applyFont="1" applyFill="1" applyBorder="1">
      <alignment vertical="center"/>
    </xf>
    <xf numFmtId="0" fontId="5" fillId="3" borderId="16" xfId="0" applyFont="1" applyFill="1" applyBorder="1">
      <alignment vertical="center"/>
    </xf>
    <xf numFmtId="0" fontId="5" fillId="5" borderId="0" xfId="0" applyFont="1" applyFill="1">
      <alignment vertical="center"/>
    </xf>
    <xf numFmtId="38" fontId="5" fillId="5" borderId="1" xfId="0" applyNumberFormat="1" applyFont="1" applyFill="1" applyBorder="1">
      <alignment vertical="center"/>
    </xf>
    <xf numFmtId="0" fontId="5" fillId="5" borderId="21" xfId="0" applyFont="1" applyFill="1" applyBorder="1" applyAlignment="1">
      <alignment horizontal="left" vertical="center"/>
    </xf>
    <xf numFmtId="0" fontId="5" fillId="5" borderId="20" xfId="0" applyFont="1" applyFill="1" applyBorder="1" applyAlignment="1">
      <alignment horizontal="left" vertical="center"/>
    </xf>
    <xf numFmtId="176" fontId="5" fillId="5" borderId="1" xfId="1" applyNumberFormat="1" applyFont="1" applyFill="1" applyBorder="1" applyAlignment="1">
      <alignment vertical="center" shrinkToFit="1"/>
    </xf>
    <xf numFmtId="176" fontId="6" fillId="5" borderId="1" xfId="1" applyNumberFormat="1" applyFont="1" applyFill="1" applyBorder="1" applyAlignment="1">
      <alignment vertical="center" shrinkToFit="1"/>
    </xf>
    <xf numFmtId="0" fontId="5" fillId="4" borderId="1" xfId="0" applyFont="1" applyFill="1" applyBorder="1" applyAlignment="1">
      <alignment horizontal="left" vertical="center"/>
    </xf>
    <xf numFmtId="0" fontId="7" fillId="5" borderId="0" xfId="0" applyFont="1" applyFill="1">
      <alignment vertical="center"/>
    </xf>
    <xf numFmtId="0" fontId="8" fillId="5" borderId="0" xfId="0" applyFont="1" applyFill="1">
      <alignment vertical="center"/>
    </xf>
    <xf numFmtId="0" fontId="10" fillId="5" borderId="0" xfId="0" applyFont="1" applyFill="1">
      <alignment vertical="center"/>
    </xf>
    <xf numFmtId="0" fontId="9" fillId="5" borderId="0" xfId="0" applyFont="1" applyFill="1" applyAlignment="1">
      <alignment horizontal="right" vertical="center"/>
    </xf>
    <xf numFmtId="0" fontId="5" fillId="5" borderId="0" xfId="0" applyFont="1" applyFill="1" applyAlignment="1">
      <alignment horizontal="right" vertical="center"/>
    </xf>
    <xf numFmtId="0" fontId="0" fillId="5" borderId="0" xfId="0" applyFill="1">
      <alignment vertical="center"/>
    </xf>
    <xf numFmtId="0" fontId="8" fillId="5" borderId="1" xfId="0" applyFont="1" applyFill="1" applyBorder="1" applyAlignment="1">
      <alignment horizontal="center" vertical="center"/>
    </xf>
    <xf numFmtId="0" fontId="8" fillId="5" borderId="20" xfId="0" applyFont="1" applyFill="1" applyBorder="1" applyAlignment="1">
      <alignment horizontal="center" vertical="center"/>
    </xf>
    <xf numFmtId="10" fontId="8" fillId="5" borderId="1" xfId="2" applyNumberFormat="1" applyFont="1" applyFill="1" applyBorder="1">
      <alignment vertical="center"/>
    </xf>
    <xf numFmtId="0" fontId="8" fillId="5" borderId="0" xfId="0" applyFont="1" applyFill="1" applyAlignment="1">
      <alignment vertical="center" shrinkToFi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1" xfId="0" applyFont="1" applyFill="1" applyBorder="1" applyAlignment="1">
      <alignment vertical="center" shrinkToFit="1"/>
    </xf>
    <xf numFmtId="0" fontId="5" fillId="2" borderId="20" xfId="0" applyFont="1" applyFill="1" applyBorder="1" applyAlignment="1">
      <alignment horizontal="center" vertical="center"/>
    </xf>
    <xf numFmtId="176" fontId="5" fillId="6" borderId="1" xfId="1" applyNumberFormat="1" applyFont="1" applyFill="1" applyBorder="1" applyAlignment="1">
      <alignment vertical="center" shrinkToFit="1"/>
    </xf>
    <xf numFmtId="38" fontId="5" fillId="7" borderId="1" xfId="1" applyFont="1" applyFill="1" applyBorder="1" applyProtection="1">
      <alignment vertical="center"/>
      <protection locked="0"/>
    </xf>
    <xf numFmtId="38" fontId="11" fillId="7" borderId="1" xfId="5" applyFont="1" applyFill="1" applyBorder="1" applyProtection="1">
      <alignment vertical="center"/>
      <protection locked="0"/>
    </xf>
    <xf numFmtId="38" fontId="11" fillId="7" borderId="0" xfId="5" applyFont="1" applyFill="1" applyProtection="1">
      <alignment vertical="center"/>
      <protection locked="0"/>
    </xf>
    <xf numFmtId="38" fontId="8" fillId="7" borderId="1" xfId="0" applyNumberFormat="1" applyFont="1" applyFill="1" applyBorder="1" applyProtection="1">
      <alignment vertical="center"/>
      <protection locked="0"/>
    </xf>
    <xf numFmtId="38" fontId="5" fillId="0" borderId="24" xfId="1" applyFont="1" applyBorder="1">
      <alignment vertical="center"/>
    </xf>
    <xf numFmtId="38" fontId="5" fillId="0" borderId="25" xfId="1" applyFont="1" applyBorder="1">
      <alignment vertical="center"/>
    </xf>
    <xf numFmtId="0" fontId="5" fillId="2" borderId="21" xfId="0" applyFont="1" applyFill="1" applyBorder="1" applyAlignment="1">
      <alignment horizontal="left" vertical="center"/>
    </xf>
    <xf numFmtId="0" fontId="5" fillId="2" borderId="20"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5" fillId="4" borderId="1" xfId="0" applyFont="1" applyFill="1" applyBorder="1" applyAlignment="1">
      <alignment horizontal="left" vertical="center"/>
    </xf>
    <xf numFmtId="0" fontId="5" fillId="4" borderId="7" xfId="0" applyFont="1" applyFill="1" applyBorder="1" applyAlignment="1">
      <alignment horizontal="left" vertical="center"/>
    </xf>
    <xf numFmtId="0" fontId="5" fillId="4" borderId="9" xfId="0" applyFont="1" applyFill="1" applyBorder="1" applyAlignment="1">
      <alignment horizontal="left" vertical="center"/>
    </xf>
    <xf numFmtId="0" fontId="5" fillId="0" borderId="0" xfId="0" applyFont="1" applyAlignment="1">
      <alignment horizontal="center"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2" xfId="0" applyFont="1" applyFill="1" applyBorder="1" applyAlignment="1">
      <alignment horizontal="center" vertical="center"/>
    </xf>
  </cellXfs>
  <cellStyles count="7">
    <cellStyle name="パーセント" xfId="2" builtinId="5"/>
    <cellStyle name="桁区切り" xfId="1" builtinId="6"/>
    <cellStyle name="桁区切り 2" xfId="5"/>
    <cellStyle name="標準" xfId="0" builtinId="0"/>
    <cellStyle name="標準 2" xfId="3"/>
    <cellStyle name="標準 3" xfId="4"/>
    <cellStyle name="標準 3 2" xfId="6"/>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総合事業所要額と上限額の簡易推計</a:t>
            </a:r>
          </a:p>
        </c:rich>
      </c:tx>
      <c:layout/>
      <c:overlay val="0"/>
      <c:spPr>
        <a:noFill/>
        <a:ln>
          <a:noFill/>
        </a:ln>
        <a:effectLst/>
      </c:spPr>
    </c:title>
    <c:autoTitleDeleted val="0"/>
    <c:plotArea>
      <c:layout/>
      <c:barChart>
        <c:barDir val="col"/>
        <c:grouping val="clustered"/>
        <c:varyColors val="0"/>
        <c:ser>
          <c:idx val="2"/>
          <c:order val="1"/>
          <c:tx>
            <c:strRef>
              <c:f>推計結果!$E$5</c:f>
              <c:strCache>
                <c:ptCount val="1"/>
                <c:pt idx="0">
                  <c:v>H27移行上限</c:v>
                </c:pt>
              </c:strCache>
            </c:strRef>
          </c:tx>
          <c:spPr>
            <a:solidFill>
              <a:schemeClr val="accent3"/>
            </a:solidFill>
            <a:ln>
              <a:noFill/>
            </a:ln>
            <a:effectLst/>
          </c:spPr>
          <c:invertIfNegative val="0"/>
          <c:cat>
            <c:strRef>
              <c:f>推計結果!$F$2:$P$2</c:f>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f>推計結果!$F$5:$P$5</c:f>
              <c:numCache>
                <c:formatCode>#,##0;"△ "#,##0</c:formatCode>
                <c:ptCount val="11"/>
                <c:pt idx="0">
                  <c:v>533925</c:v>
                </c:pt>
                <c:pt idx="1">
                  <c:v>550209</c:v>
                </c:pt>
                <c:pt idx="2">
                  <c:v>568806</c:v>
                </c:pt>
                <c:pt idx="3">
                  <c:v>590932</c:v>
                </c:pt>
                <c:pt idx="4">
                  <c:v>613919</c:v>
                </c:pt>
                <c:pt idx="5">
                  <c:v>636142</c:v>
                </c:pt>
                <c:pt idx="6">
                  <c:v>652999</c:v>
                </c:pt>
                <c:pt idx="7">
                  <c:v>663185</c:v>
                </c:pt>
                <c:pt idx="8">
                  <c:v>675188</c:v>
                </c:pt>
                <c:pt idx="9">
                  <c:v>694093</c:v>
                </c:pt>
                <c:pt idx="10">
                  <c:v>720676</c:v>
                </c:pt>
              </c:numCache>
            </c:numRef>
          </c:val>
        </c:ser>
        <c:ser>
          <c:idx val="4"/>
          <c:order val="2"/>
          <c:tx>
            <c:strRef>
              <c:f>推計結果!$E$7</c:f>
              <c:strCache>
                <c:ptCount val="1"/>
                <c:pt idx="0">
                  <c:v>H28移行上限</c:v>
                </c:pt>
              </c:strCache>
            </c:strRef>
          </c:tx>
          <c:spPr>
            <a:solidFill>
              <a:schemeClr val="accent5"/>
            </a:solidFill>
            <a:ln>
              <a:noFill/>
            </a:ln>
            <a:effectLst/>
          </c:spPr>
          <c:invertIfNegative val="0"/>
          <c:cat>
            <c:strRef>
              <c:f>推計結果!$F$2:$P$2</c:f>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f>推計結果!$F$7:$P$7</c:f>
              <c:numCache>
                <c:formatCode>#,##0;"△ "#,##0</c:formatCode>
                <c:ptCount val="11"/>
                <c:pt idx="1">
                  <c:v>544209</c:v>
                </c:pt>
                <c:pt idx="2">
                  <c:v>562603</c:v>
                </c:pt>
                <c:pt idx="3">
                  <c:v>584488</c:v>
                </c:pt>
                <c:pt idx="4">
                  <c:v>607224</c:v>
                </c:pt>
                <c:pt idx="5">
                  <c:v>629205</c:v>
                </c:pt>
                <c:pt idx="6">
                  <c:v>645878</c:v>
                </c:pt>
                <c:pt idx="7">
                  <c:v>655953</c:v>
                </c:pt>
                <c:pt idx="8">
                  <c:v>667825</c:v>
                </c:pt>
                <c:pt idx="9">
                  <c:v>686524</c:v>
                </c:pt>
                <c:pt idx="10">
                  <c:v>712817</c:v>
                </c:pt>
              </c:numCache>
            </c:numRef>
          </c:val>
        </c:ser>
        <c:ser>
          <c:idx val="6"/>
          <c:order val="3"/>
          <c:tx>
            <c:strRef>
              <c:f>推計結果!$E$9</c:f>
              <c:strCache>
                <c:ptCount val="1"/>
                <c:pt idx="0">
                  <c:v>H29移行上限</c:v>
                </c:pt>
              </c:strCache>
            </c:strRef>
          </c:tx>
          <c:spPr>
            <a:solidFill>
              <a:schemeClr val="accent1">
                <a:lumMod val="60000"/>
              </a:schemeClr>
            </a:solidFill>
            <a:ln>
              <a:noFill/>
            </a:ln>
            <a:effectLst/>
          </c:spPr>
          <c:invertIfNegative val="0"/>
          <c:cat>
            <c:strRef>
              <c:f>推計結果!$F$2:$P$2</c:f>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f>推計結果!$F$9:$P$9</c:f>
              <c:numCache>
                <c:formatCode>#,##0;"△ "#,##0</c:formatCode>
                <c:ptCount val="11"/>
                <c:pt idx="2">
                  <c:v>550158</c:v>
                </c:pt>
                <c:pt idx="3">
                  <c:v>571559</c:v>
                </c:pt>
                <c:pt idx="4">
                  <c:v>593792</c:v>
                </c:pt>
                <c:pt idx="5">
                  <c:v>615287</c:v>
                </c:pt>
                <c:pt idx="6">
                  <c:v>631592</c:v>
                </c:pt>
                <c:pt idx="7">
                  <c:v>641444</c:v>
                </c:pt>
                <c:pt idx="8">
                  <c:v>653054</c:v>
                </c:pt>
                <c:pt idx="9">
                  <c:v>671339</c:v>
                </c:pt>
                <c:pt idx="10">
                  <c:v>697051</c:v>
                </c:pt>
              </c:numCache>
            </c:numRef>
          </c:val>
        </c:ser>
        <c:dLbls>
          <c:showLegendKey val="0"/>
          <c:showVal val="0"/>
          <c:showCatName val="0"/>
          <c:showSerName val="0"/>
          <c:showPercent val="0"/>
          <c:showBubbleSize val="0"/>
        </c:dLbls>
        <c:gapWidth val="219"/>
        <c:axId val="84943616"/>
        <c:axId val="84945152"/>
        <c:extLst>
          <c:ext xmlns:c15="http://schemas.microsoft.com/office/drawing/2012/chart" uri="{02D57815-91ED-43cb-92C2-25804820EDAC}">
            <c15:filteredBarSeries>
              <c15:ser>
                <c:idx val="1"/>
                <c:order val="1"/>
                <c:tx>
                  <c:strRef>
                    <c:extLst>
                      <c:ext uri="{02D57815-91ED-43cb-92C2-25804820EDAC}">
                        <c15:formulaRef>
                          <c15:sqref>推計結果!$E$4</c15:sqref>
                        </c15:formulaRef>
                      </c:ext>
                    </c:extLst>
                    <c:strCache>
                      <c:ptCount val="1"/>
                    </c:strCache>
                  </c:strRef>
                </c:tx>
                <c:spPr>
                  <a:solidFill>
                    <a:schemeClr val="accent2"/>
                  </a:solidFill>
                  <a:ln>
                    <a:noFill/>
                  </a:ln>
                  <a:effectLst/>
                </c:spPr>
                <c:invertIfNegative val="0"/>
                <c:cat>
                  <c:strRef>
                    <c:extLst>
                      <c:ext uri="{02D57815-91ED-43cb-92C2-25804820EDAC}">
                        <c15:formulaRef>
                          <c15:sqref>推計結果!$F$2:$P$2</c15:sqref>
                        </c15:formulaRef>
                      </c:ext>
                    </c:extLst>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extLst>
                      <c:ext uri="{02D57815-91ED-43cb-92C2-25804820EDAC}">
                        <c15:formulaRef>
                          <c15:sqref>推計結果!$F$4:$P$4</c15:sqref>
                        </c15:formulaRef>
                      </c:ext>
                    </c:extLst>
                    <c:numCache>
                      <c:formatCode>General</c:formatCode>
                      <c:ptCount val="11"/>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推計結果!$E$6</c15:sqref>
                        </c15:formulaRef>
                      </c:ext>
                    </c:extLst>
                    <c:strCache>
                      <c:ptCount val="1"/>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推計結果!$F$2:$P$2</c15:sqref>
                        </c15:formulaRef>
                      </c:ext>
                    </c:extLst>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extLst xmlns:c15="http://schemas.microsoft.com/office/drawing/2012/chart">
                      <c:ext xmlns:c15="http://schemas.microsoft.com/office/drawing/2012/chart" uri="{02D57815-91ED-43cb-92C2-25804820EDAC}">
                        <c15:formulaRef>
                          <c15:sqref>推計結果!$F$6:$P$6</c15:sqref>
                        </c15:formulaRef>
                      </c:ext>
                    </c:extLst>
                    <c:numCache>
                      <c:formatCode>#,##0;"△ "#,##0</c:formatCode>
                      <c:ptCount val="11"/>
                      <c:pt idx="0">
                        <c:v>39189</c:v>
                      </c:pt>
                      <c:pt idx="1">
                        <c:v>49798</c:v>
                      </c:pt>
                      <c:pt idx="2">
                        <c:v>44751</c:v>
                      </c:pt>
                      <c:pt idx="3">
                        <c:v>28145.333333333372</c:v>
                      </c:pt>
                      <c:pt idx="4">
                        <c:v>8269.6666666666279</c:v>
                      </c:pt>
                      <c:pt idx="5">
                        <c:v>-12221</c:v>
                      </c:pt>
                      <c:pt idx="6">
                        <c:v>-14162.199999999953</c:v>
                      </c:pt>
                      <c:pt idx="7">
                        <c:v>-19650.400000000023</c:v>
                      </c:pt>
                      <c:pt idx="8">
                        <c:v>-23670.599999999977</c:v>
                      </c:pt>
                      <c:pt idx="9">
                        <c:v>-20840.800000000047</c:v>
                      </c:pt>
                      <c:pt idx="10">
                        <c:v>-10666</c:v>
                      </c:pt>
                    </c:numCache>
                  </c:numRef>
                </c:val>
              </c15:ser>
            </c15:filteredBarSeries>
          </c:ext>
        </c:extLst>
      </c:barChart>
      <c:lineChart>
        <c:grouping val="standard"/>
        <c:varyColors val="0"/>
        <c:ser>
          <c:idx val="0"/>
          <c:order val="0"/>
          <c:tx>
            <c:strRef>
              <c:f>推計結果!$E$3</c:f>
              <c:strCache>
                <c:ptCount val="1"/>
                <c:pt idx="0">
                  <c:v>総合事業所要額</c:v>
                </c:pt>
              </c:strCache>
            </c:strRef>
          </c:tx>
          <c:spPr>
            <a:ln w="28575" cap="rnd">
              <a:solidFill>
                <a:schemeClr val="tx1"/>
              </a:solidFill>
              <a:round/>
            </a:ln>
            <a:effectLst/>
          </c:spPr>
          <c:marker>
            <c:symbol val="none"/>
          </c:marker>
          <c:cat>
            <c:strRef>
              <c:f>推計結果!$F$2:$P$2</c:f>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f>推計結果!$F$3:$P$3</c:f>
              <c:numCache>
                <c:formatCode>#,##0_);[Red]\(#,##0\)</c:formatCode>
                <c:ptCount val="11"/>
                <c:pt idx="0">
                  <c:v>494736</c:v>
                </c:pt>
                <c:pt idx="1">
                  <c:v>500144</c:v>
                </c:pt>
                <c:pt idx="2">
                  <c:v>523889</c:v>
                </c:pt>
                <c:pt idx="3">
                  <c:v>562670.66666666663</c:v>
                </c:pt>
                <c:pt idx="4">
                  <c:v>601452.33333333337</c:v>
                </c:pt>
                <c:pt idx="5">
                  <c:v>640234</c:v>
                </c:pt>
                <c:pt idx="6">
                  <c:v>655991.19999999995</c:v>
                </c:pt>
                <c:pt idx="7">
                  <c:v>671748.4</c:v>
                </c:pt>
                <c:pt idx="8">
                  <c:v>687505.6</c:v>
                </c:pt>
                <c:pt idx="9">
                  <c:v>703262.8</c:v>
                </c:pt>
                <c:pt idx="10">
                  <c:v>719020</c:v>
                </c:pt>
              </c:numCache>
            </c:numRef>
          </c:val>
          <c:smooth val="0"/>
        </c:ser>
        <c:dLbls>
          <c:showLegendKey val="0"/>
          <c:showVal val="0"/>
          <c:showCatName val="0"/>
          <c:showSerName val="0"/>
          <c:showPercent val="0"/>
          <c:showBubbleSize val="0"/>
        </c:dLbls>
        <c:marker val="1"/>
        <c:smooth val="0"/>
        <c:axId val="84943616"/>
        <c:axId val="84945152"/>
        <c:extLst>
          <c:ext xmlns:c15="http://schemas.microsoft.com/office/drawing/2012/chart" uri="{02D57815-91ED-43cb-92C2-25804820EDAC}">
            <c15:filteredLineSeries>
              <c15:ser>
                <c:idx val="5"/>
                <c:order val="5"/>
                <c:tx>
                  <c:strRef>
                    <c:extLst>
                      <c:ext uri="{02D57815-91ED-43cb-92C2-25804820EDAC}">
                        <c15:formulaRef>
                          <c15:sqref>推計結果!$E$8</c15:sqref>
                        </c15:formulaRef>
                      </c:ext>
                    </c:extLst>
                    <c:strCache>
                      <c:ptCount val="1"/>
                    </c:strCache>
                  </c:strRef>
                </c:tx>
                <c:spPr>
                  <a:ln w="28575" cap="rnd">
                    <a:solidFill>
                      <a:schemeClr val="accent6"/>
                    </a:solidFill>
                    <a:round/>
                  </a:ln>
                  <a:effectLst/>
                </c:spPr>
                <c:marker>
                  <c:symbol val="none"/>
                </c:marker>
                <c:cat>
                  <c:strRef>
                    <c:extLst>
                      <c:ext uri="{02D57815-91ED-43cb-92C2-25804820EDAC}">
                        <c15:formulaRef>
                          <c15:sqref>推計結果!$F$2:$P$2</c15:sqref>
                        </c15:formulaRef>
                      </c:ext>
                    </c:extLst>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extLst>
                      <c:ext uri="{02D57815-91ED-43cb-92C2-25804820EDAC}">
                        <c15:formulaRef>
                          <c15:sqref>推計結果!$F$8:$P$8</c15:sqref>
                        </c15:formulaRef>
                      </c:ext>
                    </c:extLst>
                    <c:numCache>
                      <c:formatCode>#,##0;"△ "#,##0</c:formatCode>
                      <c:ptCount val="11"/>
                      <c:pt idx="1">
                        <c:v>44065</c:v>
                      </c:pt>
                      <c:pt idx="2">
                        <c:v>38823</c:v>
                      </c:pt>
                      <c:pt idx="3">
                        <c:v>21986.333333333372</c:v>
                      </c:pt>
                      <c:pt idx="4">
                        <c:v>1913.6666666666279</c:v>
                      </c:pt>
                      <c:pt idx="5">
                        <c:v>-18768</c:v>
                      </c:pt>
                      <c:pt idx="6">
                        <c:v>-20853.199999999953</c:v>
                      </c:pt>
                      <c:pt idx="7">
                        <c:v>-26448.400000000023</c:v>
                      </c:pt>
                      <c:pt idx="8">
                        <c:v>-30590.599999999977</c:v>
                      </c:pt>
                      <c:pt idx="9">
                        <c:v>-27954.800000000047</c:v>
                      </c:pt>
                      <c:pt idx="10">
                        <c:v>-18051</c:v>
                      </c:pt>
                    </c:numCache>
                  </c:numRef>
                </c:val>
                <c:smooth val="0"/>
              </c15:ser>
            </c15:filteredLineSeries>
            <c15:filteredLineSeries>
              <c15:ser>
                <c:idx val="7"/>
                <c:order val="7"/>
                <c:tx>
                  <c:strRef>
                    <c:extLst xmlns:c15="http://schemas.microsoft.com/office/drawing/2012/chart">
                      <c:ext xmlns:c15="http://schemas.microsoft.com/office/drawing/2012/chart" uri="{02D57815-91ED-43cb-92C2-25804820EDAC}">
                        <c15:formulaRef>
                          <c15:sqref>推計結果!$E$10</c15:sqref>
                        </c15:formulaRef>
                      </c:ext>
                    </c:extLst>
                    <c:strCache>
                      <c:ptCount val="1"/>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推計結果!$F$2:$P$2</c15:sqref>
                        </c15:formulaRef>
                      </c:ext>
                    </c:extLst>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extLst xmlns:c15="http://schemas.microsoft.com/office/drawing/2012/chart">
                      <c:ext xmlns:c15="http://schemas.microsoft.com/office/drawing/2012/chart" uri="{02D57815-91ED-43cb-92C2-25804820EDAC}">
                        <c15:formulaRef>
                          <c15:sqref>推計結果!$F$10:$P$10</c15:sqref>
                        </c15:formulaRef>
                      </c:ext>
                    </c:extLst>
                    <c:numCache>
                      <c:formatCode>#,##0;"△ "#,##0</c:formatCode>
                      <c:ptCount val="11"/>
                      <c:pt idx="2">
                        <c:v>26269</c:v>
                      </c:pt>
                      <c:pt idx="3">
                        <c:v>8943.3333333333721</c:v>
                      </c:pt>
                      <c:pt idx="4">
                        <c:v>-11547.333333333372</c:v>
                      </c:pt>
                      <c:pt idx="5">
                        <c:v>-32632</c:v>
                      </c:pt>
                      <c:pt idx="6">
                        <c:v>-35022.199999999953</c:v>
                      </c:pt>
                      <c:pt idx="7">
                        <c:v>-40844.400000000023</c:v>
                      </c:pt>
                      <c:pt idx="8">
                        <c:v>-45245.599999999977</c:v>
                      </c:pt>
                      <c:pt idx="9">
                        <c:v>-43019.800000000047</c:v>
                      </c:pt>
                      <c:pt idx="10">
                        <c:v>-33688</c:v>
                      </c:pt>
                    </c:numCache>
                  </c:numRef>
                </c:val>
                <c:smooth val="0"/>
              </c15:ser>
            </c15:filteredLineSeries>
          </c:ext>
        </c:extLst>
      </c:lineChart>
      <c:catAx>
        <c:axId val="8494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945152"/>
        <c:crosses val="autoZero"/>
        <c:auto val="1"/>
        <c:lblAlgn val="ctr"/>
        <c:lblOffset val="100"/>
        <c:noMultiLvlLbl val="0"/>
      </c:catAx>
      <c:valAx>
        <c:axId val="8494515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9436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www.mhlw.go.jp/file/06-Seisakujouhou-12600000-Seisakutoukatsukan/0000087546.pptx"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15</xdr:row>
      <xdr:rowOff>9525</xdr:rowOff>
    </xdr:from>
    <xdr:to>
      <xdr:col>10</xdr:col>
      <xdr:colOff>619125</xdr:colOff>
      <xdr:row>16</xdr:row>
      <xdr:rowOff>123825</xdr:rowOff>
    </xdr:to>
    <xdr:sp macro="" textlink="">
      <xdr:nvSpPr>
        <xdr:cNvPr id="2" name="テキスト ボックス 1"/>
        <xdr:cNvSpPr txBox="1"/>
      </xdr:nvSpPr>
      <xdr:spPr>
        <a:xfrm>
          <a:off x="1" y="2228850"/>
          <a:ext cx="7477124" cy="352425"/>
        </a:xfrm>
        <a:prstGeom prst="rect">
          <a:avLst/>
        </a:prstGeom>
        <a:solidFill>
          <a:schemeClr val="bg1">
            <a:lumMod val="85000"/>
          </a:schemeClr>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介護予防訪問介護：</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0.9500</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介護予防通所介護：</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0.7800</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介護予防支援：</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1.0400</a:t>
          </a:r>
        </a:p>
      </xdr:txBody>
    </xdr:sp>
    <xdr:clientData/>
  </xdr:twoCellAnchor>
  <xdr:twoCellAnchor>
    <xdr:from>
      <xdr:col>0</xdr:col>
      <xdr:colOff>0</xdr:colOff>
      <xdr:row>16</xdr:row>
      <xdr:rowOff>228599</xdr:rowOff>
    </xdr:from>
    <xdr:to>
      <xdr:col>10</xdr:col>
      <xdr:colOff>609600</xdr:colOff>
      <xdr:row>21</xdr:row>
      <xdr:rowOff>190499</xdr:rowOff>
    </xdr:to>
    <xdr:sp macro="" textlink="">
      <xdr:nvSpPr>
        <xdr:cNvPr id="3" name="テキスト ボックス 2">
          <a:hlinkClick xmlns:r="http://schemas.openxmlformats.org/officeDocument/2006/relationships" r:id="rId1"/>
        </xdr:cNvPr>
        <xdr:cNvSpPr txBox="1"/>
      </xdr:nvSpPr>
      <xdr:spPr>
        <a:xfrm>
          <a:off x="0" y="3876674"/>
          <a:ext cx="89725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※H27.4</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改定率を介護予防訪問介護△</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5</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％、介護予防通所介護△</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22</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％、介護予防支援</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％としたもの。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改定率根拠は「第</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111</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回市町村職員を対象とするセミナー」資料</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32</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頁（下記リンク先</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pptx</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ファイルの</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枚目）。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http://www.mhlw.go.jp/file/06-Seisakujouhou-12600000-Seisakutoukatsukan/0000087546.pptx</a:t>
          </a:r>
        </a:p>
        <a:p>
          <a:endParaRPr kumimoji="1" lang="ja-JP" altLang="en-US"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352425</xdr:colOff>
      <xdr:row>12</xdr:row>
      <xdr:rowOff>9525</xdr:rowOff>
    </xdr:from>
    <xdr:to>
      <xdr:col>4</xdr:col>
      <xdr:colOff>533400</xdr:colOff>
      <xdr:row>12</xdr:row>
      <xdr:rowOff>228600</xdr:rowOff>
    </xdr:to>
    <xdr:sp macro="" textlink="">
      <xdr:nvSpPr>
        <xdr:cNvPr id="6" name="正方形/長方形 5"/>
        <xdr:cNvSpPr/>
      </xdr:nvSpPr>
      <xdr:spPr>
        <a:xfrm>
          <a:off x="2714625" y="2705100"/>
          <a:ext cx="1038225" cy="2190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10</xdr:row>
      <xdr:rowOff>85725</xdr:rowOff>
    </xdr:from>
    <xdr:to>
      <xdr:col>15</xdr:col>
      <xdr:colOff>333375</xdr:colOff>
      <xdr:row>31</xdr:row>
      <xdr:rowOff>38100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14289</xdr:colOff>
      <xdr:row>7</xdr:row>
      <xdr:rowOff>52387</xdr:rowOff>
    </xdr:from>
    <xdr:to>
      <xdr:col>6</xdr:col>
      <xdr:colOff>666751</xdr:colOff>
      <xdr:row>7</xdr:row>
      <xdr:rowOff>152399</xdr:rowOff>
    </xdr:to>
    <xdr:sp macro="" textlink="">
      <xdr:nvSpPr>
        <xdr:cNvPr id="2" name="左大かっこ 1"/>
        <xdr:cNvSpPr/>
      </xdr:nvSpPr>
      <xdr:spPr>
        <a:xfrm rot="16200000">
          <a:off x="4062414" y="1138237"/>
          <a:ext cx="100012" cy="1338262"/>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4764</xdr:colOff>
      <xdr:row>7</xdr:row>
      <xdr:rowOff>52387</xdr:rowOff>
    </xdr:from>
    <xdr:to>
      <xdr:col>11</xdr:col>
      <xdr:colOff>676278</xdr:colOff>
      <xdr:row>7</xdr:row>
      <xdr:rowOff>152397</xdr:rowOff>
    </xdr:to>
    <xdr:sp macro="" textlink="">
      <xdr:nvSpPr>
        <xdr:cNvPr id="3" name="左大かっこ 2"/>
        <xdr:cNvSpPr/>
      </xdr:nvSpPr>
      <xdr:spPr>
        <a:xfrm rot="16200000">
          <a:off x="6805616" y="442910"/>
          <a:ext cx="100010" cy="2728914"/>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tabSelected="1" topLeftCell="A49" workbookViewId="0">
      <selection activeCell="H49" sqref="H49"/>
    </sheetView>
  </sheetViews>
  <sheetFormatPr defaultRowHeight="18.75"/>
  <cols>
    <col min="1" max="2" width="9.875" style="28" bestFit="1" customWidth="1"/>
    <col min="3" max="10" width="11.25" style="28" customWidth="1"/>
    <col min="11" max="16384" width="9" style="28"/>
  </cols>
  <sheetData>
    <row r="1" spans="1:1" ht="24.75">
      <c r="A1" s="35" t="s">
        <v>35</v>
      </c>
    </row>
    <row r="3" spans="1:1">
      <c r="A3" s="28" t="s">
        <v>49</v>
      </c>
    </row>
    <row r="4" spans="1:1">
      <c r="A4" s="36" t="s">
        <v>56</v>
      </c>
    </row>
    <row r="5" spans="1:1">
      <c r="A5" s="36" t="s">
        <v>57</v>
      </c>
    </row>
    <row r="6" spans="1:1">
      <c r="A6" s="36" t="s">
        <v>50</v>
      </c>
    </row>
    <row r="7" spans="1:1">
      <c r="A7" s="36" t="s">
        <v>98</v>
      </c>
    </row>
    <row r="9" spans="1:1">
      <c r="A9" s="28" t="s">
        <v>36</v>
      </c>
    </row>
    <row r="10" spans="1:1">
      <c r="A10" s="28" t="s">
        <v>95</v>
      </c>
    </row>
    <row r="12" spans="1:1">
      <c r="A12" s="28" t="s">
        <v>37</v>
      </c>
    </row>
    <row r="13" spans="1:1">
      <c r="A13" s="28" t="s">
        <v>96</v>
      </c>
    </row>
    <row r="15" spans="1:1" s="37" customFormat="1">
      <c r="A15" s="37" t="s">
        <v>47</v>
      </c>
    </row>
    <row r="23" spans="1:5" s="37" customFormat="1">
      <c r="A23" s="37" t="s">
        <v>46</v>
      </c>
    </row>
    <row r="24" spans="1:5" s="37" customFormat="1">
      <c r="A24" s="28" t="s">
        <v>90</v>
      </c>
    </row>
    <row r="25" spans="1:5">
      <c r="E25" s="38" t="s">
        <v>43</v>
      </c>
    </row>
    <row r="26" spans="1:5">
      <c r="A26" s="58"/>
      <c r="B26" s="59"/>
      <c r="C26" s="45" t="s">
        <v>1</v>
      </c>
      <c r="D26" s="45" t="s">
        <v>5</v>
      </c>
      <c r="E26" s="45" t="s">
        <v>7</v>
      </c>
    </row>
    <row r="27" spans="1:5">
      <c r="A27" s="56" t="s">
        <v>2</v>
      </c>
      <c r="B27" s="57"/>
      <c r="C27" s="50">
        <v>99965</v>
      </c>
      <c r="D27" s="50">
        <v>99453</v>
      </c>
      <c r="E27" s="50">
        <v>99605</v>
      </c>
    </row>
    <row r="28" spans="1:5">
      <c r="A28" s="56" t="s">
        <v>3</v>
      </c>
      <c r="B28" s="57"/>
      <c r="C28" s="50">
        <v>270441</v>
      </c>
      <c r="D28" s="50">
        <v>269590</v>
      </c>
      <c r="E28" s="50">
        <v>292929</v>
      </c>
    </row>
    <row r="29" spans="1:5">
      <c r="A29" s="56" t="s">
        <v>34</v>
      </c>
      <c r="B29" s="57"/>
      <c r="C29" s="50">
        <v>75530</v>
      </c>
      <c r="D29" s="50">
        <v>80935</v>
      </c>
      <c r="E29" s="50">
        <v>79633</v>
      </c>
    </row>
    <row r="31" spans="1:5" s="37" customFormat="1">
      <c r="A31" s="37" t="s">
        <v>45</v>
      </c>
    </row>
    <row r="32" spans="1:5" s="37" customFormat="1">
      <c r="A32" s="37" t="s">
        <v>48</v>
      </c>
    </row>
    <row r="33" spans="1:8">
      <c r="D33" s="38" t="s">
        <v>43</v>
      </c>
      <c r="E33" s="39"/>
    </row>
    <row r="34" spans="1:8">
      <c r="A34" s="58"/>
      <c r="B34" s="59"/>
      <c r="C34" s="45" t="s">
        <v>39</v>
      </c>
      <c r="D34" s="45" t="s">
        <v>40</v>
      </c>
    </row>
    <row r="35" spans="1:8">
      <c r="A35" s="56" t="s">
        <v>38</v>
      </c>
      <c r="B35" s="57"/>
      <c r="C35" s="50">
        <v>640234</v>
      </c>
      <c r="D35" s="50">
        <v>719020</v>
      </c>
    </row>
    <row r="36" spans="1:8">
      <c r="A36" s="28" t="s">
        <v>41</v>
      </c>
    </row>
    <row r="38" spans="1:8" s="37" customFormat="1">
      <c r="A38" s="37" t="s">
        <v>44</v>
      </c>
    </row>
    <row r="39" spans="1:8">
      <c r="C39" s="38" t="s">
        <v>43</v>
      </c>
    </row>
    <row r="40" spans="1:8">
      <c r="A40" s="58"/>
      <c r="B40" s="59"/>
      <c r="C40" s="45" t="s">
        <v>42</v>
      </c>
    </row>
    <row r="41" spans="1:8">
      <c r="A41" s="56" t="s">
        <v>2</v>
      </c>
      <c r="B41" s="57"/>
      <c r="C41" s="50">
        <v>92074</v>
      </c>
    </row>
    <row r="42" spans="1:8">
      <c r="A42" s="56" t="s">
        <v>3</v>
      </c>
      <c r="B42" s="57"/>
      <c r="C42" s="50">
        <v>285201</v>
      </c>
    </row>
    <row r="43" spans="1:8">
      <c r="A43" s="56" t="s">
        <v>34</v>
      </c>
      <c r="B43" s="57"/>
      <c r="C43" s="50">
        <v>68739</v>
      </c>
    </row>
    <row r="45" spans="1:8" s="37" customFormat="1">
      <c r="A45" s="37" t="s">
        <v>61</v>
      </c>
      <c r="H45" s="38"/>
    </row>
    <row r="46" spans="1:8" s="37" customFormat="1">
      <c r="A46" s="28" t="s">
        <v>64</v>
      </c>
      <c r="H46" s="38"/>
    </row>
    <row r="47" spans="1:8">
      <c r="C47" s="38"/>
      <c r="F47" s="38" t="s">
        <v>43</v>
      </c>
    </row>
    <row r="48" spans="1:8">
      <c r="A48" s="58"/>
      <c r="B48" s="59"/>
      <c r="C48" s="46" t="s">
        <v>63</v>
      </c>
      <c r="D48" s="45" t="s">
        <v>1</v>
      </c>
      <c r="E48" s="45" t="s">
        <v>5</v>
      </c>
      <c r="F48" s="45" t="s">
        <v>7</v>
      </c>
    </row>
    <row r="49" spans="1:18">
      <c r="A49" s="56" t="s">
        <v>62</v>
      </c>
      <c r="B49" s="57"/>
      <c r="C49" s="50">
        <v>39373</v>
      </c>
      <c r="D49" s="50">
        <v>48800</v>
      </c>
      <c r="E49" s="50">
        <v>50166</v>
      </c>
      <c r="F49" s="50">
        <v>51722</v>
      </c>
    </row>
    <row r="50" spans="1:18" s="37" customFormat="1">
      <c r="A50" s="28"/>
      <c r="H50" s="38"/>
    </row>
    <row r="51" spans="1:18" s="37" customFormat="1">
      <c r="A51" s="28"/>
      <c r="H51" s="38"/>
    </row>
    <row r="52" spans="1:18" s="37" customFormat="1">
      <c r="A52" s="37" t="s">
        <v>55</v>
      </c>
      <c r="H52" s="38"/>
    </row>
    <row r="53" spans="1:18" s="37" customFormat="1">
      <c r="A53" s="28" t="s">
        <v>60</v>
      </c>
      <c r="H53" s="38"/>
    </row>
    <row r="54" spans="1:18" s="37" customFormat="1">
      <c r="H54" s="38" t="s">
        <v>54</v>
      </c>
    </row>
    <row r="55" spans="1:18" s="40" customFormat="1">
      <c r="A55" s="46" t="s">
        <v>51</v>
      </c>
      <c r="B55" s="45" t="s">
        <v>21</v>
      </c>
      <c r="C55" s="48" t="s">
        <v>22</v>
      </c>
      <c r="D55" s="45" t="s">
        <v>19</v>
      </c>
      <c r="E55" s="45" t="s">
        <v>20</v>
      </c>
      <c r="F55" s="45" t="s">
        <v>0</v>
      </c>
      <c r="G55" s="45" t="s">
        <v>4</v>
      </c>
      <c r="H55" s="45" t="s">
        <v>6</v>
      </c>
      <c r="I55" s="28"/>
      <c r="J55" s="28"/>
      <c r="K55" s="28"/>
      <c r="L55" s="28"/>
      <c r="M55" s="28"/>
      <c r="N55" s="28"/>
      <c r="O55" s="28"/>
      <c r="P55" s="28"/>
      <c r="Q55" s="28"/>
      <c r="R55" s="28"/>
    </row>
    <row r="56" spans="1:18" s="40" customFormat="1">
      <c r="A56" s="47" t="s">
        <v>52</v>
      </c>
      <c r="B56" s="51">
        <v>22257</v>
      </c>
      <c r="C56" s="52">
        <v>23056</v>
      </c>
      <c r="D56" s="53">
        <v>23741</v>
      </c>
      <c r="E56" s="53">
        <v>24271</v>
      </c>
      <c r="F56" s="53">
        <v>25164</v>
      </c>
      <c r="G56" s="53">
        <v>26147</v>
      </c>
      <c r="H56" s="53">
        <v>27106</v>
      </c>
      <c r="I56" s="28"/>
      <c r="J56" s="28"/>
      <c r="K56" s="28"/>
      <c r="L56" s="28"/>
      <c r="M56" s="28"/>
      <c r="N56" s="28"/>
      <c r="O56" s="28"/>
      <c r="P56" s="28"/>
      <c r="Q56" s="28"/>
      <c r="R56" s="28"/>
    </row>
    <row r="57" spans="1:18" s="40" customFormat="1">
      <c r="A57" s="47" t="s">
        <v>53</v>
      </c>
      <c r="B57" s="41" t="s">
        <v>18</v>
      </c>
      <c r="C57" s="42" t="s">
        <v>18</v>
      </c>
      <c r="D57" s="41" t="s">
        <v>18</v>
      </c>
      <c r="E57" s="43">
        <f>ROUND(1+((E56-B56)/B56)/3,4)</f>
        <v>1.0302</v>
      </c>
      <c r="F57" s="43">
        <f>ROUND(1+((F56-C56)/C56)/3,4)</f>
        <v>1.0305</v>
      </c>
      <c r="G57" s="43">
        <f>ROUND(1+((G56-D56)/D56)/3,4)</f>
        <v>1.0338000000000001</v>
      </c>
      <c r="H57" s="43">
        <f>ROUND(1+((H56-E56)/E56)/3,4)</f>
        <v>1.0388999999999999</v>
      </c>
      <c r="I57" s="28"/>
      <c r="J57" s="28"/>
      <c r="K57" s="28"/>
      <c r="L57" s="28"/>
      <c r="M57" s="28"/>
      <c r="N57" s="28"/>
      <c r="O57" s="28"/>
      <c r="P57" s="28"/>
      <c r="Q57" s="28"/>
      <c r="R57" s="28"/>
    </row>
    <row r="58" spans="1:18">
      <c r="A58" s="44"/>
      <c r="B58" s="36"/>
      <c r="C58" s="36"/>
      <c r="D58" s="36"/>
      <c r="E58" s="36"/>
      <c r="F58" s="36"/>
      <c r="G58" s="36"/>
      <c r="H58" s="36"/>
      <c r="I58" s="38" t="s">
        <v>54</v>
      </c>
      <c r="J58" s="36"/>
    </row>
    <row r="59" spans="1:18">
      <c r="A59" s="46" t="s">
        <v>51</v>
      </c>
      <c r="B59" s="45" t="s">
        <v>10</v>
      </c>
      <c r="C59" s="45" t="s">
        <v>11</v>
      </c>
      <c r="D59" s="45" t="s">
        <v>12</v>
      </c>
      <c r="E59" s="45" t="s">
        <v>13</v>
      </c>
      <c r="F59" s="45" t="s">
        <v>14</v>
      </c>
      <c r="G59" s="45" t="s">
        <v>15</v>
      </c>
      <c r="H59" s="45" t="s">
        <v>16</v>
      </c>
      <c r="I59" s="45" t="s">
        <v>17</v>
      </c>
      <c r="J59" s="36"/>
      <c r="K59" s="36"/>
      <c r="L59" s="36"/>
      <c r="M59" s="36"/>
      <c r="N59" s="36"/>
    </row>
    <row r="60" spans="1:18">
      <c r="A60" s="47" t="s">
        <v>52</v>
      </c>
      <c r="B60" s="53">
        <v>28100</v>
      </c>
      <c r="C60" s="53">
        <v>28986</v>
      </c>
      <c r="D60" s="53">
        <v>29264</v>
      </c>
      <c r="E60" s="53">
        <v>29418</v>
      </c>
      <c r="F60" s="53">
        <v>30556</v>
      </c>
      <c r="G60" s="53">
        <v>31725</v>
      </c>
      <c r="H60" s="53">
        <v>32795</v>
      </c>
      <c r="I60" s="53">
        <v>33562</v>
      </c>
      <c r="J60" s="36"/>
      <c r="K60" s="36"/>
      <c r="L60" s="36"/>
      <c r="M60" s="36"/>
      <c r="N60" s="36"/>
    </row>
    <row r="61" spans="1:18">
      <c r="A61" s="47" t="s">
        <v>53</v>
      </c>
      <c r="B61" s="43">
        <f>ROUND(1+((B60-F56)/F56)/3,4)</f>
        <v>1.0388999999999999</v>
      </c>
      <c r="C61" s="43">
        <f>ROUND(1+((C60-G56)/G56)/3,4)</f>
        <v>1.0362</v>
      </c>
      <c r="D61" s="43">
        <f>ROUND(1+((D60-H56)/H56)/3,4)</f>
        <v>1.0265</v>
      </c>
      <c r="E61" s="43">
        <f>ROUND(1+((E60-B60)/B60)/3,4)</f>
        <v>1.0156000000000001</v>
      </c>
      <c r="F61" s="43">
        <f>ROUND(1+((F60-C60)/C60)/3,4)</f>
        <v>1.0181</v>
      </c>
      <c r="G61" s="43">
        <f>ROUND(1+((G60-D60)/D60)/3,4)</f>
        <v>1.028</v>
      </c>
      <c r="H61" s="43">
        <f>ROUND(1+((H60-E60)/E60)/3,4)</f>
        <v>1.0383</v>
      </c>
      <c r="I61" s="43">
        <f>ROUND(1+((I60-F60)/F60)/3,4)</f>
        <v>1.0327999999999999</v>
      </c>
      <c r="J61" s="36"/>
      <c r="K61" s="36"/>
      <c r="L61" s="36"/>
      <c r="M61" s="36"/>
      <c r="N61" s="36"/>
    </row>
    <row r="63" spans="1:18" s="37" customFormat="1">
      <c r="A63" s="37" t="s">
        <v>58</v>
      </c>
      <c r="H63" s="38"/>
    </row>
    <row r="64" spans="1:18">
      <c r="A64" s="28" t="s">
        <v>59</v>
      </c>
    </row>
  </sheetData>
  <mergeCells count="12">
    <mergeCell ref="A49:B49"/>
    <mergeCell ref="A48:B48"/>
    <mergeCell ref="A40:B40"/>
    <mergeCell ref="A41:B41"/>
    <mergeCell ref="A42:B42"/>
    <mergeCell ref="A43:B43"/>
    <mergeCell ref="A35:B35"/>
    <mergeCell ref="A27:B27"/>
    <mergeCell ref="A28:B28"/>
    <mergeCell ref="A29:B29"/>
    <mergeCell ref="A26:B26"/>
    <mergeCell ref="A34:B34"/>
  </mergeCells>
  <phoneticPr fontId="2"/>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
  <sheetViews>
    <sheetView workbookViewId="0"/>
  </sheetViews>
  <sheetFormatPr defaultRowHeight="18.75"/>
  <cols>
    <col min="1" max="1" width="4.25" style="28" customWidth="1"/>
    <col min="2" max="3" width="9" style="28"/>
    <col min="4" max="4" width="12" style="28" bestFit="1" customWidth="1"/>
    <col min="5" max="5" width="12" style="28" hidden="1" customWidth="1"/>
    <col min="6" max="10" width="9.125" style="28" bestFit="1" customWidth="1"/>
    <col min="11" max="13" width="9.375" style="28" bestFit="1" customWidth="1"/>
    <col min="14" max="15" width="10.5" style="28" bestFit="1" customWidth="1"/>
    <col min="16" max="16" width="10.5" style="28" customWidth="1"/>
    <col min="17" max="16384" width="9" style="28"/>
  </cols>
  <sheetData>
    <row r="1" spans="1:16">
      <c r="A1" s="28" t="s">
        <v>78</v>
      </c>
      <c r="P1" s="39" t="s">
        <v>97</v>
      </c>
    </row>
    <row r="2" spans="1:16">
      <c r="A2" s="60" t="s">
        <v>51</v>
      </c>
      <c r="B2" s="60"/>
      <c r="C2" s="60"/>
      <c r="D2" s="60"/>
      <c r="E2" s="34"/>
      <c r="F2" s="34" t="s">
        <v>1</v>
      </c>
      <c r="G2" s="34" t="s">
        <v>5</v>
      </c>
      <c r="H2" s="34" t="s">
        <v>6</v>
      </c>
      <c r="I2" s="34" t="s">
        <v>10</v>
      </c>
      <c r="J2" s="34" t="s">
        <v>11</v>
      </c>
      <c r="K2" s="34" t="s">
        <v>12</v>
      </c>
      <c r="L2" s="34" t="s">
        <v>13</v>
      </c>
      <c r="M2" s="34" t="s">
        <v>14</v>
      </c>
      <c r="N2" s="34" t="s">
        <v>15</v>
      </c>
      <c r="O2" s="34" t="s">
        <v>16</v>
      </c>
      <c r="P2" s="34" t="s">
        <v>17</v>
      </c>
    </row>
    <row r="3" spans="1:16">
      <c r="A3" s="60" t="s">
        <v>85</v>
      </c>
      <c r="B3" s="60"/>
      <c r="C3" s="60"/>
      <c r="D3" s="60"/>
      <c r="E3" s="34" t="s">
        <v>91</v>
      </c>
      <c r="F3" s="29">
        <f>計算シート!C7</f>
        <v>494736</v>
      </c>
      <c r="G3" s="29">
        <f>計算シート!D7</f>
        <v>500144</v>
      </c>
      <c r="H3" s="29">
        <f>計算シート!E7</f>
        <v>523889</v>
      </c>
      <c r="I3" s="29">
        <f>計算シート!F7</f>
        <v>562670.66666666663</v>
      </c>
      <c r="J3" s="29">
        <f>計算シート!G7</f>
        <v>601452.33333333337</v>
      </c>
      <c r="K3" s="29">
        <f>計算シート!H7</f>
        <v>640234</v>
      </c>
      <c r="L3" s="29">
        <f>計算シート!I7</f>
        <v>655991.19999999995</v>
      </c>
      <c r="M3" s="29">
        <f>計算シート!J7</f>
        <v>671748.4</v>
      </c>
      <c r="N3" s="29">
        <f>計算シート!K7</f>
        <v>687505.6</v>
      </c>
      <c r="O3" s="29">
        <f>計算シート!L7</f>
        <v>703262.8</v>
      </c>
      <c r="P3" s="29">
        <f>計算シート!M7</f>
        <v>719020</v>
      </c>
    </row>
    <row r="4" spans="1:16">
      <c r="A4" s="62" t="s">
        <v>79</v>
      </c>
      <c r="B4" s="60"/>
      <c r="C4" s="60"/>
      <c r="D4" s="60"/>
      <c r="E4" s="34"/>
      <c r="F4" s="2"/>
      <c r="G4" s="2"/>
      <c r="H4" s="2"/>
      <c r="I4" s="2"/>
      <c r="J4" s="2"/>
      <c r="K4" s="2"/>
      <c r="L4" s="2"/>
      <c r="M4" s="2"/>
      <c r="N4" s="2"/>
      <c r="O4" s="2"/>
      <c r="P4" s="2"/>
    </row>
    <row r="5" spans="1:16">
      <c r="A5" s="61"/>
      <c r="B5" s="60" t="s">
        <v>8</v>
      </c>
      <c r="C5" s="30" t="s">
        <v>81</v>
      </c>
      <c r="D5" s="31" t="s">
        <v>82</v>
      </c>
      <c r="E5" s="31" t="s">
        <v>92</v>
      </c>
      <c r="F5" s="32">
        <f>計算シート!D16</f>
        <v>533925</v>
      </c>
      <c r="G5" s="32">
        <f>計算シート!E16</f>
        <v>550209</v>
      </c>
      <c r="H5" s="32">
        <f>計算シート!F16</f>
        <v>568806</v>
      </c>
      <c r="I5" s="32">
        <f>計算シート!G16</f>
        <v>590932</v>
      </c>
      <c r="J5" s="32">
        <f>計算シート!H16</f>
        <v>613919</v>
      </c>
      <c r="K5" s="32">
        <f>計算シート!I16</f>
        <v>636142</v>
      </c>
      <c r="L5" s="32">
        <f>計算シート!J16</f>
        <v>652999</v>
      </c>
      <c r="M5" s="32">
        <f>計算シート!K16</f>
        <v>663185</v>
      </c>
      <c r="N5" s="32">
        <f>計算シート!L16</f>
        <v>675188</v>
      </c>
      <c r="O5" s="32">
        <f>計算シート!M16</f>
        <v>694093</v>
      </c>
      <c r="P5" s="32">
        <f>計算シート!N16</f>
        <v>720676</v>
      </c>
    </row>
    <row r="6" spans="1:16">
      <c r="A6" s="60"/>
      <c r="B6" s="60"/>
      <c r="C6" s="30" t="s">
        <v>86</v>
      </c>
      <c r="D6" s="31" t="s">
        <v>87</v>
      </c>
      <c r="E6" s="31"/>
      <c r="F6" s="33">
        <f>F5-F3</f>
        <v>39189</v>
      </c>
      <c r="G6" s="33">
        <f t="shared" ref="G6:P6" si="0">G5-G3</f>
        <v>50065</v>
      </c>
      <c r="H6" s="33">
        <f t="shared" si="0"/>
        <v>44917</v>
      </c>
      <c r="I6" s="33">
        <f t="shared" si="0"/>
        <v>28261.333333333372</v>
      </c>
      <c r="J6" s="33">
        <f t="shared" si="0"/>
        <v>12466.666666666628</v>
      </c>
      <c r="K6" s="33">
        <f t="shared" si="0"/>
        <v>-4092</v>
      </c>
      <c r="L6" s="33">
        <f t="shared" si="0"/>
        <v>-2992.1999999999534</v>
      </c>
      <c r="M6" s="33">
        <f t="shared" si="0"/>
        <v>-8563.4000000000233</v>
      </c>
      <c r="N6" s="33">
        <f t="shared" si="0"/>
        <v>-12317.599999999977</v>
      </c>
      <c r="O6" s="33">
        <f t="shared" si="0"/>
        <v>-9169.8000000000466</v>
      </c>
      <c r="P6" s="33">
        <f t="shared" si="0"/>
        <v>1656</v>
      </c>
    </row>
    <row r="7" spans="1:16">
      <c r="A7" s="60"/>
      <c r="B7" s="60" t="s">
        <v>9</v>
      </c>
      <c r="C7" s="30" t="s">
        <v>81</v>
      </c>
      <c r="D7" s="31" t="s">
        <v>83</v>
      </c>
      <c r="E7" s="31" t="s">
        <v>93</v>
      </c>
      <c r="F7" s="49"/>
      <c r="G7" s="32">
        <f>計算シート!E17</f>
        <v>544209</v>
      </c>
      <c r="H7" s="32">
        <f>計算シート!F17</f>
        <v>562603</v>
      </c>
      <c r="I7" s="32">
        <f>計算シート!G17</f>
        <v>584488</v>
      </c>
      <c r="J7" s="32">
        <f>計算シート!H17</f>
        <v>607224</v>
      </c>
      <c r="K7" s="32">
        <f>計算シート!I17</f>
        <v>629205</v>
      </c>
      <c r="L7" s="32">
        <f>計算シート!J17</f>
        <v>645878</v>
      </c>
      <c r="M7" s="32">
        <f>計算シート!K17</f>
        <v>655953</v>
      </c>
      <c r="N7" s="32">
        <f>計算シート!L17</f>
        <v>667825</v>
      </c>
      <c r="O7" s="32">
        <f>計算シート!M17</f>
        <v>686524</v>
      </c>
      <c r="P7" s="32">
        <f>計算シート!N17</f>
        <v>712817</v>
      </c>
    </row>
    <row r="8" spans="1:16">
      <c r="A8" s="60"/>
      <c r="B8" s="60"/>
      <c r="C8" s="30" t="s">
        <v>86</v>
      </c>
      <c r="D8" s="31" t="s">
        <v>89</v>
      </c>
      <c r="E8" s="31"/>
      <c r="F8" s="49"/>
      <c r="G8" s="33">
        <f>G7-G3</f>
        <v>44065</v>
      </c>
      <c r="H8" s="33">
        <f t="shared" ref="H8:P8" si="1">H7-H3</f>
        <v>38714</v>
      </c>
      <c r="I8" s="33">
        <f t="shared" si="1"/>
        <v>21817.333333333372</v>
      </c>
      <c r="J8" s="33">
        <f t="shared" si="1"/>
        <v>5771.6666666666279</v>
      </c>
      <c r="K8" s="33">
        <f t="shared" si="1"/>
        <v>-11029</v>
      </c>
      <c r="L8" s="33">
        <f t="shared" si="1"/>
        <v>-10113.199999999953</v>
      </c>
      <c r="M8" s="33">
        <f t="shared" si="1"/>
        <v>-15795.400000000023</v>
      </c>
      <c r="N8" s="33">
        <f t="shared" si="1"/>
        <v>-19680.599999999977</v>
      </c>
      <c r="O8" s="33">
        <f t="shared" si="1"/>
        <v>-16738.800000000047</v>
      </c>
      <c r="P8" s="33">
        <f t="shared" si="1"/>
        <v>-6203</v>
      </c>
    </row>
    <row r="9" spans="1:16">
      <c r="A9" s="60"/>
      <c r="B9" s="60" t="s">
        <v>80</v>
      </c>
      <c r="C9" s="30" t="s">
        <v>81</v>
      </c>
      <c r="D9" s="31" t="s">
        <v>84</v>
      </c>
      <c r="E9" s="31" t="s">
        <v>94</v>
      </c>
      <c r="F9" s="49"/>
      <c r="G9" s="49"/>
      <c r="H9" s="32">
        <f>計算シート!F18</f>
        <v>550158</v>
      </c>
      <c r="I9" s="32">
        <f>計算シート!G18</f>
        <v>571559</v>
      </c>
      <c r="J9" s="32">
        <f>計算シート!H18</f>
        <v>593792</v>
      </c>
      <c r="K9" s="32">
        <f>計算シート!I18</f>
        <v>615287</v>
      </c>
      <c r="L9" s="32">
        <f>計算シート!J18</f>
        <v>631592</v>
      </c>
      <c r="M9" s="32">
        <f>計算シート!K18</f>
        <v>641444</v>
      </c>
      <c r="N9" s="32">
        <f>計算シート!L18</f>
        <v>653054</v>
      </c>
      <c r="O9" s="32">
        <f>計算シート!M18</f>
        <v>671339</v>
      </c>
      <c r="P9" s="32">
        <f>計算シート!N18</f>
        <v>697051</v>
      </c>
    </row>
    <row r="10" spans="1:16">
      <c r="A10" s="60"/>
      <c r="B10" s="60"/>
      <c r="C10" s="30" t="s">
        <v>86</v>
      </c>
      <c r="D10" s="31" t="s">
        <v>88</v>
      </c>
      <c r="E10" s="31"/>
      <c r="F10" s="49"/>
      <c r="G10" s="49"/>
      <c r="H10" s="33">
        <f>H9-H3</f>
        <v>26269</v>
      </c>
      <c r="I10" s="33">
        <f t="shared" ref="I10:P10" si="2">I9-I3</f>
        <v>8888.3333333333721</v>
      </c>
      <c r="J10" s="33">
        <f t="shared" si="2"/>
        <v>-7660.3333333333721</v>
      </c>
      <c r="K10" s="33">
        <f t="shared" si="2"/>
        <v>-24947</v>
      </c>
      <c r="L10" s="33">
        <f t="shared" si="2"/>
        <v>-24399.199999999953</v>
      </c>
      <c r="M10" s="33">
        <f t="shared" si="2"/>
        <v>-30304.400000000023</v>
      </c>
      <c r="N10" s="33">
        <f t="shared" si="2"/>
        <v>-34451.599999999977</v>
      </c>
      <c r="O10" s="33">
        <f t="shared" si="2"/>
        <v>-31923.800000000047</v>
      </c>
      <c r="P10" s="33">
        <f t="shared" si="2"/>
        <v>-21969</v>
      </c>
    </row>
  </sheetData>
  <sheetProtection sheet="1" objects="1" scenarios="1"/>
  <mergeCells count="7">
    <mergeCell ref="B9:B10"/>
    <mergeCell ref="A5:A10"/>
    <mergeCell ref="A2:D2"/>
    <mergeCell ref="A3:D3"/>
    <mergeCell ref="A4:D4"/>
    <mergeCell ref="B5:B6"/>
    <mergeCell ref="B7:B8"/>
  </mergeCells>
  <phoneticPr fontId="2"/>
  <conditionalFormatting sqref="F6:P6 G8:P8 H10:P10">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E9" sqref="E9"/>
    </sheetView>
  </sheetViews>
  <sheetFormatPr defaultRowHeight="18.75"/>
  <cols>
    <col min="1" max="1" width="9" style="1"/>
    <col min="2" max="2" width="9.875" style="1" bestFit="1" customWidth="1"/>
    <col min="3" max="5" width="9" style="1"/>
    <col min="6" max="6" width="9.875" style="1" bestFit="1" customWidth="1"/>
    <col min="7" max="16384" width="9" style="1"/>
  </cols>
  <sheetData>
    <row r="1" spans="1:14" ht="19.5" thickBot="1">
      <c r="A1" s="1" t="s">
        <v>65</v>
      </c>
    </row>
    <row r="2" spans="1:14" ht="19.5" thickBot="1">
      <c r="A2" s="3"/>
      <c r="B2" s="4" t="s">
        <v>42</v>
      </c>
      <c r="C2" s="4" t="s">
        <v>1</v>
      </c>
      <c r="D2" s="4" t="s">
        <v>5</v>
      </c>
      <c r="E2" s="4" t="s">
        <v>7</v>
      </c>
      <c r="F2" s="4" t="s">
        <v>10</v>
      </c>
      <c r="G2" s="4" t="s">
        <v>11</v>
      </c>
      <c r="H2" s="4" t="s">
        <v>12</v>
      </c>
      <c r="I2" s="4" t="s">
        <v>13</v>
      </c>
      <c r="J2" s="4" t="s">
        <v>14</v>
      </c>
      <c r="K2" s="4" t="s">
        <v>15</v>
      </c>
      <c r="L2" s="4" t="s">
        <v>16</v>
      </c>
      <c r="M2" s="5" t="s">
        <v>17</v>
      </c>
    </row>
    <row r="3" spans="1:14">
      <c r="A3" s="6" t="s">
        <v>66</v>
      </c>
      <c r="B3" s="13">
        <f>作業手順!C41</f>
        <v>92074</v>
      </c>
      <c r="C3" s="13">
        <f>作業手順!C27</f>
        <v>99965</v>
      </c>
      <c r="D3" s="13">
        <f>作業手順!D27</f>
        <v>99453</v>
      </c>
      <c r="E3" s="13">
        <f>作業手順!E27</f>
        <v>99605</v>
      </c>
      <c r="F3" s="13"/>
      <c r="G3" s="13"/>
      <c r="H3" s="13"/>
      <c r="I3" s="13"/>
      <c r="J3" s="13"/>
      <c r="K3" s="13"/>
      <c r="L3" s="13"/>
      <c r="M3" s="14"/>
    </row>
    <row r="4" spans="1:14">
      <c r="A4" s="7" t="s">
        <v>67</v>
      </c>
      <c r="B4" s="15">
        <f>作業手順!C42</f>
        <v>285201</v>
      </c>
      <c r="C4" s="15">
        <f>作業手順!C28</f>
        <v>270441</v>
      </c>
      <c r="D4" s="15">
        <f>作業手順!D28</f>
        <v>269590</v>
      </c>
      <c r="E4" s="15">
        <f>作業手順!E28</f>
        <v>292929</v>
      </c>
      <c r="F4" s="15"/>
      <c r="G4" s="15"/>
      <c r="H4" s="15"/>
      <c r="I4" s="15"/>
      <c r="J4" s="15"/>
      <c r="K4" s="15"/>
      <c r="L4" s="15"/>
      <c r="M4" s="16"/>
    </row>
    <row r="5" spans="1:14">
      <c r="A5" s="7" t="s">
        <v>68</v>
      </c>
      <c r="B5" s="15">
        <f>作業手順!C43</f>
        <v>68739</v>
      </c>
      <c r="C5" s="15">
        <f>作業手順!C29</f>
        <v>75530</v>
      </c>
      <c r="D5" s="15">
        <f>作業手順!D29</f>
        <v>80935</v>
      </c>
      <c r="E5" s="15">
        <f>作業手順!E29</f>
        <v>79633</v>
      </c>
      <c r="F5" s="15"/>
      <c r="G5" s="15"/>
      <c r="H5" s="15"/>
      <c r="I5" s="15"/>
      <c r="J5" s="15"/>
      <c r="K5" s="15"/>
      <c r="L5" s="15"/>
      <c r="M5" s="16"/>
    </row>
    <row r="6" spans="1:14" ht="19.5" thickBot="1">
      <c r="A6" s="8" t="s">
        <v>69</v>
      </c>
      <c r="B6" s="17">
        <f>作業手順!C49</f>
        <v>39373</v>
      </c>
      <c r="C6" s="17">
        <f>作業手順!D49</f>
        <v>48800</v>
      </c>
      <c r="D6" s="17">
        <f>作業手順!E49</f>
        <v>50166</v>
      </c>
      <c r="E6" s="17">
        <f>作業手順!F49</f>
        <v>51722</v>
      </c>
      <c r="F6" s="17"/>
      <c r="G6" s="17"/>
      <c r="H6" s="17"/>
      <c r="I6" s="17"/>
      <c r="J6" s="17"/>
      <c r="K6" s="17"/>
      <c r="L6" s="17"/>
      <c r="M6" s="18"/>
    </row>
    <row r="7" spans="1:14" ht="19.5" thickBot="1">
      <c r="A7" s="9" t="s">
        <v>70</v>
      </c>
      <c r="B7" s="19">
        <f>SUM(B3:B6)</f>
        <v>485387</v>
      </c>
      <c r="C7" s="19">
        <f>SUM(C3:C6)</f>
        <v>494736</v>
      </c>
      <c r="D7" s="19">
        <f t="shared" ref="D7:E7" si="0">SUM(D3:D6)</f>
        <v>500144</v>
      </c>
      <c r="E7" s="19">
        <f t="shared" si="0"/>
        <v>523889</v>
      </c>
      <c r="F7" s="19">
        <f>(H7-E7)/3+E7</f>
        <v>562670.66666666663</v>
      </c>
      <c r="G7" s="19">
        <f>(H7-E7)/3*2+E7</f>
        <v>601452.33333333337</v>
      </c>
      <c r="H7" s="19">
        <f>作業手順!C35</f>
        <v>640234</v>
      </c>
      <c r="I7" s="19">
        <f>(M7-H7)/5+H7</f>
        <v>655991.19999999995</v>
      </c>
      <c r="J7" s="19">
        <f>(M7-H7)/5*2+H7</f>
        <v>671748.4</v>
      </c>
      <c r="K7" s="19">
        <f>(M7-H7)/5*3+H7</f>
        <v>687505.6</v>
      </c>
      <c r="L7" s="19">
        <f>(M7-H7)/5*4+H7</f>
        <v>703262.8</v>
      </c>
      <c r="M7" s="20">
        <f>作業手順!D35</f>
        <v>719020</v>
      </c>
    </row>
    <row r="9" spans="1:14">
      <c r="F9" s="63" t="s">
        <v>71</v>
      </c>
      <c r="G9" s="63"/>
      <c r="I9" s="63" t="s">
        <v>71</v>
      </c>
      <c r="J9" s="63"/>
      <c r="K9" s="63"/>
      <c r="L9" s="63"/>
    </row>
    <row r="10" spans="1:14" ht="19.5" thickBot="1">
      <c r="A10" s="1" t="s">
        <v>72</v>
      </c>
    </row>
    <row r="11" spans="1:14" ht="19.5" thickBot="1">
      <c r="A11" s="3"/>
      <c r="B11" s="26"/>
      <c r="C11" s="4" t="s">
        <v>23</v>
      </c>
      <c r="D11" s="4" t="s">
        <v>24</v>
      </c>
      <c r="E11" s="4" t="s">
        <v>25</v>
      </c>
      <c r="F11" s="4" t="s">
        <v>26</v>
      </c>
      <c r="G11" s="4" t="s">
        <v>27</v>
      </c>
      <c r="H11" s="4" t="s">
        <v>28</v>
      </c>
      <c r="I11" s="4" t="s">
        <v>29</v>
      </c>
      <c r="J11" s="4" t="s">
        <v>30</v>
      </c>
      <c r="K11" s="4" t="s">
        <v>31</v>
      </c>
      <c r="L11" s="4" t="s">
        <v>32</v>
      </c>
      <c r="M11" s="5" t="s">
        <v>33</v>
      </c>
    </row>
    <row r="12" spans="1:14" ht="19.5" thickBot="1">
      <c r="A12" s="11"/>
      <c r="B12" s="27"/>
      <c r="C12" s="21">
        <f>作業手順!E57</f>
        <v>1.0302</v>
      </c>
      <c r="D12" s="21">
        <f>作業手順!F57</f>
        <v>1.0305</v>
      </c>
      <c r="E12" s="21">
        <f>作業手順!G57</f>
        <v>1.0338000000000001</v>
      </c>
      <c r="F12" s="21">
        <f>作業手順!H57</f>
        <v>1.0388999999999999</v>
      </c>
      <c r="G12" s="21">
        <f>作業手順!B61</f>
        <v>1.0388999999999999</v>
      </c>
      <c r="H12" s="21">
        <f>作業手順!C61</f>
        <v>1.0362</v>
      </c>
      <c r="I12" s="21">
        <f>作業手順!D61</f>
        <v>1.0265</v>
      </c>
      <c r="J12" s="21">
        <f>作業手順!E61</f>
        <v>1.0156000000000001</v>
      </c>
      <c r="K12" s="21">
        <f>作業手順!F61</f>
        <v>1.0181</v>
      </c>
      <c r="L12" s="21">
        <f>作業手順!G61</f>
        <v>1.028</v>
      </c>
      <c r="M12" s="21">
        <f>作業手順!H61</f>
        <v>1.0383</v>
      </c>
    </row>
    <row r="14" spans="1:14" ht="19.5" thickBot="1">
      <c r="A14" s="1" t="s">
        <v>73</v>
      </c>
    </row>
    <row r="15" spans="1:14" ht="19.5" thickBot="1">
      <c r="A15" s="70"/>
      <c r="B15" s="71"/>
      <c r="C15" s="4" t="s">
        <v>74</v>
      </c>
      <c r="D15" s="4" t="s">
        <v>23</v>
      </c>
      <c r="E15" s="4" t="s">
        <v>24</v>
      </c>
      <c r="F15" s="4" t="s">
        <v>25</v>
      </c>
      <c r="G15" s="4" t="s">
        <v>26</v>
      </c>
      <c r="H15" s="4" t="s">
        <v>27</v>
      </c>
      <c r="I15" s="4" t="s">
        <v>28</v>
      </c>
      <c r="J15" s="4" t="s">
        <v>29</v>
      </c>
      <c r="K15" s="4" t="s">
        <v>30</v>
      </c>
      <c r="L15" s="4" t="s">
        <v>31</v>
      </c>
      <c r="M15" s="4" t="s">
        <v>32</v>
      </c>
      <c r="N15" s="5" t="s">
        <v>33</v>
      </c>
    </row>
    <row r="16" spans="1:14">
      <c r="A16" s="64" t="s">
        <v>75</v>
      </c>
      <c r="B16" s="65"/>
      <c r="C16" s="54">
        <f>B7</f>
        <v>485387</v>
      </c>
      <c r="D16" s="54">
        <f>ROUNDDOWN($C$16*1.1,0)</f>
        <v>533925</v>
      </c>
      <c r="E16" s="54">
        <f>ROUNDDOWN(D16*D12,0)</f>
        <v>550209</v>
      </c>
      <c r="F16" s="54">
        <f>ROUNDDOWN(E16*E12,0)</f>
        <v>568806</v>
      </c>
      <c r="G16" s="54">
        <f t="shared" ref="G16:N16" si="1">ROUNDDOWN(F16*F12,0)</f>
        <v>590932</v>
      </c>
      <c r="H16" s="54">
        <f t="shared" si="1"/>
        <v>613919</v>
      </c>
      <c r="I16" s="54">
        <f t="shared" si="1"/>
        <v>636142</v>
      </c>
      <c r="J16" s="54">
        <f t="shared" si="1"/>
        <v>652999</v>
      </c>
      <c r="K16" s="54">
        <f t="shared" si="1"/>
        <v>663185</v>
      </c>
      <c r="L16" s="54">
        <f t="shared" si="1"/>
        <v>675188</v>
      </c>
      <c r="M16" s="54">
        <f t="shared" si="1"/>
        <v>694093</v>
      </c>
      <c r="N16" s="55">
        <f t="shared" si="1"/>
        <v>720676</v>
      </c>
    </row>
    <row r="17" spans="1:14">
      <c r="A17" s="66" t="s">
        <v>76</v>
      </c>
      <c r="B17" s="67"/>
      <c r="C17" s="10">
        <f>C7</f>
        <v>494736</v>
      </c>
      <c r="D17" s="22" t="s">
        <v>18</v>
      </c>
      <c r="E17" s="10">
        <f>ROUNDDOWN($C$17*1.1,0)</f>
        <v>544209</v>
      </c>
      <c r="F17" s="10">
        <f>ROUNDDOWN(E17*E12,0)</f>
        <v>562603</v>
      </c>
      <c r="G17" s="10">
        <f t="shared" ref="G17:N17" si="2">ROUNDDOWN(F17*F12,0)</f>
        <v>584488</v>
      </c>
      <c r="H17" s="10">
        <f t="shared" si="2"/>
        <v>607224</v>
      </c>
      <c r="I17" s="10">
        <f t="shared" si="2"/>
        <v>629205</v>
      </c>
      <c r="J17" s="10">
        <f t="shared" si="2"/>
        <v>645878</v>
      </c>
      <c r="K17" s="10">
        <f t="shared" si="2"/>
        <v>655953</v>
      </c>
      <c r="L17" s="10">
        <f t="shared" si="2"/>
        <v>667825</v>
      </c>
      <c r="M17" s="10">
        <f t="shared" si="2"/>
        <v>686524</v>
      </c>
      <c r="N17" s="12">
        <f t="shared" si="2"/>
        <v>712817</v>
      </c>
    </row>
    <row r="18" spans="1:14" ht="19.5" thickBot="1">
      <c r="A18" s="68" t="s">
        <v>77</v>
      </c>
      <c r="B18" s="69"/>
      <c r="C18" s="23">
        <f>D7</f>
        <v>500144</v>
      </c>
      <c r="D18" s="24" t="s">
        <v>18</v>
      </c>
      <c r="E18" s="24" t="s">
        <v>18</v>
      </c>
      <c r="F18" s="23">
        <f>ROUNDDOWN($C$18*1.1,0)</f>
        <v>550158</v>
      </c>
      <c r="G18" s="23">
        <f>ROUNDDOWN(F18*F12,0)</f>
        <v>571559</v>
      </c>
      <c r="H18" s="23">
        <f t="shared" ref="H18:N18" si="3">ROUNDDOWN(G18*G12,0)</f>
        <v>593792</v>
      </c>
      <c r="I18" s="23">
        <f t="shared" si="3"/>
        <v>615287</v>
      </c>
      <c r="J18" s="23">
        <f t="shared" si="3"/>
        <v>631592</v>
      </c>
      <c r="K18" s="23">
        <f t="shared" si="3"/>
        <v>641444</v>
      </c>
      <c r="L18" s="23">
        <f t="shared" si="3"/>
        <v>653054</v>
      </c>
      <c r="M18" s="23">
        <f t="shared" si="3"/>
        <v>671339</v>
      </c>
      <c r="N18" s="25">
        <f t="shared" si="3"/>
        <v>697051</v>
      </c>
    </row>
  </sheetData>
  <sheetProtection sheet="1" objects="1" scenarios="1"/>
  <mergeCells count="6">
    <mergeCell ref="F9:G9"/>
    <mergeCell ref="I9:L9"/>
    <mergeCell ref="A16:B16"/>
    <mergeCell ref="A17:B17"/>
    <mergeCell ref="A18:B18"/>
    <mergeCell ref="A15:B15"/>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作業手順</vt:lpstr>
      <vt:lpstr>推計結果</vt:lpstr>
      <vt:lpstr>計算シート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貴朗</dc:creator>
  <cp:lastModifiedBy>厚生労働省ネットワークシステム</cp:lastModifiedBy>
  <cp:lastPrinted>2015-06-10T06:33:13Z</cp:lastPrinted>
  <dcterms:created xsi:type="dcterms:W3CDTF">2015-04-06T08:39:16Z</dcterms:created>
  <dcterms:modified xsi:type="dcterms:W3CDTF">2015-10-19T05:47:25Z</dcterms:modified>
</cp:coreProperties>
</file>