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codeName="ThisWorkbook"/>
  <bookViews>
    <workbookView xWindow="0" yWindow="15" windowWidth="19200" windowHeight="9270"/>
  </bookViews>
  <sheets>
    <sheet name="算定シート（ブランク）" sheetId="1" r:id="rId1"/>
    <sheet name="別添（財産目録）" sheetId="4" r:id="rId2"/>
    <sheet name="テーブル（デフレーター）" sheetId="3" r:id="rId3"/>
  </sheets>
  <definedNames>
    <definedName name="_Regression_X" localSheetId="2" hidden="1">#REF!</definedName>
    <definedName name="_Regression_X" hidden="1">#REF!</definedName>
    <definedName name="AA" hidden="1">#REF!</definedName>
    <definedName name="BB" hidden="1">#REF!</definedName>
    <definedName name="HTML1_1" hidden="1">"[FOLLOW.XLS]場所マスタ!$A$1:$C$33"</definedName>
    <definedName name="HTML1_10" hidden="1">""</definedName>
    <definedName name="HTML1_11" hidden="1">1</definedName>
    <definedName name="HTML1_12" hidden="1">"F:\COMMON\SIZAI\KAGAKU\HTML\KAIHATU\follow.htm"</definedName>
    <definedName name="HTML1_2" hidden="1">1</definedName>
    <definedName name="HTML1_3" hidden="1">"回答状況"</definedName>
    <definedName name="HTML1_4" hidden="1">"回答状況"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Count" hidden="1">1</definedName>
    <definedName name="_xlnm.Print_Area" localSheetId="0">'算定シート（ブランク）'!$A$1:$AB$85</definedName>
    <definedName name="関連表" localSheetId="2" hidden="1">#REF!</definedName>
    <definedName name="関連表" hidden="1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4" i="4" l="1"/>
  <c r="N67" i="4" s="1"/>
  <c r="N50" i="4"/>
  <c r="N49" i="4"/>
  <c r="N48" i="4"/>
  <c r="N47" i="4"/>
  <c r="N46" i="4"/>
  <c r="N45" i="4"/>
  <c r="N44" i="4"/>
  <c r="N43" i="4"/>
  <c r="N39" i="4"/>
  <c r="N38" i="4"/>
  <c r="N37" i="4"/>
  <c r="N36" i="4"/>
  <c r="N35" i="4"/>
  <c r="D84" i="1"/>
  <c r="D82" i="1" l="1"/>
  <c r="J54" i="4" l="1"/>
  <c r="J51" i="4"/>
  <c r="J52" i="4"/>
  <c r="J53" i="4"/>
  <c r="J45" i="4"/>
  <c r="J46" i="4"/>
  <c r="J47" i="4"/>
  <c r="J48" i="4"/>
  <c r="J49" i="4"/>
  <c r="J50" i="4"/>
  <c r="J44" i="4"/>
  <c r="J39" i="4"/>
  <c r="J36" i="4"/>
  <c r="M63" i="4" l="1"/>
  <c r="M54" i="4"/>
  <c r="M39" i="4"/>
  <c r="N10" i="4" l="1"/>
  <c r="M62" i="4"/>
  <c r="M61" i="4"/>
  <c r="M60" i="4"/>
  <c r="M59" i="4"/>
  <c r="M58" i="4"/>
  <c r="M57" i="4"/>
  <c r="M56" i="4"/>
  <c r="M55" i="4"/>
  <c r="M53" i="4"/>
  <c r="M52" i="4"/>
  <c r="M51" i="4"/>
  <c r="M50" i="4"/>
  <c r="M49" i="4"/>
  <c r="M48" i="4"/>
  <c r="M47" i="4"/>
  <c r="M46" i="4"/>
  <c r="M45" i="4"/>
  <c r="M44" i="4"/>
  <c r="M43" i="4"/>
  <c r="M38" i="4"/>
  <c r="M37" i="4"/>
  <c r="M36" i="4"/>
  <c r="M35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1" i="4"/>
  <c r="M10" i="4"/>
  <c r="M9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2" i="4"/>
  <c r="N11" i="4"/>
  <c r="N13" i="4" l="1"/>
  <c r="M12" i="4"/>
  <c r="M67" i="4" s="1"/>
  <c r="I32" i="4"/>
  <c r="J32" i="4" l="1"/>
  <c r="W44" i="1" l="1"/>
  <c r="U44" i="1"/>
  <c r="W43" i="1"/>
  <c r="U43" i="1"/>
  <c r="Z43" i="1" s="1"/>
  <c r="W42" i="1"/>
  <c r="U42" i="1"/>
  <c r="X42" i="1" s="1"/>
  <c r="W41" i="1"/>
  <c r="U41" i="1"/>
  <c r="Z41" i="1" s="1"/>
  <c r="W40" i="1"/>
  <c r="U40" i="1"/>
  <c r="Z40" i="1" s="1"/>
  <c r="S44" i="1"/>
  <c r="P44" i="1"/>
  <c r="Q44" i="1" s="1"/>
  <c r="R44" i="1" s="1"/>
  <c r="L44" i="1"/>
  <c r="M44" i="1" s="1"/>
  <c r="S43" i="1"/>
  <c r="P43" i="1"/>
  <c r="Q43" i="1" s="1"/>
  <c r="R43" i="1" s="1"/>
  <c r="L43" i="1"/>
  <c r="M43" i="1" s="1"/>
  <c r="S42" i="1"/>
  <c r="P42" i="1"/>
  <c r="Q42" i="1" s="1"/>
  <c r="R42" i="1" s="1"/>
  <c r="L42" i="1"/>
  <c r="M42" i="1" s="1"/>
  <c r="S41" i="1"/>
  <c r="P41" i="1"/>
  <c r="Q41" i="1" s="1"/>
  <c r="R41" i="1" s="1"/>
  <c r="L41" i="1"/>
  <c r="M41" i="1" s="1"/>
  <c r="P40" i="1"/>
  <c r="Q40" i="1" s="1"/>
  <c r="R40" i="1" s="1"/>
  <c r="L40" i="1"/>
  <c r="M40" i="1" s="1"/>
  <c r="X44" i="1" l="1"/>
  <c r="Z42" i="1"/>
  <c r="AA42" i="1" s="1"/>
  <c r="X40" i="1"/>
  <c r="AA40" i="1" s="1"/>
  <c r="X41" i="1"/>
  <c r="AA41" i="1" s="1"/>
  <c r="X43" i="1"/>
  <c r="AA43" i="1" s="1"/>
  <c r="Z44" i="1"/>
  <c r="AA44" i="1" s="1"/>
  <c r="M64" i="4"/>
  <c r="I44" i="1"/>
  <c r="N44" i="1" s="1"/>
  <c r="I43" i="1"/>
  <c r="N43" i="1" s="1"/>
  <c r="I42" i="1"/>
  <c r="N42" i="1" s="1"/>
  <c r="I41" i="1"/>
  <c r="N41" i="1" s="1"/>
  <c r="I40" i="1"/>
  <c r="N40" i="1" s="1"/>
  <c r="S40" i="1" s="1"/>
  <c r="S45" i="1" s="1"/>
  <c r="D54" i="1" s="1"/>
  <c r="J41" i="4"/>
  <c r="J65" i="4"/>
  <c r="J89" i="4"/>
  <c r="J101" i="4"/>
  <c r="I41" i="4"/>
  <c r="I65" i="4"/>
  <c r="I89" i="4"/>
  <c r="I101" i="4"/>
  <c r="H32" i="4"/>
  <c r="H41" i="4"/>
  <c r="H65" i="4"/>
  <c r="H89" i="4"/>
  <c r="H101" i="4"/>
  <c r="N9" i="4"/>
  <c r="N31" i="4"/>
  <c r="N40" i="4"/>
  <c r="N64" i="4"/>
  <c r="D11" i="1"/>
  <c r="D72" i="1" s="1"/>
  <c r="D28" i="1"/>
  <c r="D24" i="1"/>
  <c r="D29" i="1" s="1"/>
  <c r="D30" i="1"/>
  <c r="D31" i="1"/>
  <c r="D56" i="1"/>
  <c r="G62" i="1"/>
  <c r="I102" i="4" l="1"/>
  <c r="I66" i="4"/>
  <c r="I67" i="4" s="1"/>
  <c r="H66" i="4"/>
  <c r="H67" i="4" s="1"/>
  <c r="H102" i="4"/>
  <c r="J66" i="4"/>
  <c r="J67" i="4" s="1"/>
  <c r="D32" i="1"/>
  <c r="D73" i="1" s="1"/>
  <c r="AA45" i="1"/>
  <c r="D55" i="1" s="1"/>
  <c r="D57" i="1" s="1"/>
  <c r="D67" i="1" s="1"/>
  <c r="J102" i="4"/>
  <c r="I103" i="4"/>
  <c r="H103" i="4" l="1"/>
  <c r="J103" i="4"/>
  <c r="D75" i="1"/>
  <c r="D74" i="1"/>
  <c r="G67" i="1"/>
  <c r="D76" i="1" s="1"/>
  <c r="E73" i="1" l="1"/>
  <c r="D77" i="1" l="1"/>
</calcChain>
</file>

<file path=xl/sharedStrings.xml><?xml version="1.0" encoding="utf-8"?>
<sst xmlns="http://schemas.openxmlformats.org/spreadsheetml/2006/main" count="222" uniqueCount="198">
  <si>
    <t>社会福祉充実残額算定シート</t>
    <rPh sb="0" eb="2">
      <t>シャカイ</t>
    </rPh>
    <rPh sb="2" eb="4">
      <t>フクシ</t>
    </rPh>
    <rPh sb="4" eb="6">
      <t>ジュウジツ</t>
    </rPh>
    <rPh sb="6" eb="8">
      <t>ザンガク</t>
    </rPh>
    <rPh sb="8" eb="10">
      <t>サンテイ</t>
    </rPh>
    <phoneticPr fontId="6"/>
  </si>
  <si>
    <t>１．「活用可能な財産の算定」</t>
    <rPh sb="3" eb="5">
      <t>カツヨウ</t>
    </rPh>
    <rPh sb="5" eb="7">
      <t>カノウ</t>
    </rPh>
    <rPh sb="8" eb="10">
      <t>ザイサン</t>
    </rPh>
    <rPh sb="11" eb="13">
      <t>サンテイ</t>
    </rPh>
    <phoneticPr fontId="6"/>
  </si>
  <si>
    <t>項目</t>
    <rPh sb="0" eb="2">
      <t>コウモク</t>
    </rPh>
    <phoneticPr fontId="6"/>
  </si>
  <si>
    <t>金額</t>
    <rPh sb="0" eb="2">
      <t>キンガク</t>
    </rPh>
    <phoneticPr fontId="6"/>
  </si>
  <si>
    <t>手入力（必須入力）するセルです（※「社会福祉法人の財務諸表等電子開示システム」搭載版では、他シートを参照するための計算式が設定されていますので、手入力は不要となります。）</t>
    <rPh sb="0" eb="1">
      <t>テ</t>
    </rPh>
    <rPh sb="1" eb="3">
      <t>ニュウリョク</t>
    </rPh>
    <rPh sb="4" eb="6">
      <t>ヒッス</t>
    </rPh>
    <rPh sb="6" eb="8">
      <t>ニュウリョク</t>
    </rPh>
    <rPh sb="18" eb="20">
      <t>シャカイ</t>
    </rPh>
    <rPh sb="20" eb="22">
      <t>フクシ</t>
    </rPh>
    <rPh sb="22" eb="24">
      <t>ホウジン</t>
    </rPh>
    <rPh sb="25" eb="27">
      <t>ザイム</t>
    </rPh>
    <rPh sb="27" eb="29">
      <t>ショヒョウ</t>
    </rPh>
    <rPh sb="29" eb="30">
      <t>トウ</t>
    </rPh>
    <rPh sb="30" eb="32">
      <t>デンシ</t>
    </rPh>
    <rPh sb="32" eb="34">
      <t>カイジ</t>
    </rPh>
    <rPh sb="39" eb="41">
      <t>トウサイ</t>
    </rPh>
    <rPh sb="41" eb="42">
      <t>バン</t>
    </rPh>
    <rPh sb="45" eb="46">
      <t>ホカ</t>
    </rPh>
    <rPh sb="50" eb="52">
      <t>サンショウ</t>
    </rPh>
    <rPh sb="57" eb="59">
      <t>ケイサン</t>
    </rPh>
    <rPh sb="59" eb="60">
      <t>シキ</t>
    </rPh>
    <rPh sb="61" eb="63">
      <t>セッテイ</t>
    </rPh>
    <rPh sb="72" eb="73">
      <t>テ</t>
    </rPh>
    <rPh sb="73" eb="75">
      <t>ニュウリョク</t>
    </rPh>
    <rPh sb="76" eb="78">
      <t>フヨウ</t>
    </rPh>
    <phoneticPr fontId="6"/>
  </si>
  <si>
    <t>資産（a）</t>
    <rPh sb="0" eb="2">
      <t>シサン</t>
    </rPh>
    <phoneticPr fontId="6"/>
  </si>
  <si>
    <t>負債（ｂ）</t>
    <rPh sb="0" eb="2">
      <t>フサイ</t>
    </rPh>
    <phoneticPr fontId="6"/>
  </si>
  <si>
    <t>計算式が設定されており、入力することはできません。</t>
    <rPh sb="0" eb="2">
      <t>ケイサン</t>
    </rPh>
    <rPh sb="2" eb="3">
      <t>シキ</t>
    </rPh>
    <rPh sb="4" eb="6">
      <t>セッテイ</t>
    </rPh>
    <rPh sb="12" eb="14">
      <t>ニュウリョク</t>
    </rPh>
    <phoneticPr fontId="6"/>
  </si>
  <si>
    <t>基本金（ｃ）</t>
    <rPh sb="0" eb="2">
      <t>キホン</t>
    </rPh>
    <rPh sb="2" eb="3">
      <t>キン</t>
    </rPh>
    <phoneticPr fontId="6"/>
  </si>
  <si>
    <t>国庫補助金等特別積立金（ｄ）</t>
    <rPh sb="0" eb="2">
      <t>コッコ</t>
    </rPh>
    <rPh sb="2" eb="5">
      <t>ホジョキン</t>
    </rPh>
    <rPh sb="5" eb="6">
      <t>トウ</t>
    </rPh>
    <rPh sb="6" eb="8">
      <t>トクベツ</t>
    </rPh>
    <rPh sb="8" eb="11">
      <t>ツミタテキン</t>
    </rPh>
    <phoneticPr fontId="6"/>
  </si>
  <si>
    <t>手入力するセルです。（不明の場合は、記載要領に従って入力してください）</t>
    <rPh sb="0" eb="1">
      <t>テ</t>
    </rPh>
    <rPh sb="1" eb="3">
      <t>ニュウリョク</t>
    </rPh>
    <phoneticPr fontId="6"/>
  </si>
  <si>
    <t>合計（a－ｂ－ｃ－ｄ）</t>
    <rPh sb="0" eb="2">
      <t>ゴウケイ</t>
    </rPh>
    <phoneticPr fontId="6"/>
  </si>
  <si>
    <t>合計額を算出するための計算式が設定されており、入力することはできません。</t>
    <rPh sb="0" eb="2">
      <t>ゴウケイ</t>
    </rPh>
    <rPh sb="2" eb="3">
      <t>ガク</t>
    </rPh>
    <rPh sb="4" eb="6">
      <t>サンシュツ</t>
    </rPh>
    <rPh sb="11" eb="13">
      <t>ケイサン</t>
    </rPh>
    <rPh sb="13" eb="14">
      <t>シキ</t>
    </rPh>
    <rPh sb="15" eb="17">
      <t>セッテイ</t>
    </rPh>
    <rPh sb="23" eb="25">
      <t>ニュウリョク</t>
    </rPh>
    <phoneticPr fontId="6"/>
  </si>
  <si>
    <t>２．「社会福祉法に基づく事業に活用している不動産等」</t>
    <rPh sb="3" eb="5">
      <t>シャカイ</t>
    </rPh>
    <rPh sb="5" eb="8">
      <t>フクシホウ</t>
    </rPh>
    <rPh sb="9" eb="10">
      <t>モト</t>
    </rPh>
    <rPh sb="12" eb="14">
      <t>ジギョウ</t>
    </rPh>
    <rPh sb="15" eb="17">
      <t>カツヨウ</t>
    </rPh>
    <rPh sb="21" eb="24">
      <t>フドウサン</t>
    </rPh>
    <rPh sb="24" eb="25">
      <t>トウ</t>
    </rPh>
    <phoneticPr fontId="6"/>
  </si>
  <si>
    <t>プルダウンリストから選択するセルです。直接入力することはできません。</t>
    <rPh sb="10" eb="12">
      <t>センタク</t>
    </rPh>
    <rPh sb="19" eb="21">
      <t>チョクセツ</t>
    </rPh>
    <rPh sb="21" eb="23">
      <t>ニュウリョク</t>
    </rPh>
    <phoneticPr fontId="6"/>
  </si>
  <si>
    <t>（１）財産目録における貸借対照表価額</t>
    <rPh sb="3" eb="5">
      <t>ザイサン</t>
    </rPh>
    <rPh sb="5" eb="7">
      <t>モクロク</t>
    </rPh>
    <rPh sb="11" eb="13">
      <t>タイシャク</t>
    </rPh>
    <rPh sb="13" eb="15">
      <t>タイショウ</t>
    </rPh>
    <rPh sb="15" eb="18">
      <t>ヒョウカガク</t>
    </rPh>
    <phoneticPr fontId="6"/>
  </si>
  <si>
    <t>合計（a）</t>
    <rPh sb="0" eb="2">
      <t>ゴウケイ</t>
    </rPh>
    <phoneticPr fontId="6"/>
  </si>
  <si>
    <t>（２）対応負債</t>
    <phoneticPr fontId="6"/>
  </si>
  <si>
    <t>１年以内返済予定設備資金借入金</t>
    <rPh sb="1" eb="2">
      <t>ネン</t>
    </rPh>
    <rPh sb="2" eb="4">
      <t>イナイ</t>
    </rPh>
    <rPh sb="4" eb="6">
      <t>ヘンサイ</t>
    </rPh>
    <rPh sb="6" eb="8">
      <t>ヨテイ</t>
    </rPh>
    <rPh sb="8" eb="10">
      <t>セツビ</t>
    </rPh>
    <rPh sb="10" eb="12">
      <t>シキン</t>
    </rPh>
    <rPh sb="12" eb="13">
      <t>シャク</t>
    </rPh>
    <rPh sb="13" eb="15">
      <t>ニュウキン</t>
    </rPh>
    <phoneticPr fontId="6"/>
  </si>
  <si>
    <t>１年以内返済予定リース債務</t>
    <rPh sb="1" eb="2">
      <t>ネン</t>
    </rPh>
    <rPh sb="2" eb="4">
      <t>イナイ</t>
    </rPh>
    <rPh sb="4" eb="6">
      <t>ヘンサイ</t>
    </rPh>
    <rPh sb="6" eb="8">
      <t>ヨテイ</t>
    </rPh>
    <rPh sb="11" eb="13">
      <t>サイム</t>
    </rPh>
    <phoneticPr fontId="6"/>
  </si>
  <si>
    <t>設備資金借入金</t>
    <rPh sb="0" eb="2">
      <t>セツビ</t>
    </rPh>
    <rPh sb="2" eb="4">
      <t>シキン</t>
    </rPh>
    <rPh sb="4" eb="5">
      <t>シャク</t>
    </rPh>
    <rPh sb="5" eb="7">
      <t>ニュウキン</t>
    </rPh>
    <phoneticPr fontId="6"/>
  </si>
  <si>
    <t>リース債務</t>
    <rPh sb="3" eb="5">
      <t>サイム</t>
    </rPh>
    <phoneticPr fontId="6"/>
  </si>
  <si>
    <t>合計（ｂ）</t>
    <rPh sb="0" eb="2">
      <t>ゴウケイ</t>
    </rPh>
    <phoneticPr fontId="6"/>
  </si>
  <si>
    <t>（３）合計</t>
    <rPh sb="3" eb="5">
      <t>ゴウケイ</t>
    </rPh>
    <phoneticPr fontId="6"/>
  </si>
  <si>
    <t>財産目録合計（a）</t>
    <rPh sb="0" eb="2">
      <t>ザイサン</t>
    </rPh>
    <rPh sb="2" eb="4">
      <t>モクロク</t>
    </rPh>
    <rPh sb="4" eb="6">
      <t>ゴウケイ</t>
    </rPh>
    <phoneticPr fontId="6"/>
  </si>
  <si>
    <t>対応負債合計（ｂ）</t>
    <rPh sb="0" eb="2">
      <t>タイオウ</t>
    </rPh>
    <rPh sb="2" eb="4">
      <t>フサイ</t>
    </rPh>
    <rPh sb="4" eb="6">
      <t>ゴウケイ</t>
    </rPh>
    <phoneticPr fontId="6"/>
  </si>
  <si>
    <t>対応基本金（ｃ）</t>
    <rPh sb="0" eb="2">
      <t>タイオウ</t>
    </rPh>
    <rPh sb="2" eb="4">
      <t>キホン</t>
    </rPh>
    <rPh sb="4" eb="5">
      <t>キン</t>
    </rPh>
    <phoneticPr fontId="6"/>
  </si>
  <si>
    <t>３．「再取得に必要な財産」</t>
    <rPh sb="3" eb="6">
      <t>サイシュトク</t>
    </rPh>
    <rPh sb="7" eb="9">
      <t>ヒツヨウ</t>
    </rPh>
    <rPh sb="10" eb="12">
      <t>ザイサン</t>
    </rPh>
    <phoneticPr fontId="6"/>
  </si>
  <si>
    <t>（１）将来の建替費用</t>
    <rPh sb="3" eb="5">
      <t>ショウライ</t>
    </rPh>
    <rPh sb="6" eb="7">
      <t>タ</t>
    </rPh>
    <rPh sb="7" eb="8">
      <t>カ</t>
    </rPh>
    <rPh sb="8" eb="10">
      <t>ヒヨウ</t>
    </rPh>
    <phoneticPr fontId="6"/>
  </si>
  <si>
    <t>（２）大規模修繕に必要な費用</t>
    <rPh sb="3" eb="6">
      <t>ダイキボ</t>
    </rPh>
    <rPh sb="6" eb="8">
      <t>シュウゼン</t>
    </rPh>
    <rPh sb="9" eb="11">
      <t>ヒツヨウ</t>
    </rPh>
    <rPh sb="12" eb="14">
      <t>ヒヨウ</t>
    </rPh>
    <phoneticPr fontId="6"/>
  </si>
  <si>
    <t>財産の名称等</t>
    <rPh sb="0" eb="2">
      <t>ザイサン</t>
    </rPh>
    <rPh sb="3" eb="5">
      <t>メイショウ</t>
    </rPh>
    <rPh sb="5" eb="6">
      <t>トウ</t>
    </rPh>
    <phoneticPr fontId="6"/>
  </si>
  <si>
    <t>取得年度</t>
    <rPh sb="0" eb="2">
      <t>シュトク</t>
    </rPh>
    <rPh sb="2" eb="4">
      <t>ネンド</t>
    </rPh>
    <phoneticPr fontId="6"/>
  </si>
  <si>
    <t>建設時延べ床面積
（小数点以下第４位を四捨五入）</t>
    <rPh sb="10" eb="11">
      <t>ショウ</t>
    </rPh>
    <phoneticPr fontId="6"/>
  </si>
  <si>
    <t>建設時自己資金</t>
    <phoneticPr fontId="6"/>
  </si>
  <si>
    <t>大規模修繕実績額</t>
    <phoneticPr fontId="6"/>
  </si>
  <si>
    <t>減価償却累計額</t>
    <rPh sb="0" eb="2">
      <t>ゲンカ</t>
    </rPh>
    <rPh sb="2" eb="4">
      <t>ショウキャク</t>
    </rPh>
    <rPh sb="4" eb="7">
      <t>ルイケイガク</t>
    </rPh>
    <phoneticPr fontId="6"/>
  </si>
  <si>
    <t>建設単価等上昇率</t>
    <rPh sb="0" eb="2">
      <t>ケンセツ</t>
    </rPh>
    <rPh sb="2" eb="4">
      <t>タンカ</t>
    </rPh>
    <rPh sb="4" eb="5">
      <t>トウ</t>
    </rPh>
    <rPh sb="5" eb="8">
      <t>ジョウショウリツ</t>
    </rPh>
    <phoneticPr fontId="6"/>
  </si>
  <si>
    <t>自己資金比率</t>
    <rPh sb="0" eb="2">
      <t>ジコ</t>
    </rPh>
    <rPh sb="2" eb="4">
      <t>シキン</t>
    </rPh>
    <rPh sb="4" eb="6">
      <t>ヒリツ</t>
    </rPh>
    <phoneticPr fontId="6"/>
  </si>
  <si>
    <t>合計額</t>
    <rPh sb="0" eb="3">
      <t>ゴウケイガク</t>
    </rPh>
    <phoneticPr fontId="6"/>
  </si>
  <si>
    <t>減価償却累計額
（a）</t>
    <rPh sb="0" eb="2">
      <t>ゲンカ</t>
    </rPh>
    <rPh sb="2" eb="4">
      <t>ショウキャク</t>
    </rPh>
    <rPh sb="4" eb="7">
      <t>ルイケイガク</t>
    </rPh>
    <phoneticPr fontId="6"/>
  </si>
  <si>
    <t>一般的大規模修繕
費用比率
（b）</t>
    <rPh sb="0" eb="3">
      <t>イッパンテキ</t>
    </rPh>
    <rPh sb="3" eb="6">
      <t>ダイキボ</t>
    </rPh>
    <rPh sb="6" eb="8">
      <t>シュウゼン</t>
    </rPh>
    <rPh sb="9" eb="11">
      <t>ヒヨウ</t>
    </rPh>
    <rPh sb="11" eb="13">
      <t>ヒリツ</t>
    </rPh>
    <rPh sb="12" eb="13">
      <t>リツ</t>
    </rPh>
    <phoneticPr fontId="6"/>
  </si>
  <si>
    <t>大規模修繕実績額</t>
    <rPh sb="0" eb="3">
      <t>ダイキボ</t>
    </rPh>
    <rPh sb="3" eb="5">
      <t>シュウゼン</t>
    </rPh>
    <rPh sb="5" eb="8">
      <t>ジッセキガク</t>
    </rPh>
    <phoneticPr fontId="6"/>
  </si>
  <si>
    <t>合計額①</t>
    <rPh sb="0" eb="3">
      <t>ゴウケイガク</t>
    </rPh>
    <phoneticPr fontId="6"/>
  </si>
  <si>
    <t>※大規模修繕額が不明な場合</t>
    <rPh sb="1" eb="4">
      <t>ダイキボ</t>
    </rPh>
    <rPh sb="4" eb="6">
      <t>シュウゼン</t>
    </rPh>
    <rPh sb="6" eb="7">
      <t>ガク</t>
    </rPh>
    <rPh sb="8" eb="10">
      <t>フメイ</t>
    </rPh>
    <rPh sb="11" eb="13">
      <t>バアイ</t>
    </rPh>
    <phoneticPr fontId="6"/>
  </si>
  <si>
    <r>
      <t xml:space="preserve">合計額
</t>
    </r>
    <r>
      <rPr>
        <sz val="12"/>
        <color theme="1"/>
        <rFont val="Meiryo UI"/>
        <family val="3"/>
        <charset val="128"/>
      </rPr>
      <t>（①、②のいずれか）</t>
    </r>
    <rPh sb="0" eb="3">
      <t>ゴウケイガク</t>
    </rPh>
    <phoneticPr fontId="6"/>
  </si>
  <si>
    <t>①建設工事費
デフレーター</t>
    <rPh sb="1" eb="3">
      <t>ケンセツ</t>
    </rPh>
    <rPh sb="3" eb="6">
      <t>コウジヒ</t>
    </rPh>
    <phoneticPr fontId="6"/>
  </si>
  <si>
    <t>②１㎡当たり単価上昇率</t>
    <rPh sb="3" eb="4">
      <t>ア</t>
    </rPh>
    <rPh sb="6" eb="8">
      <t>タンカ</t>
    </rPh>
    <rPh sb="8" eb="11">
      <t>ジョウショウリツ</t>
    </rPh>
    <phoneticPr fontId="6"/>
  </si>
  <si>
    <t>①、②のいずれか
高い方の率</t>
    <rPh sb="9" eb="10">
      <t>タカ</t>
    </rPh>
    <rPh sb="11" eb="12">
      <t>ホウ</t>
    </rPh>
    <rPh sb="13" eb="14">
      <t>リツ</t>
    </rPh>
    <phoneticPr fontId="6"/>
  </si>
  <si>
    <t>③一般的自己
資金比率</t>
    <rPh sb="1" eb="4">
      <t>イッパンテキ</t>
    </rPh>
    <rPh sb="4" eb="6">
      <t>ジコ</t>
    </rPh>
    <rPh sb="7" eb="9">
      <t>シキン</t>
    </rPh>
    <rPh sb="9" eb="11">
      <t>ヒリツ</t>
    </rPh>
    <phoneticPr fontId="6"/>
  </si>
  <si>
    <t>④建設時自己資金比率</t>
    <rPh sb="1" eb="4">
      <t>ケンセツジ</t>
    </rPh>
    <rPh sb="4" eb="6">
      <t>ジコ</t>
    </rPh>
    <rPh sb="6" eb="8">
      <t>シキン</t>
    </rPh>
    <rPh sb="8" eb="10">
      <t>ヒリツ</t>
    </rPh>
    <phoneticPr fontId="6"/>
  </si>
  <si>
    <t>③、④のいずれか
高い方の率</t>
    <rPh sb="9" eb="10">
      <t>タカ</t>
    </rPh>
    <rPh sb="11" eb="12">
      <t>ホウ</t>
    </rPh>
    <rPh sb="13" eb="14">
      <t>リツ</t>
    </rPh>
    <phoneticPr fontId="6"/>
  </si>
  <si>
    <t>貸借対照表価額
（c）</t>
    <rPh sb="0" eb="2">
      <t>タイシャク</t>
    </rPh>
    <rPh sb="2" eb="4">
      <t>タイショウ</t>
    </rPh>
    <rPh sb="4" eb="7">
      <t>ヒョウカガク</t>
    </rPh>
    <phoneticPr fontId="6"/>
  </si>
  <si>
    <t>合計額②
（（a×b）×
c/（a＋c））</t>
    <rPh sb="0" eb="3">
      <t>ゴウケイガク</t>
    </rPh>
    <phoneticPr fontId="6"/>
  </si>
  <si>
    <t>一般的１㎡当たり
単価（a）</t>
    <rPh sb="0" eb="3">
      <t>イッパンテキ</t>
    </rPh>
    <rPh sb="5" eb="6">
      <t>ア</t>
    </rPh>
    <rPh sb="9" eb="11">
      <t>タンカ</t>
    </rPh>
    <phoneticPr fontId="6"/>
  </si>
  <si>
    <t>当該建物の建設時の取得価額（b）</t>
    <rPh sb="0" eb="2">
      <t>トウガイ</t>
    </rPh>
    <rPh sb="2" eb="4">
      <t>タテモノ</t>
    </rPh>
    <rPh sb="5" eb="8">
      <t>ケンセツジ</t>
    </rPh>
    <rPh sb="9" eb="11">
      <t>シュトク</t>
    </rPh>
    <rPh sb="11" eb="13">
      <t>カガク</t>
    </rPh>
    <phoneticPr fontId="6"/>
  </si>
  <si>
    <t>建設時延べ床
面積（c）</t>
    <rPh sb="0" eb="3">
      <t>ケンセツジ</t>
    </rPh>
    <rPh sb="3" eb="4">
      <t>ノ</t>
    </rPh>
    <rPh sb="5" eb="6">
      <t>ユカ</t>
    </rPh>
    <rPh sb="7" eb="9">
      <t>メンセキ</t>
    </rPh>
    <phoneticPr fontId="6"/>
  </si>
  <si>
    <t>a/（b/c）</t>
    <phoneticPr fontId="6"/>
  </si>
  <si>
    <t>建設時自己資金
（d）</t>
    <rPh sb="0" eb="3">
      <t>ケンセツジ</t>
    </rPh>
    <rPh sb="3" eb="5">
      <t>ジコ</t>
    </rPh>
    <rPh sb="5" eb="7">
      <t>シキン</t>
    </rPh>
    <phoneticPr fontId="6"/>
  </si>
  <si>
    <t>d/b</t>
    <phoneticPr fontId="6"/>
  </si>
  <si>
    <t>合計</t>
    <rPh sb="0" eb="2">
      <t>ゴウケイ</t>
    </rPh>
    <phoneticPr fontId="6"/>
  </si>
  <si>
    <t>※　割合は小数点第4位四捨五入。</t>
    <rPh sb="2" eb="4">
      <t>ワリアイ</t>
    </rPh>
    <rPh sb="5" eb="8">
      <t>ショウスウテン</t>
    </rPh>
    <rPh sb="8" eb="9">
      <t>ダイ</t>
    </rPh>
    <rPh sb="10" eb="11">
      <t>イ</t>
    </rPh>
    <rPh sb="11" eb="15">
      <t>シシャゴニュウ</t>
    </rPh>
    <phoneticPr fontId="6"/>
  </si>
  <si>
    <t>（３）設備・車輌等の更新に必要な費用</t>
    <rPh sb="3" eb="5">
      <t>セツビ</t>
    </rPh>
    <rPh sb="6" eb="8">
      <t>シャリョウ</t>
    </rPh>
    <rPh sb="8" eb="9">
      <t>トウ</t>
    </rPh>
    <rPh sb="10" eb="12">
      <t>コウシン</t>
    </rPh>
    <rPh sb="13" eb="15">
      <t>ヒツヨウ</t>
    </rPh>
    <rPh sb="16" eb="18">
      <t>ヒヨウ</t>
    </rPh>
    <phoneticPr fontId="6"/>
  </si>
  <si>
    <t>（４）合計</t>
    <rPh sb="3" eb="5">
      <t>ゴウケイ</t>
    </rPh>
    <phoneticPr fontId="6"/>
  </si>
  <si>
    <t>将来の建替費用</t>
    <rPh sb="0" eb="2">
      <t>ショウライ</t>
    </rPh>
    <rPh sb="3" eb="4">
      <t>タ</t>
    </rPh>
    <rPh sb="4" eb="5">
      <t>カ</t>
    </rPh>
    <rPh sb="5" eb="7">
      <t>ヒヨウ</t>
    </rPh>
    <phoneticPr fontId="6"/>
  </si>
  <si>
    <t>大規模修繕に必要な費用</t>
    <rPh sb="0" eb="3">
      <t>ダイキボ</t>
    </rPh>
    <rPh sb="3" eb="5">
      <t>シュウゼン</t>
    </rPh>
    <rPh sb="6" eb="8">
      <t>ヒツヨウ</t>
    </rPh>
    <rPh sb="9" eb="11">
      <t>ヒヨウ</t>
    </rPh>
    <phoneticPr fontId="6"/>
  </si>
  <si>
    <t>設備・車輌等の更新に必要な費用</t>
    <rPh sb="0" eb="2">
      <t>セツビ</t>
    </rPh>
    <rPh sb="3" eb="5">
      <t>シャリョウ</t>
    </rPh>
    <rPh sb="5" eb="6">
      <t>トウ</t>
    </rPh>
    <rPh sb="7" eb="9">
      <t>コウシン</t>
    </rPh>
    <rPh sb="10" eb="12">
      <t>ヒツヨウ</t>
    </rPh>
    <rPh sb="13" eb="15">
      <t>ヒヨウ</t>
    </rPh>
    <phoneticPr fontId="6"/>
  </si>
  <si>
    <t>４．「必要な運転資金」</t>
    <rPh sb="3" eb="5">
      <t>ヒツヨウ</t>
    </rPh>
    <rPh sb="6" eb="8">
      <t>ウンテン</t>
    </rPh>
    <rPh sb="8" eb="10">
      <t>シキン</t>
    </rPh>
    <phoneticPr fontId="6"/>
  </si>
  <si>
    <t>月数</t>
    <rPh sb="0" eb="2">
      <t>ツキスウ</t>
    </rPh>
    <phoneticPr fontId="6"/>
  </si>
  <si>
    <t>年間事業活動支出</t>
    <rPh sb="0" eb="2">
      <t>ネンカン</t>
    </rPh>
    <rPh sb="2" eb="4">
      <t>ジギョウ</t>
    </rPh>
    <rPh sb="4" eb="6">
      <t>カツドウ</t>
    </rPh>
    <rPh sb="6" eb="8">
      <t>シシュツ</t>
    </rPh>
    <phoneticPr fontId="6"/>
  </si>
  <si>
    <t>５．「計算の特例」</t>
    <rPh sb="3" eb="5">
      <t>ケイサン</t>
    </rPh>
    <rPh sb="6" eb="8">
      <t>トクレイ</t>
    </rPh>
    <phoneticPr fontId="6"/>
  </si>
  <si>
    <t>６．「社会福祉充実残額」</t>
    <rPh sb="3" eb="5">
      <t>シャカイ</t>
    </rPh>
    <rPh sb="5" eb="7">
      <t>フクシ</t>
    </rPh>
    <rPh sb="7" eb="9">
      <t>ジュウジツ</t>
    </rPh>
    <rPh sb="9" eb="11">
      <t>ザンガク</t>
    </rPh>
    <phoneticPr fontId="6"/>
  </si>
  <si>
    <t>控除対象財産計</t>
    <rPh sb="0" eb="2">
      <t>コウジョ</t>
    </rPh>
    <rPh sb="2" eb="4">
      <t>タイショウ</t>
    </rPh>
    <rPh sb="4" eb="6">
      <t>ザイサン</t>
    </rPh>
    <rPh sb="6" eb="7">
      <t>ケイ</t>
    </rPh>
    <phoneticPr fontId="6"/>
  </si>
  <si>
    <t>計算の特例適用
※「５．計算の特例」の適用有無を変更する場合、以下のセルから選択すること。</t>
    <phoneticPr fontId="6"/>
  </si>
  <si>
    <t>活用可能な財産</t>
    <rPh sb="0" eb="2">
      <t>カツヨウ</t>
    </rPh>
    <rPh sb="2" eb="4">
      <t>カノウ</t>
    </rPh>
    <rPh sb="5" eb="7">
      <t>ザイサン</t>
    </rPh>
    <phoneticPr fontId="6"/>
  </si>
  <si>
    <t>社会福祉法に基づく事業に活用している不動産等</t>
    <rPh sb="0" eb="2">
      <t>シャカイ</t>
    </rPh>
    <rPh sb="2" eb="4">
      <t>フクシ</t>
    </rPh>
    <rPh sb="4" eb="5">
      <t>ホウ</t>
    </rPh>
    <rPh sb="6" eb="7">
      <t>モト</t>
    </rPh>
    <rPh sb="9" eb="11">
      <t>ジギョウ</t>
    </rPh>
    <rPh sb="12" eb="14">
      <t>カツヨウ</t>
    </rPh>
    <rPh sb="18" eb="21">
      <t>フドウサン</t>
    </rPh>
    <rPh sb="21" eb="22">
      <t>ナド</t>
    </rPh>
    <phoneticPr fontId="6"/>
  </si>
  <si>
    <t>再取得に必要な財産</t>
    <rPh sb="0" eb="3">
      <t>サイシュトク</t>
    </rPh>
    <rPh sb="4" eb="6">
      <t>ヒツヨウ</t>
    </rPh>
    <rPh sb="7" eb="9">
      <t>ザイサン</t>
    </rPh>
    <phoneticPr fontId="6"/>
  </si>
  <si>
    <t>必要な運転資金</t>
    <rPh sb="0" eb="2">
      <t>ヒツヨウ</t>
    </rPh>
    <rPh sb="3" eb="5">
      <t>ウンテン</t>
    </rPh>
    <rPh sb="5" eb="7">
      <t>シキン</t>
    </rPh>
    <phoneticPr fontId="6"/>
  </si>
  <si>
    <t>計算の特例</t>
    <rPh sb="0" eb="2">
      <t>ケイサン</t>
    </rPh>
    <rPh sb="3" eb="5">
      <t>トクレイ</t>
    </rPh>
    <phoneticPr fontId="6"/>
  </si>
  <si>
    <t>７．「現況報告書に記載する「社会福祉充実残額」」</t>
    <phoneticPr fontId="6"/>
  </si>
  <si>
    <t>項目</t>
    <rPh sb="0" eb="2">
      <t>コウモク</t>
    </rPh>
    <phoneticPr fontId="1"/>
  </si>
  <si>
    <t>金額</t>
    <rPh sb="0" eb="2">
      <t>キンガク</t>
    </rPh>
    <phoneticPr fontId="1"/>
  </si>
  <si>
    <t>社会福祉充実残額</t>
    <rPh sb="0" eb="2">
      <t>シャカイ</t>
    </rPh>
    <rPh sb="2" eb="4">
      <t>フクシ</t>
    </rPh>
    <rPh sb="4" eb="6">
      <t>ジュウジツ</t>
    </rPh>
    <rPh sb="6" eb="8">
      <t>ザンガク</t>
    </rPh>
    <phoneticPr fontId="1"/>
  </si>
  <si>
    <t>社会福祉充実計画用財産</t>
    <rPh sb="0" eb="2">
      <t>シャカイ</t>
    </rPh>
    <rPh sb="2" eb="4">
      <t>フクシ</t>
    </rPh>
    <rPh sb="4" eb="6">
      <t>ジュウジツ</t>
    </rPh>
    <rPh sb="6" eb="9">
      <t>ケイカクヨウ</t>
    </rPh>
    <rPh sb="9" eb="11">
      <t>ザイサン</t>
    </rPh>
    <phoneticPr fontId="1"/>
  </si>
  <si>
    <t>合計</t>
    <rPh sb="0" eb="2">
      <t>ゴウケイ</t>
    </rPh>
    <phoneticPr fontId="1"/>
  </si>
  <si>
    <t>（別添）</t>
    <rPh sb="1" eb="3">
      <t>ベッテン</t>
    </rPh>
    <phoneticPr fontId="6"/>
  </si>
  <si>
    <t>社会福祉充実残額算定シート別添（財産目録）</t>
    <rPh sb="13" eb="15">
      <t>ベッテン</t>
    </rPh>
    <rPh sb="16" eb="18">
      <t>ザイサン</t>
    </rPh>
    <rPh sb="18" eb="20">
      <t>モクロク</t>
    </rPh>
    <phoneticPr fontId="6"/>
  </si>
  <si>
    <t>（単位：円）</t>
    <rPh sb="1" eb="3">
      <t>タンイ</t>
    </rPh>
    <rPh sb="4" eb="5">
      <t>エン</t>
    </rPh>
    <phoneticPr fontId="18"/>
  </si>
  <si>
    <t>（単位：円）</t>
    <phoneticPr fontId="18"/>
  </si>
  <si>
    <t xml:space="preserve">貸借対照表科目 </t>
    <phoneticPr fontId="20"/>
  </si>
  <si>
    <t xml:space="preserve">場所・物量等 </t>
    <phoneticPr fontId="20"/>
  </si>
  <si>
    <t>取得年度</t>
    <rPh sb="0" eb="2">
      <t>シュトク</t>
    </rPh>
    <rPh sb="2" eb="4">
      <t>ネンド</t>
    </rPh>
    <phoneticPr fontId="18"/>
  </si>
  <si>
    <t>使用目的等</t>
    <rPh sb="0" eb="2">
      <t>シヨウ</t>
    </rPh>
    <rPh sb="2" eb="4">
      <t>モクテキ</t>
    </rPh>
    <rPh sb="4" eb="5">
      <t>トウ</t>
    </rPh>
    <phoneticPr fontId="21"/>
  </si>
  <si>
    <t>取得価額</t>
    <rPh sb="0" eb="2">
      <t>シュトク</t>
    </rPh>
    <rPh sb="2" eb="4">
      <t>カガク</t>
    </rPh>
    <phoneticPr fontId="18"/>
  </si>
  <si>
    <t>減価償却累計額</t>
    <rPh sb="0" eb="2">
      <t>ゲンカ</t>
    </rPh>
    <rPh sb="2" eb="4">
      <t>ショウキャク</t>
    </rPh>
    <rPh sb="4" eb="7">
      <t>ルイケイガク</t>
    </rPh>
    <phoneticPr fontId="18"/>
  </si>
  <si>
    <t xml:space="preserve">貸借対照表価額 </t>
    <rPh sb="0" eb="2">
      <t>タイシャク</t>
    </rPh>
    <rPh sb="2" eb="4">
      <t>タイショウ</t>
    </rPh>
    <rPh sb="4" eb="5">
      <t>ヒョウ</t>
    </rPh>
    <rPh sb="5" eb="7">
      <t>カガク</t>
    </rPh>
    <phoneticPr fontId="18"/>
  </si>
  <si>
    <t>控除対象</t>
    <rPh sb="0" eb="2">
      <t>コウジョ</t>
    </rPh>
    <rPh sb="2" eb="4">
      <t>タイショウ</t>
    </rPh>
    <phoneticPr fontId="18"/>
  </si>
  <si>
    <t>Ⅰ　資産の部</t>
    <phoneticPr fontId="6"/>
  </si>
  <si>
    <t xml:space="preserve">　１　流動資産 </t>
    <phoneticPr fontId="18"/>
  </si>
  <si>
    <t>現金預金</t>
  </si>
  <si>
    <t>有価証券</t>
  </si>
  <si>
    <t>事業未収金</t>
  </si>
  <si>
    <t>未収金</t>
  </si>
  <si>
    <t>未収補助金</t>
  </si>
  <si>
    <t>未収収益</t>
  </si>
  <si>
    <t>受取手形</t>
  </si>
  <si>
    <t>貯蔵品</t>
  </si>
  <si>
    <t>医薬品</t>
  </si>
  <si>
    <t>診療・療養費等材料</t>
  </si>
  <si>
    <t>給食用材料</t>
  </si>
  <si>
    <t>商品・製品</t>
  </si>
  <si>
    <t>仕掛品</t>
  </si>
  <si>
    <t>原材料</t>
  </si>
  <si>
    <t>立替金</t>
  </si>
  <si>
    <t>前払金</t>
  </si>
  <si>
    <t>前払費用</t>
  </si>
  <si>
    <t>１年以内回収予定長期貸付金</t>
  </si>
  <si>
    <t>短期貸付金</t>
  </si>
  <si>
    <t>仮払金</t>
  </si>
  <si>
    <t>その他の流動資産</t>
  </si>
  <si>
    <t>徴収不能引当金</t>
  </si>
  <si>
    <t>流動資産合計</t>
    <rPh sb="0" eb="2">
      <t>リュウドウ</t>
    </rPh>
    <rPh sb="2" eb="4">
      <t>シサン</t>
    </rPh>
    <rPh sb="4" eb="6">
      <t>ゴウケイ</t>
    </rPh>
    <phoneticPr fontId="18"/>
  </si>
  <si>
    <t xml:space="preserve">　２　固定資産 </t>
    <rPh sb="3" eb="5">
      <t>コテイ</t>
    </rPh>
    <phoneticPr fontId="18"/>
  </si>
  <si>
    <t xml:space="preserve">　（１）　基本財産 </t>
    <rPh sb="5" eb="7">
      <t>キホン</t>
    </rPh>
    <rPh sb="7" eb="9">
      <t>ザイサン</t>
    </rPh>
    <phoneticPr fontId="18"/>
  </si>
  <si>
    <t>土地</t>
  </si>
  <si>
    <t>建物</t>
  </si>
  <si>
    <t>定期預金</t>
  </si>
  <si>
    <t>投資有価証券</t>
  </si>
  <si>
    <t>基本財産合計</t>
    <rPh sb="0" eb="2">
      <t>キホン</t>
    </rPh>
    <rPh sb="2" eb="4">
      <t>ザイサン</t>
    </rPh>
    <rPh sb="4" eb="6">
      <t>ゴウケイ</t>
    </rPh>
    <phoneticPr fontId="18"/>
  </si>
  <si>
    <t>　（２）　その他の固定資産</t>
    <rPh sb="7" eb="8">
      <t>タ</t>
    </rPh>
    <rPh sb="9" eb="11">
      <t>コテイ</t>
    </rPh>
    <rPh sb="11" eb="13">
      <t>シサン</t>
    </rPh>
    <phoneticPr fontId="18"/>
  </si>
  <si>
    <t>構築物</t>
  </si>
  <si>
    <t>機械及び装置</t>
  </si>
  <si>
    <t>車輌運搬具</t>
  </si>
  <si>
    <t>器具及び備品</t>
  </si>
  <si>
    <t>建設仮勘定</t>
  </si>
  <si>
    <t>有形リース資産</t>
  </si>
  <si>
    <t>権利</t>
  </si>
  <si>
    <t>ソフトウェア</t>
  </si>
  <si>
    <t>無形リース資産</t>
  </si>
  <si>
    <t>長期貸付金</t>
  </si>
  <si>
    <t>退職給付引当資産</t>
  </si>
  <si>
    <t>長期預り金積立資産</t>
  </si>
  <si>
    <t>差入保証金</t>
  </si>
  <si>
    <t>長期前払費用</t>
  </si>
  <si>
    <t>その他の固定資産</t>
  </si>
  <si>
    <t>その他の固定資産合計</t>
    <rPh sb="2" eb="3">
      <t>タ</t>
    </rPh>
    <rPh sb="4" eb="6">
      <t>コテイ</t>
    </rPh>
    <rPh sb="6" eb="8">
      <t>シサン</t>
    </rPh>
    <rPh sb="8" eb="10">
      <t>ゴウケイ</t>
    </rPh>
    <phoneticPr fontId="18"/>
  </si>
  <si>
    <t>固定資産合計</t>
    <rPh sb="0" eb="2">
      <t>コテイ</t>
    </rPh>
    <rPh sb="2" eb="4">
      <t>シサン</t>
    </rPh>
    <rPh sb="4" eb="6">
      <t>ゴウケイ</t>
    </rPh>
    <phoneticPr fontId="18"/>
  </si>
  <si>
    <t>資産合計</t>
    <rPh sb="0" eb="2">
      <t>シサン</t>
    </rPh>
    <rPh sb="2" eb="4">
      <t>ゴウケイ</t>
    </rPh>
    <phoneticPr fontId="18"/>
  </si>
  <si>
    <t>Ⅱ　負債の部</t>
    <rPh sb="2" eb="4">
      <t>フサイ</t>
    </rPh>
    <rPh sb="5" eb="6">
      <t>ブ</t>
    </rPh>
    <phoneticPr fontId="18"/>
  </si>
  <si>
    <t>　１　流動負債</t>
    <rPh sb="5" eb="7">
      <t>フサイ</t>
    </rPh>
    <phoneticPr fontId="18"/>
  </si>
  <si>
    <t>短期運営資金借入金</t>
  </si>
  <si>
    <t>事業未払金</t>
  </si>
  <si>
    <t>その他の未払金</t>
  </si>
  <si>
    <t>支払手形</t>
  </si>
  <si>
    <t>役員等短期借入金</t>
  </si>
  <si>
    <t>１年以内返済予定設備資金借入金</t>
  </si>
  <si>
    <t>１年以内返済予定長期運営資金借入金</t>
  </si>
  <si>
    <t>１年以内返済予定リース債務</t>
  </si>
  <si>
    <t>１年以内返済予定役員等長期借入金</t>
  </si>
  <si>
    <t>未払費用</t>
  </si>
  <si>
    <t>預り金</t>
  </si>
  <si>
    <t>職員預り金</t>
  </si>
  <si>
    <t>前受金</t>
  </si>
  <si>
    <t>前受収益</t>
  </si>
  <si>
    <t>仮受金</t>
  </si>
  <si>
    <t>賞与引当金</t>
  </si>
  <si>
    <t>その他の流動負債</t>
  </si>
  <si>
    <t>流動負債合計</t>
    <rPh sb="0" eb="2">
      <t>リュウドウ</t>
    </rPh>
    <rPh sb="2" eb="4">
      <t>フサイ</t>
    </rPh>
    <rPh sb="4" eb="6">
      <t>ゴウケイ</t>
    </rPh>
    <phoneticPr fontId="18"/>
  </si>
  <si>
    <t>　２　固定負債</t>
    <rPh sb="3" eb="5">
      <t>コテイ</t>
    </rPh>
    <rPh sb="5" eb="7">
      <t>フサイ</t>
    </rPh>
    <phoneticPr fontId="18"/>
  </si>
  <si>
    <t>設備資金借入金</t>
  </si>
  <si>
    <t>長期運営資金借入金</t>
  </si>
  <si>
    <t>リース債務</t>
  </si>
  <si>
    <t>役員等長期借入金</t>
  </si>
  <si>
    <t>退職給付引当金</t>
  </si>
  <si>
    <t>長期未払金</t>
  </si>
  <si>
    <t>長期預り金</t>
  </si>
  <si>
    <t>その他の固定負債</t>
  </si>
  <si>
    <t>固定負債合計</t>
    <rPh sb="0" eb="2">
      <t>コテイ</t>
    </rPh>
    <rPh sb="2" eb="4">
      <t>フサイ</t>
    </rPh>
    <rPh sb="4" eb="6">
      <t>ゴウケイ</t>
    </rPh>
    <phoneticPr fontId="18"/>
  </si>
  <si>
    <t>負債合計</t>
    <rPh sb="0" eb="2">
      <t>フサイ</t>
    </rPh>
    <rPh sb="2" eb="4">
      <t>ゴウケイ</t>
    </rPh>
    <phoneticPr fontId="18"/>
  </si>
  <si>
    <t>差引純資産</t>
    <rPh sb="0" eb="2">
      <t>サシヒキ</t>
    </rPh>
    <rPh sb="2" eb="5">
      <t>ジュンシサン</t>
    </rPh>
    <phoneticPr fontId="18"/>
  </si>
  <si>
    <t>年度</t>
  </si>
  <si>
    <t>建設工事費デフレーター</t>
  </si>
  <si>
    <t>（建設総合指数）</t>
  </si>
  <si>
    <t>社会福祉充実計画用財産額</t>
    <rPh sb="9" eb="11">
      <t>ザイサン</t>
    </rPh>
    <rPh sb="11" eb="12">
      <t>ガク</t>
    </rPh>
    <phoneticPr fontId="18"/>
  </si>
  <si>
    <t>計画用財産額計</t>
    <rPh sb="0" eb="3">
      <t>ケイカクヨウ</t>
    </rPh>
    <rPh sb="3" eb="5">
      <t>ザイサン</t>
    </rPh>
    <rPh sb="5" eb="6">
      <t>ガク</t>
    </rPh>
    <rPh sb="6" eb="7">
      <t>ケイ</t>
    </rPh>
    <phoneticPr fontId="18"/>
  </si>
  <si>
    <t>（入力上の留意事項）</t>
    <phoneticPr fontId="6"/>
  </si>
  <si>
    <t>※ 財産目録については、科目を分けた場合は、小計欄を設けることとしていますが、エクセル版の社会福祉充実残額算定シート別添（財産目録）については、小計欄は不要とします</t>
    <phoneticPr fontId="6"/>
  </si>
  <si>
    <t>（何）積立資産</t>
  </si>
  <si>
    <t>1年以内支払予定長期未払金</t>
  </si>
  <si>
    <r>
      <t>控除対象</t>
    </r>
    <r>
      <rPr>
        <sz val="11"/>
        <rFont val="Meiryo UI"/>
        <family val="3"/>
        <charset val="128"/>
      </rPr>
      <t>額</t>
    </r>
    <rPh sb="0" eb="2">
      <t>コウジョ</t>
    </rPh>
    <rPh sb="2" eb="4">
      <t>タイショウ</t>
    </rPh>
    <rPh sb="4" eb="5">
      <t>ガク</t>
    </rPh>
    <phoneticPr fontId="18"/>
  </si>
  <si>
    <t>適用する</t>
  </si>
  <si>
    <t>控除対象額計</t>
    <phoneticPr fontId="18"/>
  </si>
  <si>
    <t>2016年と比較した伸び率</t>
    <phoneticPr fontId="6"/>
  </si>
  <si>
    <t>建物減価償却累計額</t>
    <rPh sb="0" eb="2">
      <t>タテモノ</t>
    </rPh>
    <rPh sb="2" eb="4">
      <t>ゲンカ</t>
    </rPh>
    <rPh sb="4" eb="6">
      <t>ショウキャク</t>
    </rPh>
    <rPh sb="6" eb="9">
      <t>ルイケイガク</t>
    </rPh>
    <phoneticPr fontId="6"/>
  </si>
  <si>
    <t>（何）減価償却累計額</t>
    <rPh sb="3" eb="5">
      <t>ゲンカ</t>
    </rPh>
    <rPh sb="5" eb="7">
      <t>ショウキャク</t>
    </rPh>
    <rPh sb="7" eb="10">
      <t>ルイケイガク</t>
    </rPh>
    <phoneticPr fontId="6"/>
  </si>
  <si>
    <t>徴収不能引当金</t>
    <phoneticPr fontId="6"/>
  </si>
  <si>
    <t>役職退職慰労引当金</t>
    <rPh sb="0" eb="2">
      <t>ヤクショク</t>
    </rPh>
    <rPh sb="4" eb="6">
      <t>イロウ</t>
    </rPh>
    <phoneticPr fontId="6"/>
  </si>
  <si>
    <t>平成○○年３月３１日現在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6"/>
  </si>
  <si>
    <t>※　行が不足する場合は適宜追加すること。</t>
    <rPh sb="2" eb="3">
      <t>ギョウ</t>
    </rPh>
    <rPh sb="4" eb="6">
      <t>フソク</t>
    </rPh>
    <rPh sb="8" eb="10">
      <t>バアイ</t>
    </rPh>
    <rPh sb="11" eb="13">
      <t>テキギ</t>
    </rPh>
    <rPh sb="13" eb="15">
      <t>ツイカ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</si>
</sst>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#,##0_ ;[Red]\-#,##0\ "/>
    <numFmt numFmtId="177" formatCode="0_ ;[Red]\-0\ "/>
    <numFmt numFmtId="178" formatCode="#,##0.0000_ "/>
    <numFmt numFmtId="179" formatCode="#,##0_ "/>
    <numFmt numFmtId="180" formatCode="0.000_);[Red]\(0.000\)"/>
    <numFmt numFmtId="181" formatCode="#,##0_);[Red]\(#,##0\)"/>
    <numFmt numFmtId="182" formatCode="#,##0.000_);[Red]\(#,##0.000\)"/>
    <numFmt numFmtId="183" formatCode="0.0%"/>
    <numFmt numFmtId="184" formatCode="[$-411]ggge&quot;年&quot;m&quot;月&quot;d&quot;日現在&quot;;@"/>
    <numFmt numFmtId="185" formatCode="????&quot;年度&quot;"/>
    <numFmt numFmtId="186" formatCode="0.000"/>
    <numFmt numFmtId="187" formatCode="#,###;[Red]\-#,###"/>
  </numFmts>
  <fonts count="26">
    <font>
      <sz val="10"/>
      <color theme="1"/>
      <name val="ＭＳ Ｐ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6"/>
      <name val="Meiryo UI"/>
      <family val="2"/>
      <charset val="128"/>
    </font>
    <font>
      <sz val="22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u/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name val="Meiryo UI"/>
      <family val="3"/>
      <charset val="128"/>
    </font>
    <font>
      <sz val="11"/>
      <name val="ＭＳ Ｐゴシック"/>
      <family val="3"/>
      <charset val="128"/>
    </font>
    <font>
      <sz val="18"/>
      <name val="Meiryo UI"/>
      <family val="3"/>
      <charset val="128"/>
    </font>
    <font>
      <sz val="11"/>
      <name val="Meiryo UI"/>
      <family val="3"/>
      <charset val="128"/>
    </font>
    <font>
      <sz val="1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6"/>
      <name val="Meiryo UI"/>
      <family val="3"/>
      <charset val="128"/>
    </font>
    <font>
      <sz val="6"/>
      <name val="ＭＳ Ｐゴシック"/>
      <family val="3"/>
      <charset val="128"/>
    </font>
    <font>
      <sz val="11"/>
      <color indexed="0"/>
      <name val="Meiryo UI"/>
      <family val="3"/>
      <charset val="128"/>
    </font>
    <font>
      <sz val="6"/>
      <name val="ＭＳ ゴシック"/>
      <family val="3"/>
      <charset val="128"/>
    </font>
    <font>
      <sz val="10"/>
      <color indexed="0"/>
      <name val="ＭＳ Ｐ明朝"/>
      <family val="1"/>
      <charset val="128"/>
    </font>
    <font>
      <b/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.5"/>
      <color theme="1"/>
      <name val="HGSｺﾞｼｯｸM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BE5F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5" fillId="0" borderId="0">
      <alignment horizontal="left" vertical="top"/>
    </xf>
    <xf numFmtId="0" fontId="1" fillId="0" borderId="0">
      <alignment vertical="center"/>
    </xf>
    <xf numFmtId="38" fontId="12" fillId="0" borderId="0" applyFont="0" applyFill="0" applyBorder="0" applyAlignment="0" applyProtection="0"/>
    <xf numFmtId="0" fontId="2" fillId="0" borderId="0">
      <alignment vertical="center"/>
    </xf>
    <xf numFmtId="9" fontId="25" fillId="0" borderId="0" applyFont="0" applyFill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3" fillId="2" borderId="0" xfId="1" applyFont="1" applyFill="1">
      <alignment vertical="center"/>
    </xf>
    <xf numFmtId="0" fontId="5" fillId="2" borderId="0" xfId="1" applyFont="1" applyFill="1" applyAlignment="1">
      <alignment horizontal="right" vertical="center"/>
    </xf>
    <xf numFmtId="0" fontId="3" fillId="2" borderId="1" xfId="1" applyFont="1" applyFill="1" applyBorder="1">
      <alignment vertical="center"/>
    </xf>
    <xf numFmtId="0" fontId="3" fillId="2" borderId="3" xfId="1" applyFont="1" applyFill="1" applyBorder="1">
      <alignment vertical="center"/>
    </xf>
    <xf numFmtId="0" fontId="3" fillId="2" borderId="4" xfId="1" applyFont="1" applyFill="1" applyBorder="1">
      <alignment vertical="center"/>
    </xf>
    <xf numFmtId="0" fontId="3" fillId="2" borderId="0" xfId="1" applyFont="1" applyFill="1" applyBorder="1">
      <alignment vertical="center"/>
    </xf>
    <xf numFmtId="0" fontId="7" fillId="2" borderId="0" xfId="1" applyFont="1" applyFill="1" applyBorder="1">
      <alignment vertical="center"/>
    </xf>
    <xf numFmtId="0" fontId="3" fillId="2" borderId="5" xfId="1" applyFont="1" applyFill="1" applyBorder="1">
      <alignment vertical="center"/>
    </xf>
    <xf numFmtId="0" fontId="3" fillId="2" borderId="4" xfId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7" fillId="2" borderId="6" xfId="1" applyFont="1" applyFill="1" applyBorder="1">
      <alignment vertical="center"/>
    </xf>
    <xf numFmtId="0" fontId="7" fillId="2" borderId="5" xfId="1" applyFont="1" applyFill="1" applyBorder="1">
      <alignment vertical="center"/>
    </xf>
    <xf numFmtId="0" fontId="7" fillId="2" borderId="0" xfId="1" applyFont="1" applyFill="1">
      <alignment vertical="center"/>
    </xf>
    <xf numFmtId="0" fontId="3" fillId="3" borderId="7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176" fontId="9" fillId="4" borderId="7" xfId="1" applyNumberFormat="1" applyFont="1" applyFill="1" applyBorder="1">
      <alignment vertical="center"/>
    </xf>
    <xf numFmtId="0" fontId="3" fillId="2" borderId="0" xfId="1" applyFont="1" applyFill="1" applyBorder="1" applyAlignment="1">
      <alignment horizontal="left" vertical="center" indent="1"/>
    </xf>
    <xf numFmtId="0" fontId="3" fillId="3" borderId="7" xfId="1" applyFont="1" applyFill="1" applyBorder="1">
      <alignment vertical="center"/>
    </xf>
    <xf numFmtId="176" fontId="3" fillId="4" borderId="7" xfId="1" applyNumberFormat="1" applyFont="1" applyFill="1" applyBorder="1" applyAlignment="1" applyProtection="1">
      <alignment vertical="center" shrinkToFit="1"/>
      <protection locked="0"/>
    </xf>
    <xf numFmtId="0" fontId="10" fillId="2" borderId="0" xfId="1" applyFont="1" applyFill="1" applyBorder="1" applyAlignment="1">
      <alignment horizontal="left" vertical="center"/>
    </xf>
    <xf numFmtId="0" fontId="9" fillId="2" borderId="0" xfId="1" applyFont="1" applyFill="1" applyBorder="1">
      <alignment vertical="center"/>
    </xf>
    <xf numFmtId="176" fontId="9" fillId="5" borderId="7" xfId="1" applyNumberFormat="1" applyFont="1" applyFill="1" applyBorder="1">
      <alignment vertical="center"/>
    </xf>
    <xf numFmtId="176" fontId="9" fillId="0" borderId="8" xfId="1" applyNumberFormat="1" applyFont="1" applyFill="1" applyBorder="1">
      <alignment vertical="center"/>
    </xf>
    <xf numFmtId="176" fontId="3" fillId="6" borderId="7" xfId="1" applyNumberFormat="1" applyFont="1" applyFill="1" applyBorder="1" applyAlignment="1">
      <alignment horizontal="right" vertical="center" shrinkToFit="1"/>
    </xf>
    <xf numFmtId="0" fontId="3" fillId="2" borderId="0" xfId="1" applyFont="1" applyFill="1" applyBorder="1" applyAlignment="1">
      <alignment horizontal="right" vertical="center"/>
    </xf>
    <xf numFmtId="0" fontId="9" fillId="2" borderId="0" xfId="1" applyFont="1" applyFill="1" applyBorder="1" applyAlignment="1">
      <alignment horizontal="right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176" fontId="3" fillId="6" borderId="7" xfId="1" applyNumberFormat="1" applyFont="1" applyFill="1" applyBorder="1" applyAlignment="1">
      <alignment horizontal="right" vertical="center"/>
    </xf>
    <xf numFmtId="0" fontId="3" fillId="2" borderId="6" xfId="1" applyFont="1" applyFill="1" applyBorder="1">
      <alignment vertical="center"/>
    </xf>
    <xf numFmtId="176" fontId="3" fillId="7" borderId="7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horizontal="left" vertical="center"/>
    </xf>
    <xf numFmtId="0" fontId="9" fillId="2" borderId="0" xfId="1" applyFont="1" applyFill="1" applyBorder="1" applyAlignment="1">
      <alignment horizontal="center" vertical="center"/>
    </xf>
    <xf numFmtId="176" fontId="3" fillId="6" borderId="7" xfId="1" applyNumberFormat="1" applyFont="1" applyFill="1" applyBorder="1" applyAlignment="1">
      <alignment vertical="center" shrinkToFit="1"/>
    </xf>
    <xf numFmtId="176" fontId="3" fillId="5" borderId="7" xfId="1" applyNumberFormat="1" applyFont="1" applyFill="1" applyBorder="1" applyAlignment="1">
      <alignment vertical="center" shrinkToFit="1"/>
    </xf>
    <xf numFmtId="176" fontId="3" fillId="5" borderId="9" xfId="1" applyNumberFormat="1" applyFont="1" applyFill="1" applyBorder="1" applyAlignment="1">
      <alignment vertical="center" shrinkToFit="1"/>
    </xf>
    <xf numFmtId="0" fontId="3" fillId="3" borderId="10" xfId="1" applyFont="1" applyFill="1" applyBorder="1">
      <alignment vertical="center"/>
    </xf>
    <xf numFmtId="176" fontId="3" fillId="0" borderId="8" xfId="1" applyNumberFormat="1" applyFont="1" applyFill="1" applyBorder="1" applyAlignment="1" applyProtection="1">
      <alignment vertical="center" shrinkToFit="1"/>
      <protection locked="0"/>
    </xf>
    <xf numFmtId="176" fontId="3" fillId="5" borderId="11" xfId="1" applyNumberFormat="1" applyFont="1" applyFill="1" applyBorder="1" applyAlignment="1">
      <alignment vertical="center" shrinkToFit="1"/>
    </xf>
    <xf numFmtId="0" fontId="3" fillId="2" borderId="0" xfId="1" applyFont="1" applyFill="1" applyBorder="1" applyAlignment="1">
      <alignment vertical="center" shrinkToFit="1"/>
    </xf>
    <xf numFmtId="0" fontId="3" fillId="2" borderId="14" xfId="1" applyFont="1" applyFill="1" applyBorder="1" applyAlignment="1">
      <alignment horizontal="center" vertical="center" wrapText="1" shrinkToFit="1"/>
    </xf>
    <xf numFmtId="0" fontId="3" fillId="2" borderId="5" xfId="1" applyFont="1" applyFill="1" applyBorder="1" applyAlignment="1">
      <alignment vertical="center" shrinkToFit="1"/>
    </xf>
    <xf numFmtId="0" fontId="3" fillId="2" borderId="0" xfId="1" applyFont="1" applyFill="1" applyAlignment="1">
      <alignment vertical="center" shrinkToFit="1"/>
    </xf>
    <xf numFmtId="0" fontId="3" fillId="3" borderId="9" xfId="1" applyFont="1" applyFill="1" applyBorder="1" applyAlignment="1">
      <alignment horizontal="center" vertical="center" wrapText="1"/>
    </xf>
    <xf numFmtId="0" fontId="9" fillId="3" borderId="7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shrinkToFit="1"/>
    </xf>
    <xf numFmtId="180" fontId="3" fillId="5" borderId="7" xfId="1" applyNumberFormat="1" applyFont="1" applyFill="1" applyBorder="1" applyAlignment="1">
      <alignment vertical="center" shrinkToFit="1"/>
    </xf>
    <xf numFmtId="181" fontId="3" fillId="5" borderId="7" xfId="1" applyNumberFormat="1" applyFont="1" applyFill="1" applyBorder="1" applyAlignment="1">
      <alignment vertical="center" shrinkToFit="1"/>
    </xf>
    <xf numFmtId="9" fontId="3" fillId="5" borderId="7" xfId="1" applyNumberFormat="1" applyFont="1" applyFill="1" applyBorder="1" applyAlignment="1">
      <alignment vertical="center" shrinkToFit="1"/>
    </xf>
    <xf numFmtId="179" fontId="3" fillId="5" borderId="7" xfId="1" applyNumberFormat="1" applyFont="1" applyFill="1" applyBorder="1" applyAlignment="1">
      <alignment vertical="center" shrinkToFit="1"/>
    </xf>
    <xf numFmtId="179" fontId="3" fillId="2" borderId="14" xfId="1" applyNumberFormat="1" applyFont="1" applyFill="1" applyBorder="1" applyAlignment="1">
      <alignment vertical="center" shrinkToFit="1"/>
    </xf>
    <xf numFmtId="38" fontId="3" fillId="5" borderId="7" xfId="3" applyFont="1" applyFill="1" applyBorder="1" applyAlignment="1">
      <alignment vertical="center" shrinkToFit="1"/>
    </xf>
    <xf numFmtId="0" fontId="3" fillId="3" borderId="18" xfId="1" applyFont="1" applyFill="1" applyBorder="1" applyAlignment="1">
      <alignment horizontal="right" vertical="center"/>
    </xf>
    <xf numFmtId="0" fontId="3" fillId="3" borderId="19" xfId="1" applyFont="1" applyFill="1" applyBorder="1" applyAlignment="1">
      <alignment horizontal="right" vertical="center"/>
    </xf>
    <xf numFmtId="179" fontId="3" fillId="6" borderId="7" xfId="1" applyNumberFormat="1" applyFont="1" applyFill="1" applyBorder="1" applyAlignment="1">
      <alignment horizontal="right" vertical="center" shrinkToFit="1"/>
    </xf>
    <xf numFmtId="179" fontId="3" fillId="2" borderId="14" xfId="1" applyNumberFormat="1" applyFont="1" applyFill="1" applyBorder="1" applyAlignment="1">
      <alignment horizontal="right" vertical="center"/>
    </xf>
    <xf numFmtId="0" fontId="3" fillId="2" borderId="20" xfId="1" applyFont="1" applyFill="1" applyBorder="1">
      <alignment vertical="center"/>
    </xf>
    <xf numFmtId="0" fontId="10" fillId="2" borderId="6" xfId="1" applyFont="1" applyFill="1" applyBorder="1" applyAlignment="1">
      <alignment horizontal="left" vertical="center"/>
    </xf>
    <xf numFmtId="0" fontId="3" fillId="3" borderId="18" xfId="1" applyFont="1" applyFill="1" applyBorder="1" applyAlignment="1">
      <alignment horizontal="center" vertical="center"/>
    </xf>
    <xf numFmtId="176" fontId="3" fillId="5" borderId="7" xfId="4" applyNumberFormat="1" applyFont="1" applyFill="1" applyBorder="1" applyAlignment="1">
      <alignment vertical="center" shrinkToFit="1"/>
    </xf>
    <xf numFmtId="176" fontId="3" fillId="6" borderId="7" xfId="4" applyNumberFormat="1" applyFont="1" applyFill="1" applyBorder="1" applyAlignment="1">
      <alignment vertical="center" shrinkToFit="1"/>
    </xf>
    <xf numFmtId="176" fontId="3" fillId="5" borderId="7" xfId="4" applyNumberFormat="1" applyFont="1" applyFill="1" applyBorder="1" applyAlignment="1">
      <alignment horizontal="right" vertical="center" shrinkToFit="1"/>
    </xf>
    <xf numFmtId="0" fontId="3" fillId="2" borderId="0" xfId="1" applyFont="1" applyFill="1" applyAlignment="1">
      <alignment horizontal="right" vertical="center"/>
    </xf>
    <xf numFmtId="0" fontId="3" fillId="3" borderId="7" xfId="1" applyFont="1" applyFill="1" applyBorder="1" applyAlignment="1">
      <alignment vertical="center" shrinkToFit="1"/>
    </xf>
    <xf numFmtId="0" fontId="3" fillId="3" borderId="19" xfId="1" applyFont="1" applyFill="1" applyBorder="1" applyAlignment="1">
      <alignment vertical="center"/>
    </xf>
    <xf numFmtId="0" fontId="3" fillId="7" borderId="7" xfId="1" applyFont="1" applyFill="1" applyBorder="1" applyAlignment="1">
      <alignment horizontal="center" vertical="center"/>
    </xf>
    <xf numFmtId="176" fontId="3" fillId="2" borderId="0" xfId="1" applyNumberFormat="1" applyFont="1" applyFill="1" applyBorder="1" applyAlignment="1">
      <alignment horizontal="right" vertical="center" shrinkToFit="1"/>
    </xf>
    <xf numFmtId="0" fontId="3" fillId="2" borderId="0" xfId="1" applyFont="1" applyFill="1" applyBorder="1" applyAlignment="1">
      <alignment vertical="center"/>
    </xf>
    <xf numFmtId="0" fontId="3" fillId="2" borderId="6" xfId="1" applyFont="1" applyFill="1" applyBorder="1" applyAlignment="1">
      <alignment horizontal="center" vertical="center"/>
    </xf>
    <xf numFmtId="176" fontId="3" fillId="2" borderId="6" xfId="1" applyNumberFormat="1" applyFont="1" applyFill="1" applyBorder="1" applyAlignment="1">
      <alignment horizontal="right" vertical="center" shrinkToFit="1"/>
    </xf>
    <xf numFmtId="176" fontId="3" fillId="3" borderId="7" xfId="1" applyNumberFormat="1" applyFont="1" applyFill="1" applyBorder="1" applyAlignment="1">
      <alignment horizontal="center" vertical="center" shrinkToFit="1"/>
    </xf>
    <xf numFmtId="0" fontId="3" fillId="3" borderId="7" xfId="1" applyFont="1" applyFill="1" applyBorder="1" applyAlignment="1">
      <alignment horizontal="left" vertical="center"/>
    </xf>
    <xf numFmtId="0" fontId="3" fillId="2" borderId="21" xfId="1" applyFont="1" applyFill="1" applyBorder="1" applyAlignment="1">
      <alignment vertical="center"/>
    </xf>
    <xf numFmtId="0" fontId="3" fillId="2" borderId="22" xfId="1" applyFont="1" applyFill="1" applyBorder="1">
      <alignment vertical="center"/>
    </xf>
    <xf numFmtId="0" fontId="3" fillId="2" borderId="23" xfId="1" applyFont="1" applyFill="1" applyBorder="1">
      <alignment vertical="center"/>
    </xf>
    <xf numFmtId="0" fontId="13" fillId="2" borderId="0" xfId="5" applyFont="1" applyFill="1">
      <alignment vertical="center"/>
    </xf>
    <xf numFmtId="0" fontId="13" fillId="2" borderId="0" xfId="5" applyFont="1" applyFill="1" applyAlignment="1">
      <alignment horizontal="right" vertical="center"/>
    </xf>
    <xf numFmtId="0" fontId="14" fillId="2" borderId="0" xfId="5" applyFont="1" applyFill="1">
      <alignment vertical="center"/>
    </xf>
    <xf numFmtId="49" fontId="16" fillId="2" borderId="0" xfId="6" applyNumberFormat="1" applyFont="1" applyFill="1" applyAlignment="1" applyProtection="1">
      <alignment vertical="center"/>
    </xf>
    <xf numFmtId="49" fontId="14" fillId="2" borderId="0" xfId="6" applyNumberFormat="1" applyFont="1" applyFill="1" applyAlignment="1" applyProtection="1">
      <alignment vertical="center"/>
    </xf>
    <xf numFmtId="0" fontId="16" fillId="2" borderId="0" xfId="7" applyFont="1" applyFill="1" applyAlignment="1" applyProtection="1">
      <alignment horizontal="right" vertical="center"/>
    </xf>
    <xf numFmtId="0" fontId="14" fillId="2" borderId="0" xfId="7" applyFont="1" applyFill="1" applyAlignment="1" applyProtection="1">
      <alignment vertical="center"/>
    </xf>
    <xf numFmtId="0" fontId="14" fillId="2" borderId="0" xfId="7" applyFont="1" applyFill="1" applyAlignment="1" applyProtection="1">
      <alignment horizontal="left" vertical="center"/>
    </xf>
    <xf numFmtId="0" fontId="14" fillId="2" borderId="6" xfId="7" applyNumberFormat="1" applyFont="1" applyFill="1" applyBorder="1" applyAlignment="1" applyProtection="1">
      <alignment horizontal="right" vertical="center" wrapText="1"/>
    </xf>
    <xf numFmtId="0" fontId="19" fillId="2" borderId="0" xfId="7" applyNumberFormat="1" applyFont="1" applyFill="1" applyBorder="1" applyAlignment="1" applyProtection="1">
      <alignment vertical="center" wrapText="1"/>
    </xf>
    <xf numFmtId="0" fontId="14" fillId="2" borderId="0" xfId="6" applyNumberFormat="1" applyFont="1" applyFill="1" applyAlignment="1" applyProtection="1">
      <alignment vertical="center"/>
    </xf>
    <xf numFmtId="0" fontId="14" fillId="2" borderId="7" xfId="7" applyNumberFormat="1" applyFont="1" applyFill="1" applyBorder="1" applyAlignment="1" applyProtection="1">
      <alignment horizontal="center" vertical="center" wrapText="1"/>
    </xf>
    <xf numFmtId="0" fontId="14" fillId="2" borderId="0" xfId="7" applyNumberFormat="1" applyFont="1" applyFill="1" applyBorder="1" applyAlignment="1" applyProtection="1">
      <alignment horizontal="center" vertical="center" wrapText="1"/>
    </xf>
    <xf numFmtId="0" fontId="14" fillId="2" borderId="12" xfId="7" applyNumberFormat="1" applyFont="1" applyFill="1" applyBorder="1" applyAlignment="1" applyProtection="1">
      <alignment horizontal="left" vertical="center" wrapText="1"/>
    </xf>
    <xf numFmtId="0" fontId="14" fillId="2" borderId="13" xfId="7" applyNumberFormat="1" applyFont="1" applyFill="1" applyBorder="1" applyAlignment="1" applyProtection="1">
      <alignment vertical="center" wrapText="1"/>
    </xf>
    <xf numFmtId="0" fontId="19" fillId="2" borderId="16" xfId="7" applyNumberFormat="1" applyFont="1" applyFill="1" applyBorder="1" applyAlignment="1" applyProtection="1">
      <alignment vertical="center" wrapText="1"/>
    </xf>
    <xf numFmtId="0" fontId="19" fillId="2" borderId="15" xfId="7" applyNumberFormat="1" applyFont="1" applyFill="1" applyBorder="1" applyAlignment="1" applyProtection="1">
      <alignment vertical="center" wrapText="1"/>
    </xf>
    <xf numFmtId="0" fontId="19" fillId="2" borderId="20" xfId="7" applyNumberFormat="1" applyFont="1" applyFill="1" applyBorder="1" applyAlignment="1" applyProtection="1">
      <alignment vertical="center"/>
    </xf>
    <xf numFmtId="0" fontId="19" fillId="2" borderId="24" xfId="7" applyNumberFormat="1" applyFont="1" applyFill="1" applyBorder="1" applyAlignment="1" applyProtection="1">
      <alignment vertical="center"/>
    </xf>
    <xf numFmtId="0" fontId="14" fillId="2" borderId="9" xfId="7" applyNumberFormat="1" applyFont="1" applyFill="1" applyBorder="1" applyAlignment="1" applyProtection="1">
      <alignment vertical="center" wrapText="1"/>
    </xf>
    <xf numFmtId="0" fontId="14" fillId="2" borderId="15" xfId="7" applyNumberFormat="1" applyFont="1" applyFill="1" applyBorder="1" applyAlignment="1" applyProtection="1">
      <alignment vertical="center" wrapText="1"/>
    </xf>
    <xf numFmtId="0" fontId="19" fillId="2" borderId="0" xfId="7" applyNumberFormat="1" applyFont="1" applyFill="1" applyBorder="1" applyAlignment="1" applyProtection="1">
      <alignment vertical="center"/>
    </xf>
    <xf numFmtId="0" fontId="19" fillId="2" borderId="26" xfId="7" applyNumberFormat="1" applyFont="1" applyFill="1" applyBorder="1" applyAlignment="1" applyProtection="1">
      <alignment vertical="center"/>
    </xf>
    <xf numFmtId="0" fontId="14" fillId="2" borderId="16" xfId="7" applyNumberFormat="1" applyFont="1" applyFill="1" applyBorder="1" applyAlignment="1" applyProtection="1">
      <alignment vertical="center" wrapText="1"/>
    </xf>
    <xf numFmtId="0" fontId="19" fillId="2" borderId="17" xfId="7" applyNumberFormat="1" applyFont="1" applyFill="1" applyBorder="1" applyAlignment="1" applyProtection="1">
      <alignment vertical="center" wrapText="1"/>
    </xf>
    <xf numFmtId="0" fontId="19" fillId="2" borderId="6" xfId="7" applyNumberFormat="1" applyFont="1" applyFill="1" applyBorder="1" applyAlignment="1" applyProtection="1">
      <alignment horizontal="left" vertical="center"/>
    </xf>
    <xf numFmtId="0" fontId="19" fillId="2" borderId="28" xfId="7" applyNumberFormat="1" applyFont="1" applyFill="1" applyBorder="1" applyAlignment="1" applyProtection="1">
      <alignment horizontal="left" vertical="center" wrapText="1"/>
    </xf>
    <xf numFmtId="0" fontId="14" fillId="2" borderId="17" xfId="7" applyNumberFormat="1" applyFont="1" applyFill="1" applyBorder="1" applyAlignment="1" applyProtection="1">
      <alignment horizontal="left" vertical="center" wrapText="1"/>
    </xf>
    <xf numFmtId="0" fontId="19" fillId="2" borderId="0" xfId="7" applyNumberFormat="1" applyFont="1" applyFill="1" applyBorder="1" applyAlignment="1" applyProtection="1">
      <alignment horizontal="left" vertical="center" wrapText="1"/>
    </xf>
    <xf numFmtId="49" fontId="23" fillId="2" borderId="0" xfId="6" applyNumberFormat="1" applyFont="1" applyFill="1" applyAlignment="1" applyProtection="1">
      <alignment vertical="center"/>
    </xf>
    <xf numFmtId="38" fontId="15" fillId="2" borderId="12" xfId="7" applyNumberFormat="1" applyFont="1" applyFill="1" applyBorder="1" applyAlignment="1" applyProtection="1">
      <alignment horizontal="right" vertical="center" wrapText="1"/>
    </xf>
    <xf numFmtId="38" fontId="15" fillId="2" borderId="13" xfId="7" applyNumberFormat="1" applyFont="1" applyFill="1" applyBorder="1" applyAlignment="1" applyProtection="1">
      <alignment horizontal="right" vertical="center" wrapText="1"/>
    </xf>
    <xf numFmtId="0" fontId="14" fillId="2" borderId="0" xfId="7" applyNumberFormat="1" applyFont="1" applyFill="1" applyBorder="1" applyAlignment="1" applyProtection="1">
      <alignment vertical="center" wrapText="1"/>
    </xf>
    <xf numFmtId="0" fontId="19" fillId="2" borderId="16" xfId="7" applyNumberFormat="1" applyFont="1" applyFill="1" applyBorder="1" applyAlignment="1" applyProtection="1">
      <alignment horizontal="left" vertical="center" wrapText="1"/>
    </xf>
    <xf numFmtId="0" fontId="19" fillId="2" borderId="0" xfId="7" applyNumberFormat="1" applyFont="1" applyFill="1" applyBorder="1" applyAlignment="1" applyProtection="1">
      <alignment horizontal="left" vertical="center"/>
    </xf>
    <xf numFmtId="0" fontId="19" fillId="2" borderId="24" xfId="7" applyNumberFormat="1" applyFont="1" applyFill="1" applyBorder="1" applyAlignment="1" applyProtection="1">
      <alignment horizontal="left" vertical="center"/>
    </xf>
    <xf numFmtId="185" fontId="14" fillId="2" borderId="16" xfId="7" applyNumberFormat="1" applyFont="1" applyFill="1" applyBorder="1" applyAlignment="1" applyProtection="1">
      <alignment horizontal="center" vertical="center" wrapText="1"/>
    </xf>
    <xf numFmtId="0" fontId="22" fillId="0" borderId="25" xfId="7" applyNumberFormat="1" applyFont="1" applyFill="1" applyBorder="1" applyAlignment="1" applyProtection="1">
      <alignment horizontal="center" vertical="center" wrapText="1"/>
      <protection locked="0"/>
    </xf>
    <xf numFmtId="0" fontId="19" fillId="2" borderId="26" xfId="7" applyNumberFormat="1" applyFont="1" applyFill="1" applyBorder="1" applyAlignment="1" applyProtection="1">
      <alignment horizontal="left" vertical="center"/>
    </xf>
    <xf numFmtId="0" fontId="22" fillId="0" borderId="27" xfId="7" applyNumberFormat="1" applyFont="1" applyFill="1" applyBorder="1" applyAlignment="1" applyProtection="1">
      <alignment horizontal="center" vertical="center" wrapText="1"/>
      <protection locked="0"/>
    </xf>
    <xf numFmtId="185" fontId="14" fillId="2" borderId="17" xfId="7" applyNumberFormat="1" applyFont="1" applyFill="1" applyBorder="1" applyAlignment="1" applyProtection="1">
      <alignment horizontal="center" vertical="center" wrapText="1"/>
    </xf>
    <xf numFmtId="0" fontId="14" fillId="2" borderId="0" xfId="7" applyNumberFormat="1" applyFont="1" applyFill="1" applyBorder="1" applyAlignment="1" applyProtection="1">
      <alignment horizontal="left" vertical="center" wrapText="1"/>
    </xf>
    <xf numFmtId="38" fontId="15" fillId="2" borderId="7" xfId="7" applyNumberFormat="1" applyFont="1" applyFill="1" applyBorder="1" applyAlignment="1" applyProtection="1">
      <alignment vertical="center" wrapText="1"/>
    </xf>
    <xf numFmtId="0" fontId="19" fillId="2" borderId="17" xfId="7" applyNumberFormat="1" applyFont="1" applyFill="1" applyBorder="1" applyAlignment="1" applyProtection="1">
      <alignment horizontal="left" vertical="center" wrapText="1"/>
    </xf>
    <xf numFmtId="0" fontId="14" fillId="2" borderId="16" xfId="7" applyNumberFormat="1" applyFont="1" applyFill="1" applyBorder="1" applyAlignment="1" applyProtection="1">
      <alignment horizontal="left" vertical="center" wrapText="1"/>
    </xf>
    <xf numFmtId="0" fontId="14" fillId="2" borderId="0" xfId="7" applyNumberFormat="1" applyFont="1" applyFill="1" applyBorder="1" applyAlignment="1" applyProtection="1">
      <alignment horizontal="left" vertical="distributed" wrapText="1"/>
    </xf>
    <xf numFmtId="0" fontId="24" fillId="8" borderId="7" xfId="9" applyFont="1" applyFill="1" applyBorder="1" applyAlignment="1">
      <alignment horizontal="center" vertical="center"/>
    </xf>
    <xf numFmtId="0" fontId="2" fillId="0" borderId="0" xfId="9">
      <alignment vertical="center"/>
    </xf>
    <xf numFmtId="0" fontId="24" fillId="0" borderId="7" xfId="9" applyFont="1" applyBorder="1" applyAlignment="1">
      <alignment horizontal="center" vertical="center"/>
    </xf>
    <xf numFmtId="0" fontId="24" fillId="4" borderId="7" xfId="9" applyFont="1" applyFill="1" applyBorder="1" applyAlignment="1">
      <alignment horizontal="center" vertical="center"/>
    </xf>
    <xf numFmtId="186" fontId="24" fillId="4" borderId="7" xfId="9" applyNumberFormat="1" applyFont="1" applyFill="1" applyBorder="1" applyAlignment="1">
      <alignment horizontal="center" vertical="center"/>
    </xf>
    <xf numFmtId="0" fontId="14" fillId="3" borderId="10" xfId="7" applyNumberFormat="1" applyFont="1" applyFill="1" applyBorder="1" applyAlignment="1" applyProtection="1">
      <alignment horizontal="center" vertical="center" wrapText="1"/>
    </xf>
    <xf numFmtId="0" fontId="14" fillId="3" borderId="7" xfId="7" applyNumberFormat="1" applyFont="1" applyFill="1" applyBorder="1" applyAlignment="1" applyProtection="1">
      <alignment horizontal="center" vertical="center" wrapText="1"/>
    </xf>
    <xf numFmtId="38" fontId="15" fillId="2" borderId="15" xfId="7" applyNumberFormat="1" applyFont="1" applyFill="1" applyBorder="1" applyAlignment="1" applyProtection="1">
      <alignment horizontal="right" vertical="center" wrapText="1"/>
    </xf>
    <xf numFmtId="0" fontId="19" fillId="0" borderId="25" xfId="7" applyNumberFormat="1" applyFont="1" applyFill="1" applyBorder="1" applyAlignment="1" applyProtection="1">
      <alignment horizontal="center" vertical="center" wrapText="1"/>
    </xf>
    <xf numFmtId="38" fontId="15" fillId="2" borderId="9" xfId="7" applyNumberFormat="1" applyFont="1" applyFill="1" applyBorder="1" applyAlignment="1" applyProtection="1">
      <alignment vertical="center" wrapText="1"/>
    </xf>
    <xf numFmtId="38" fontId="15" fillId="2" borderId="17" xfId="7" applyNumberFormat="1" applyFont="1" applyFill="1" applyBorder="1" applyAlignment="1" applyProtection="1">
      <alignment horizontal="right" vertical="center" wrapText="1"/>
    </xf>
    <xf numFmtId="0" fontId="22" fillId="0" borderId="29" xfId="7" applyNumberFormat="1" applyFont="1" applyFill="1" applyBorder="1" applyAlignment="1" applyProtection="1">
      <alignment horizontal="center" vertical="center" wrapText="1"/>
    </xf>
    <xf numFmtId="38" fontId="15" fillId="2" borderId="11" xfId="7" applyNumberFormat="1" applyFont="1" applyFill="1" applyBorder="1" applyAlignment="1" applyProtection="1">
      <alignment vertical="center" wrapText="1"/>
    </xf>
    <xf numFmtId="38" fontId="15" fillId="2" borderId="16" xfId="7" applyNumberFormat="1" applyFont="1" applyFill="1" applyBorder="1" applyAlignment="1" applyProtection="1">
      <alignment horizontal="right" vertical="center" wrapText="1"/>
    </xf>
    <xf numFmtId="38" fontId="14" fillId="2" borderId="16" xfId="8" applyNumberFormat="1" applyFont="1" applyFill="1" applyBorder="1" applyAlignment="1" applyProtection="1">
      <alignment vertical="center" wrapText="1"/>
    </xf>
    <xf numFmtId="38" fontId="15" fillId="2" borderId="16" xfId="8" applyNumberFormat="1" applyFont="1" applyFill="1" applyBorder="1" applyAlignment="1" applyProtection="1">
      <alignment vertical="center" wrapText="1"/>
    </xf>
    <xf numFmtId="38" fontId="15" fillId="2" borderId="17" xfId="7" applyNumberFormat="1" applyFont="1" applyFill="1" applyBorder="1" applyAlignment="1" applyProtection="1">
      <alignment vertical="center" wrapText="1"/>
    </xf>
    <xf numFmtId="38" fontId="15" fillId="2" borderId="16" xfId="7" applyNumberFormat="1" applyFont="1" applyFill="1" applyBorder="1" applyAlignment="1" applyProtection="1">
      <alignment vertical="center" wrapText="1"/>
    </xf>
    <xf numFmtId="0" fontId="19" fillId="2" borderId="0" xfId="7" applyNumberFormat="1" applyFont="1" applyFill="1" applyBorder="1" applyAlignment="1" applyProtection="1">
      <alignment horizontal="center" vertical="center" wrapText="1"/>
    </xf>
    <xf numFmtId="0" fontId="19" fillId="0" borderId="27" xfId="7" applyNumberFormat="1" applyFont="1" applyFill="1" applyBorder="1" applyAlignment="1" applyProtection="1">
      <alignment horizontal="center" vertical="center" wrapText="1"/>
    </xf>
    <xf numFmtId="38" fontId="15" fillId="2" borderId="14" xfId="7" applyNumberFormat="1" applyFont="1" applyFill="1" applyBorder="1" applyAlignment="1" applyProtection="1">
      <alignment vertical="center" wrapText="1"/>
    </xf>
    <xf numFmtId="177" fontId="3" fillId="4" borderId="10" xfId="1" applyNumberFormat="1" applyFont="1" applyFill="1" applyBorder="1" applyAlignment="1" applyProtection="1">
      <alignment vertical="center" shrinkToFit="1"/>
      <protection locked="0"/>
    </xf>
    <xf numFmtId="176" fontId="3" fillId="4" borderId="13" xfId="1" applyNumberFormat="1" applyFont="1" applyFill="1" applyBorder="1" applyAlignment="1" applyProtection="1">
      <alignment vertical="center" shrinkToFit="1"/>
      <protection locked="0"/>
    </xf>
    <xf numFmtId="178" fontId="3" fillId="0" borderId="30" xfId="1" applyNumberFormat="1" applyFont="1" applyFill="1" applyBorder="1" applyAlignment="1" applyProtection="1">
      <alignment vertical="center" shrinkToFit="1"/>
      <protection locked="0"/>
    </xf>
    <xf numFmtId="179" fontId="3" fillId="0" borderId="30" xfId="1" applyNumberFormat="1" applyFont="1" applyFill="1" applyBorder="1" applyAlignment="1" applyProtection="1">
      <alignment vertical="center" shrinkToFit="1"/>
      <protection locked="0"/>
    </xf>
    <xf numFmtId="178" fontId="3" fillId="0" borderId="31" xfId="1" applyNumberFormat="1" applyFont="1" applyFill="1" applyBorder="1" applyAlignment="1" applyProtection="1">
      <alignment vertical="center" shrinkToFit="1"/>
      <protection locked="0"/>
    </xf>
    <xf numFmtId="179" fontId="3" fillId="0" borderId="31" xfId="1" applyNumberFormat="1" applyFont="1" applyFill="1" applyBorder="1" applyAlignment="1" applyProtection="1">
      <alignment vertical="center" shrinkToFit="1"/>
      <protection locked="0"/>
    </xf>
    <xf numFmtId="178" fontId="3" fillId="0" borderId="32" xfId="1" applyNumberFormat="1" applyFont="1" applyFill="1" applyBorder="1" applyAlignment="1" applyProtection="1">
      <alignment vertical="center" shrinkToFit="1"/>
      <protection locked="0"/>
    </xf>
    <xf numFmtId="179" fontId="3" fillId="0" borderId="32" xfId="1" applyNumberFormat="1" applyFont="1" applyFill="1" applyBorder="1" applyAlignment="1" applyProtection="1">
      <alignment vertical="center" shrinkToFit="1"/>
      <protection locked="0"/>
    </xf>
    <xf numFmtId="0" fontId="14" fillId="3" borderId="13" xfId="7" applyNumberFormat="1" applyFont="1" applyFill="1" applyBorder="1" applyAlignment="1" applyProtection="1">
      <alignment horizontal="center" vertical="center" wrapText="1"/>
    </xf>
    <xf numFmtId="0" fontId="14" fillId="0" borderId="29" xfId="7" applyNumberFormat="1" applyFont="1" applyFill="1" applyBorder="1" applyAlignment="1" applyProtection="1">
      <alignment horizontal="center" vertical="center" wrapText="1"/>
    </xf>
    <xf numFmtId="38" fontId="15" fillId="2" borderId="33" xfId="7" applyNumberFormat="1" applyFont="1" applyFill="1" applyBorder="1" applyAlignment="1" applyProtection="1">
      <alignment vertical="center" wrapText="1"/>
    </xf>
    <xf numFmtId="38" fontId="15" fillId="2" borderId="34" xfId="7" applyNumberFormat="1" applyFont="1" applyFill="1" applyBorder="1" applyAlignment="1" applyProtection="1">
      <alignment vertical="center" wrapText="1"/>
    </xf>
    <xf numFmtId="38" fontId="15" fillId="2" borderId="35" xfId="7" applyNumberFormat="1" applyFont="1" applyFill="1" applyBorder="1" applyAlignment="1" applyProtection="1">
      <alignment vertical="center" wrapText="1"/>
    </xf>
    <xf numFmtId="176" fontId="3" fillId="5" borderId="7" xfId="0" applyNumberFormat="1" applyFont="1" applyFill="1" applyBorder="1">
      <alignment vertical="center"/>
    </xf>
    <xf numFmtId="176" fontId="3" fillId="2" borderId="0" xfId="1" applyNumberFormat="1" applyFont="1" applyFill="1" applyBorder="1">
      <alignment vertical="center"/>
    </xf>
    <xf numFmtId="182" fontId="3" fillId="5" borderId="7" xfId="0" applyNumberFormat="1" applyFont="1" applyFill="1" applyBorder="1">
      <alignment vertical="center"/>
    </xf>
    <xf numFmtId="0" fontId="3" fillId="5" borderId="7" xfId="0" applyNumberFormat="1" applyFont="1" applyFill="1" applyBorder="1">
      <alignment vertical="center"/>
    </xf>
    <xf numFmtId="9" fontId="3" fillId="5" borderId="7" xfId="0" applyNumberFormat="1" applyFont="1" applyFill="1" applyBorder="1">
      <alignment vertical="center"/>
    </xf>
    <xf numFmtId="179" fontId="3" fillId="5" borderId="7" xfId="0" applyNumberFormat="1" applyFont="1" applyFill="1" applyBorder="1">
      <alignment vertical="center"/>
    </xf>
    <xf numFmtId="183" fontId="3" fillId="5" borderId="7" xfId="10" applyNumberFormat="1" applyFont="1" applyFill="1" applyBorder="1">
      <alignment vertical="center"/>
    </xf>
    <xf numFmtId="183" fontId="3" fillId="5" borderId="7" xfId="0" applyNumberFormat="1" applyFont="1" applyFill="1" applyBorder="1">
      <alignment vertical="center"/>
    </xf>
    <xf numFmtId="187" fontId="15" fillId="2" borderId="9" xfId="7" applyNumberFormat="1" applyFont="1" applyFill="1" applyBorder="1" applyAlignment="1" applyProtection="1">
      <alignment horizontal="right" vertical="center" wrapText="1"/>
    </xf>
    <xf numFmtId="187" fontId="15" fillId="2" borderId="14" xfId="7" applyNumberFormat="1" applyFont="1" applyFill="1" applyBorder="1" applyAlignment="1" applyProtection="1">
      <alignment horizontal="right" vertical="center" wrapText="1"/>
    </xf>
    <xf numFmtId="187" fontId="15" fillId="2" borderId="11" xfId="7" applyNumberFormat="1" applyFont="1" applyFill="1" applyBorder="1" applyAlignment="1" applyProtection="1">
      <alignment horizontal="right" vertical="center" wrapText="1"/>
    </xf>
    <xf numFmtId="187" fontId="15" fillId="2" borderId="14" xfId="7" applyNumberFormat="1" applyFont="1" applyFill="1" applyBorder="1" applyAlignment="1" applyProtection="1">
      <alignment vertical="center" wrapText="1"/>
    </xf>
    <xf numFmtId="187" fontId="15" fillId="2" borderId="11" xfId="7" applyNumberFormat="1" applyFont="1" applyFill="1" applyBorder="1" applyAlignment="1" applyProtection="1">
      <alignment vertical="center" wrapText="1"/>
    </xf>
    <xf numFmtId="176" fontId="3" fillId="2" borderId="0" xfId="1" applyNumberFormat="1" applyFont="1" applyFill="1" applyBorder="1" applyAlignment="1">
      <alignment horizontal="right" vertical="center"/>
    </xf>
    <xf numFmtId="0" fontId="14" fillId="3" borderId="13" xfId="7" applyNumberFormat="1" applyFont="1" applyFill="1" applyBorder="1" applyAlignment="1" applyProtection="1">
      <alignment horizontal="center" vertical="center" wrapText="1"/>
    </xf>
    <xf numFmtId="0" fontId="14" fillId="2" borderId="0" xfId="7" applyNumberFormat="1" applyFont="1" applyFill="1" applyBorder="1" applyAlignment="1" applyProtection="1">
      <alignment horizontal="left" vertical="center"/>
    </xf>
    <xf numFmtId="0" fontId="5" fillId="2" borderId="2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 wrapText="1" shrinkToFit="1"/>
    </xf>
    <xf numFmtId="0" fontId="3" fillId="3" borderId="14" xfId="1" applyFont="1" applyFill="1" applyBorder="1" applyAlignment="1">
      <alignment horizontal="center" vertical="center" wrapText="1" shrinkToFit="1"/>
    </xf>
    <xf numFmtId="0" fontId="9" fillId="3" borderId="9" xfId="1" applyFont="1" applyFill="1" applyBorder="1" applyAlignment="1">
      <alignment horizontal="center" vertical="center" wrapText="1" shrinkToFit="1"/>
    </xf>
    <xf numFmtId="0" fontId="9" fillId="3" borderId="14" xfId="1" applyFont="1" applyFill="1" applyBorder="1" applyAlignment="1">
      <alignment horizontal="center" vertical="center" wrapText="1" shrinkToFit="1"/>
    </xf>
    <xf numFmtId="0" fontId="9" fillId="3" borderId="11" xfId="1" applyFont="1" applyFill="1" applyBorder="1" applyAlignment="1">
      <alignment horizontal="center" vertical="center" wrapText="1" shrinkToFit="1"/>
    </xf>
    <xf numFmtId="0" fontId="3" fillId="3" borderId="11" xfId="1" applyFont="1" applyFill="1" applyBorder="1" applyAlignment="1">
      <alignment horizontal="center" vertical="center" wrapText="1" shrinkToFit="1"/>
    </xf>
    <xf numFmtId="0" fontId="3" fillId="3" borderId="10" xfId="1" applyFont="1" applyFill="1" applyBorder="1" applyAlignment="1">
      <alignment horizontal="center" vertical="center" wrapText="1" shrinkToFit="1"/>
    </xf>
    <xf numFmtId="0" fontId="3" fillId="3" borderId="12" xfId="1" applyFont="1" applyFill="1" applyBorder="1" applyAlignment="1">
      <alignment horizontal="center" vertical="center" wrapText="1" shrinkToFit="1"/>
    </xf>
    <xf numFmtId="0" fontId="3" fillId="3" borderId="13" xfId="1" applyFont="1" applyFill="1" applyBorder="1" applyAlignment="1">
      <alignment horizontal="center" vertical="center" wrapText="1" shrinkToFit="1"/>
    </xf>
    <xf numFmtId="0" fontId="11" fillId="3" borderId="10" xfId="1" applyFont="1" applyFill="1" applyBorder="1" applyAlignment="1">
      <alignment horizontal="center" vertical="center" wrapText="1" shrinkToFit="1"/>
    </xf>
    <xf numFmtId="0" fontId="11" fillId="3" borderId="12" xfId="1" applyFont="1" applyFill="1" applyBorder="1" applyAlignment="1">
      <alignment horizontal="center" vertical="center" wrapText="1" shrinkToFit="1"/>
    </xf>
    <xf numFmtId="0" fontId="11" fillId="3" borderId="13" xfId="1" applyFont="1" applyFill="1" applyBorder="1" applyAlignment="1">
      <alignment horizontal="center" vertical="center" wrapText="1" shrinkToFit="1"/>
    </xf>
    <xf numFmtId="0" fontId="3" fillId="3" borderId="9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horizontal="center" vertical="center" wrapText="1" shrinkToFit="1"/>
    </xf>
    <xf numFmtId="0" fontId="3" fillId="3" borderId="16" xfId="1" applyFont="1" applyFill="1" applyBorder="1" applyAlignment="1">
      <alignment horizontal="center" vertical="center" wrapText="1" shrinkToFit="1"/>
    </xf>
    <xf numFmtId="0" fontId="3" fillId="3" borderId="17" xfId="1" applyFont="1" applyFill="1" applyBorder="1" applyAlignment="1">
      <alignment horizontal="center" vertical="center" wrapText="1" shrinkToFit="1"/>
    </xf>
    <xf numFmtId="0" fontId="3" fillId="3" borderId="10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 shrinkToFit="1"/>
    </xf>
    <xf numFmtId="0" fontId="11" fillId="3" borderId="9" xfId="1" applyFont="1" applyFill="1" applyBorder="1" applyAlignment="1">
      <alignment horizontal="center" vertical="center" wrapText="1"/>
    </xf>
    <xf numFmtId="0" fontId="11" fillId="3" borderId="11" xfId="1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vertical="center" wrapText="1"/>
    </xf>
    <xf numFmtId="0" fontId="3" fillId="3" borderId="14" xfId="1" applyFont="1" applyFill="1" applyBorder="1">
      <alignment vertical="center"/>
    </xf>
    <xf numFmtId="0" fontId="3" fillId="3" borderId="11" xfId="1" applyFont="1" applyFill="1" applyBorder="1">
      <alignment vertical="center"/>
    </xf>
    <xf numFmtId="176" fontId="3" fillId="5" borderId="9" xfId="1" applyNumberFormat="1" applyFont="1" applyFill="1" applyBorder="1" applyAlignment="1">
      <alignment horizontal="right" vertical="center" shrinkToFit="1"/>
    </xf>
    <xf numFmtId="176" fontId="3" fillId="5" borderId="14" xfId="1" applyNumberFormat="1" applyFont="1" applyFill="1" applyBorder="1" applyAlignment="1">
      <alignment horizontal="right" vertical="center" shrinkToFit="1"/>
    </xf>
    <xf numFmtId="176" fontId="3" fillId="5" borderId="11" xfId="1" applyNumberFormat="1" applyFont="1" applyFill="1" applyBorder="1" applyAlignment="1">
      <alignment horizontal="right" vertical="center" shrinkToFit="1"/>
    </xf>
    <xf numFmtId="0" fontId="14" fillId="2" borderId="10" xfId="7" applyNumberFormat="1" applyFont="1" applyFill="1" applyBorder="1" applyAlignment="1" applyProtection="1">
      <alignment horizontal="center" vertical="center" wrapText="1"/>
    </xf>
    <xf numFmtId="0" fontId="14" fillId="2" borderId="12" xfId="7" applyNumberFormat="1" applyFont="1" applyFill="1" applyBorder="1" applyAlignment="1" applyProtection="1">
      <alignment horizontal="center" vertical="center" wrapText="1"/>
    </xf>
    <xf numFmtId="49" fontId="13" fillId="2" borderId="0" xfId="6" applyNumberFormat="1" applyFont="1" applyFill="1" applyBorder="1" applyAlignment="1" applyProtection="1">
      <alignment horizontal="center" vertical="center"/>
    </xf>
    <xf numFmtId="184" fontId="17" fillId="2" borderId="0" xfId="7" applyNumberFormat="1" applyFont="1" applyFill="1" applyBorder="1" applyAlignment="1" applyProtection="1">
      <alignment horizontal="center" vertical="center" wrapText="1"/>
      <protection locked="0"/>
    </xf>
    <xf numFmtId="0" fontId="19" fillId="2" borderId="6" xfId="7" applyNumberFormat="1" applyFont="1" applyFill="1" applyBorder="1" applyAlignment="1" applyProtection="1">
      <alignment horizontal="right" vertical="center" wrapText="1"/>
    </xf>
    <xf numFmtId="0" fontId="14" fillId="3" borderId="10" xfId="7" applyNumberFormat="1" applyFont="1" applyFill="1" applyBorder="1" applyAlignment="1" applyProtection="1">
      <alignment horizontal="center" vertical="center" wrapText="1"/>
    </xf>
    <xf numFmtId="0" fontId="14" fillId="3" borderId="12" xfId="7" applyNumberFormat="1" applyFont="1" applyFill="1" applyBorder="1" applyAlignment="1" applyProtection="1">
      <alignment horizontal="center" vertical="center" wrapText="1"/>
    </xf>
    <xf numFmtId="0" fontId="14" fillId="3" borderId="13" xfId="7" applyNumberFormat="1" applyFont="1" applyFill="1" applyBorder="1" applyAlignment="1" applyProtection="1">
      <alignment horizontal="center" vertical="center" wrapText="1"/>
    </xf>
    <xf numFmtId="0" fontId="19" fillId="2" borderId="10" xfId="7" applyNumberFormat="1" applyFont="1" applyFill="1" applyBorder="1" applyAlignment="1" applyProtection="1">
      <alignment horizontal="left" vertical="center" wrapText="1"/>
    </xf>
    <xf numFmtId="0" fontId="19" fillId="2" borderId="12" xfId="7" applyNumberFormat="1" applyFont="1" applyFill="1" applyBorder="1" applyAlignment="1" applyProtection="1">
      <alignment horizontal="left" vertical="center" wrapText="1"/>
    </xf>
    <xf numFmtId="0" fontId="14" fillId="2" borderId="10" xfId="7" applyNumberFormat="1" applyFont="1" applyFill="1" applyBorder="1" applyAlignment="1" applyProtection="1">
      <alignment horizontal="left" vertical="center" wrapText="1"/>
    </xf>
    <xf numFmtId="0" fontId="14" fillId="2" borderId="12" xfId="7" applyNumberFormat="1" applyFont="1" applyFill="1" applyBorder="1" applyAlignment="1" applyProtection="1">
      <alignment horizontal="left" vertical="center" wrapText="1"/>
    </xf>
    <xf numFmtId="0" fontId="24" fillId="8" borderId="7" xfId="9" applyFont="1" applyFill="1" applyBorder="1" applyAlignment="1">
      <alignment horizontal="center" vertical="center"/>
    </xf>
    <xf numFmtId="0" fontId="16" fillId="2" borderId="7" xfId="7" applyNumberFormat="1" applyFont="1" applyFill="1" applyBorder="1" applyAlignment="1" applyProtection="1">
      <alignment horizontal="center" vertical="center" wrapText="1"/>
    </xf>
  </cellXfs>
  <cellStyles count="11">
    <cellStyle name="パーセント" xfId="10" builtinId="5"/>
    <cellStyle name="パーセント 3" xfId="2"/>
    <cellStyle name="桁区切り 2" xfId="8"/>
    <cellStyle name="桁区切り 3" xfId="3"/>
    <cellStyle name="桁区切り 3 2" xfId="4"/>
    <cellStyle name="標準" xfId="0" builtinId="0"/>
    <cellStyle name="標準 2 2 2" xfId="6"/>
    <cellStyle name="標準 3 3" xfId="7"/>
    <cellStyle name="標準 4 3" xfId="5"/>
    <cellStyle name="標準 8 2" xfId="1"/>
    <cellStyle name="標準 8 3" xfId="9"/>
  </cellStyles>
  <dxfs count="5"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fgColor indexed="64"/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179294</xdr:colOff>
      <xdr:row>5</xdr:row>
      <xdr:rowOff>21167</xdr:rowOff>
    </xdr:from>
    <xdr:to>
      <xdr:col>10</xdr:col>
      <xdr:colOff>179294</xdr:colOff>
      <xdr:row>103</xdr:row>
      <xdr:rowOff>95250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xmlns="" id="{00000000-0008-0000-4100-000003000000}"/>
            </a:ext>
          </a:extLst>
        </xdr:cNvPr>
        <xdr:cNvCxnSpPr>
          <a:cxnSpLocks noChangeShapeType="1"/>
        </xdr:cNvCxnSpPr>
      </xdr:nvCxnSpPr>
      <xdr:spPr bwMode="auto">
        <a:xfrm>
          <a:off x="12609419" y="1002242"/>
          <a:ext cx="0" cy="5989108"/>
        </a:xfrm>
        <a:prstGeom prst="line">
          <a:avLst/>
        </a:prstGeom>
        <a:noFill/>
        <a:ln w="3810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JK2">
    <outlinePr summaryBelow="0" summaryRight="0"/>
    <pageSetUpPr fitToPage="1"/>
  </sheetPr>
  <dimension ref="A1:AD85"/>
  <sheetViews>
    <sheetView showGridLines="0" tabSelected="1" zoomScale="70" zoomScaleNormal="70" zoomScaleSheetLayoutView="70" workbookViewId="0">
      <selection activeCell="D84" sqref="D84"/>
    </sheetView>
  </sheetViews>
  <sheetFormatPr defaultColWidth="9.140625" defaultRowHeight="24.95" customHeight="1" outlineLevelRow="1"/>
  <cols>
    <col min="1" max="1" width="1.5703125" style="1" customWidth="1"/>
    <col min="2" max="2" width="3.140625" style="1" customWidth="1"/>
    <col min="3" max="3" width="57" style="1" bestFit="1" customWidth="1"/>
    <col min="4" max="4" width="27.42578125" style="1" customWidth="1"/>
    <col min="5" max="6" width="23.5703125" style="1" customWidth="1"/>
    <col min="7" max="7" width="24.7109375" style="1" customWidth="1"/>
    <col min="8" max="19" width="23.5703125" style="1" customWidth="1"/>
    <col min="20" max="20" width="6.42578125" style="1" customWidth="1"/>
    <col min="21" max="21" width="23.5703125" style="1" customWidth="1"/>
    <col min="22" max="23" width="24.7109375" style="1" customWidth="1"/>
    <col min="24" max="27" width="23.5703125" style="1" customWidth="1"/>
    <col min="28" max="28" width="4.140625" style="1" customWidth="1"/>
    <col min="29" max="29" width="9.140625" style="1"/>
    <col min="30" max="30" width="0" style="1" hidden="1" customWidth="1"/>
    <col min="31" max="16384" width="9.140625" style="1"/>
  </cols>
  <sheetData>
    <row r="1" spans="1:28" ht="39.950000000000003" customHeight="1" thickBot="1">
      <c r="AA1" s="2"/>
    </row>
    <row r="2" spans="1:28" ht="39.950000000000003" customHeight="1" thickBot="1">
      <c r="A2" s="3"/>
      <c r="B2" s="173" t="s">
        <v>0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4"/>
    </row>
    <row r="3" spans="1:28" ht="24.95" customHeight="1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6"/>
      <c r="T3" s="6"/>
      <c r="U3" s="6"/>
      <c r="V3" s="6"/>
      <c r="W3" s="6"/>
      <c r="X3" s="6"/>
      <c r="Y3" s="6"/>
      <c r="Z3" s="6"/>
      <c r="AA3" s="6"/>
      <c r="AB3" s="8"/>
    </row>
    <row r="4" spans="1:28" s="13" customFormat="1" ht="24.95" customHeight="1">
      <c r="A4" s="9"/>
      <c r="B4" s="10" t="s">
        <v>1</v>
      </c>
      <c r="C4" s="11"/>
      <c r="D4" s="11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12"/>
    </row>
    <row r="5" spans="1:28" ht="24.95" customHeight="1">
      <c r="A5" s="9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8"/>
    </row>
    <row r="6" spans="1:28" ht="24.95" customHeight="1">
      <c r="A6" s="9"/>
      <c r="B6" s="6"/>
      <c r="C6" s="14" t="s">
        <v>2</v>
      </c>
      <c r="D6" s="14" t="s">
        <v>3</v>
      </c>
      <c r="E6" s="15"/>
      <c r="F6" s="16"/>
      <c r="G6" s="17" t="s">
        <v>4</v>
      </c>
      <c r="H6" s="15"/>
      <c r="I6" s="15"/>
      <c r="J6" s="15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8"/>
    </row>
    <row r="7" spans="1:28" ht="24.95" customHeight="1">
      <c r="A7" s="9"/>
      <c r="B7" s="6"/>
      <c r="C7" s="18" t="s">
        <v>5</v>
      </c>
      <c r="D7" s="19"/>
      <c r="E7" s="20"/>
      <c r="F7" s="21"/>
      <c r="G7" s="17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8"/>
    </row>
    <row r="8" spans="1:28" ht="24.95" customHeight="1">
      <c r="A8" s="9"/>
      <c r="B8" s="6"/>
      <c r="C8" s="18" t="s">
        <v>6</v>
      </c>
      <c r="D8" s="19"/>
      <c r="E8" s="20"/>
      <c r="F8" s="22"/>
      <c r="G8" s="17" t="s">
        <v>7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8"/>
    </row>
    <row r="9" spans="1:28" ht="24.95" customHeight="1" thickBot="1">
      <c r="A9" s="9"/>
      <c r="B9" s="6"/>
      <c r="C9" s="18" t="s">
        <v>8</v>
      </c>
      <c r="D9" s="19"/>
      <c r="E9" s="20"/>
      <c r="F9" s="21"/>
      <c r="G9" s="17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8"/>
    </row>
    <row r="10" spans="1:28" ht="24.95" customHeight="1" thickTop="1" thickBot="1">
      <c r="A10" s="9"/>
      <c r="B10" s="6"/>
      <c r="C10" s="18" t="s">
        <v>9</v>
      </c>
      <c r="D10" s="19"/>
      <c r="E10" s="20"/>
      <c r="F10" s="23"/>
      <c r="G10" s="17" t="s">
        <v>10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8"/>
    </row>
    <row r="11" spans="1:28" s="28" customFormat="1" ht="24.95" customHeight="1" thickTop="1">
      <c r="A11" s="9"/>
      <c r="B11" s="15"/>
      <c r="C11" s="14" t="s">
        <v>11</v>
      </c>
      <c r="D11" s="24">
        <f>D7-D8-D9-D10</f>
        <v>0</v>
      </c>
      <c r="E11" s="25"/>
      <c r="F11" s="26"/>
      <c r="G11" s="17"/>
      <c r="H11" s="25"/>
      <c r="I11" s="25"/>
      <c r="J11" s="2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27"/>
    </row>
    <row r="12" spans="1:28" ht="24.95" customHeight="1">
      <c r="A12" s="9"/>
      <c r="B12" s="6"/>
      <c r="C12" s="6"/>
      <c r="D12" s="6"/>
      <c r="E12" s="6"/>
      <c r="F12" s="29"/>
      <c r="G12" s="17" t="s">
        <v>12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8"/>
    </row>
    <row r="13" spans="1:28" s="13" customFormat="1" ht="24.95" customHeight="1">
      <c r="A13" s="9"/>
      <c r="B13" s="10" t="s">
        <v>13</v>
      </c>
      <c r="C13" s="30"/>
      <c r="D13" s="30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12"/>
    </row>
    <row r="14" spans="1:28" ht="24.95" customHeight="1">
      <c r="A14" s="9"/>
      <c r="B14" s="6"/>
      <c r="C14" s="6"/>
      <c r="D14" s="6"/>
      <c r="E14" s="6"/>
      <c r="F14" s="31"/>
      <c r="G14" s="17" t="s">
        <v>14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8"/>
    </row>
    <row r="15" spans="1:28" ht="24.95" customHeight="1">
      <c r="A15" s="9"/>
      <c r="B15" s="6"/>
      <c r="C15" s="6" t="s">
        <v>15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8"/>
    </row>
    <row r="16" spans="1:28" s="28" customFormat="1" ht="24.95" customHeight="1">
      <c r="A16" s="9"/>
      <c r="B16" s="15"/>
      <c r="C16" s="14" t="s">
        <v>16</v>
      </c>
      <c r="D16" s="19"/>
      <c r="E16" s="20"/>
      <c r="F16" s="21"/>
      <c r="G16" s="21"/>
      <c r="H16" s="21"/>
      <c r="I16" s="25"/>
      <c r="J16" s="25"/>
      <c r="K16" s="15"/>
      <c r="L16" s="15"/>
      <c r="M16" s="15"/>
      <c r="N16" s="15"/>
      <c r="O16" s="15"/>
      <c r="P16" s="15"/>
      <c r="Q16" s="15"/>
      <c r="R16" s="32"/>
      <c r="S16" s="15"/>
      <c r="T16" s="15"/>
      <c r="U16" s="15"/>
      <c r="V16" s="15"/>
      <c r="W16" s="15"/>
      <c r="X16" s="15"/>
      <c r="Y16" s="15"/>
      <c r="Z16" s="15"/>
      <c r="AA16" s="15"/>
      <c r="AB16" s="27"/>
    </row>
    <row r="17" spans="1:28" ht="24.95" customHeight="1">
      <c r="A17" s="9"/>
      <c r="B17" s="6"/>
      <c r="C17" s="6"/>
      <c r="D17" s="6"/>
      <c r="E17" s="6"/>
      <c r="F17" s="33"/>
      <c r="G17" s="33"/>
      <c r="H17" s="33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8"/>
    </row>
    <row r="18" spans="1:28" ht="24.95" customHeight="1">
      <c r="A18" s="9"/>
      <c r="B18" s="6"/>
      <c r="C18" s="6" t="s">
        <v>17</v>
      </c>
      <c r="D18" s="6"/>
      <c r="E18" s="6"/>
      <c r="F18" s="21"/>
      <c r="G18" s="21"/>
      <c r="H18" s="21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8"/>
    </row>
    <row r="19" spans="1:28" ht="24.95" customHeight="1">
      <c r="A19" s="9"/>
      <c r="B19" s="6"/>
      <c r="C19" s="14" t="s">
        <v>2</v>
      </c>
      <c r="D19" s="14" t="s">
        <v>3</v>
      </c>
      <c r="E19" s="15"/>
      <c r="F19" s="21"/>
      <c r="G19" s="21"/>
      <c r="H19" s="21"/>
      <c r="I19" s="15"/>
      <c r="J19" s="15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8"/>
    </row>
    <row r="20" spans="1:28" ht="24.95" customHeight="1">
      <c r="A20" s="9"/>
      <c r="B20" s="6"/>
      <c r="C20" s="18" t="s">
        <v>18</v>
      </c>
      <c r="D20" s="19"/>
      <c r="E20" s="20"/>
      <c r="F20" s="21"/>
      <c r="G20" s="21"/>
      <c r="H20" s="21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8"/>
    </row>
    <row r="21" spans="1:28" ht="24.95" customHeight="1">
      <c r="A21" s="9"/>
      <c r="B21" s="6"/>
      <c r="C21" s="18" t="s">
        <v>19</v>
      </c>
      <c r="D21" s="19"/>
      <c r="E21" s="20"/>
      <c r="F21" s="21"/>
      <c r="G21" s="21"/>
      <c r="H21" s="21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8"/>
    </row>
    <row r="22" spans="1:28" ht="24.95" customHeight="1">
      <c r="A22" s="9"/>
      <c r="B22" s="6"/>
      <c r="C22" s="18" t="s">
        <v>20</v>
      </c>
      <c r="D22" s="19"/>
      <c r="E22" s="20"/>
      <c r="F22" s="21"/>
      <c r="G22" s="21"/>
      <c r="H22" s="21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8"/>
    </row>
    <row r="23" spans="1:28" ht="24.95" customHeight="1">
      <c r="A23" s="9"/>
      <c r="B23" s="6"/>
      <c r="C23" s="18" t="s">
        <v>21</v>
      </c>
      <c r="D23" s="19"/>
      <c r="E23" s="20"/>
      <c r="F23" s="21"/>
      <c r="G23" s="21"/>
      <c r="H23" s="21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8"/>
    </row>
    <row r="24" spans="1:28" ht="24.95" customHeight="1">
      <c r="A24" s="9"/>
      <c r="B24" s="6"/>
      <c r="C24" s="14" t="s">
        <v>22</v>
      </c>
      <c r="D24" s="34">
        <f>SUM(D20:D23)</f>
        <v>0</v>
      </c>
      <c r="E24" s="6"/>
      <c r="F24" s="21"/>
      <c r="G24" s="21"/>
      <c r="H24" s="21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8"/>
    </row>
    <row r="25" spans="1:28" ht="24.95" customHeight="1">
      <c r="A25" s="9"/>
      <c r="B25" s="6"/>
      <c r="C25" s="6"/>
      <c r="D25" s="6"/>
      <c r="E25" s="6"/>
      <c r="F25" s="33"/>
      <c r="G25" s="33"/>
      <c r="H25" s="33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8"/>
    </row>
    <row r="26" spans="1:28" ht="24.95" customHeight="1">
      <c r="A26" s="9"/>
      <c r="B26" s="6"/>
      <c r="C26" s="6" t="s">
        <v>23</v>
      </c>
      <c r="D26" s="6"/>
      <c r="E26" s="6"/>
      <c r="F26" s="21"/>
      <c r="G26" s="21"/>
      <c r="H26" s="21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8"/>
    </row>
    <row r="27" spans="1:28" ht="24.95" customHeight="1">
      <c r="A27" s="9"/>
      <c r="B27" s="6"/>
      <c r="C27" s="14" t="s">
        <v>2</v>
      </c>
      <c r="D27" s="14" t="s">
        <v>3</v>
      </c>
      <c r="E27" s="15"/>
      <c r="I27" s="15"/>
      <c r="J27" s="15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8"/>
    </row>
    <row r="28" spans="1:28" ht="24.95" customHeight="1">
      <c r="A28" s="9"/>
      <c r="B28" s="6"/>
      <c r="C28" s="18" t="s">
        <v>24</v>
      </c>
      <c r="D28" s="35">
        <f>D16</f>
        <v>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8"/>
    </row>
    <row r="29" spans="1:28" ht="24.95" customHeight="1" thickBot="1">
      <c r="A29" s="9"/>
      <c r="B29" s="6"/>
      <c r="C29" s="18" t="s">
        <v>25</v>
      </c>
      <c r="D29" s="36">
        <f>D24</f>
        <v>0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8"/>
    </row>
    <row r="30" spans="1:28" ht="24.95" customHeight="1" thickTop="1" thickBot="1">
      <c r="A30" s="9"/>
      <c r="B30" s="6"/>
      <c r="C30" s="37" t="s">
        <v>26</v>
      </c>
      <c r="D30" s="38">
        <f>$D$9</f>
        <v>0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8"/>
    </row>
    <row r="31" spans="1:28" ht="24.95" customHeight="1" thickTop="1">
      <c r="A31" s="9"/>
      <c r="B31" s="6"/>
      <c r="C31" s="18" t="s">
        <v>9</v>
      </c>
      <c r="D31" s="39">
        <f>D10</f>
        <v>0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8"/>
    </row>
    <row r="32" spans="1:28" ht="24.95" customHeight="1">
      <c r="A32" s="9"/>
      <c r="B32" s="6"/>
      <c r="C32" s="14" t="s">
        <v>11</v>
      </c>
      <c r="D32" s="24">
        <f>MAX(D28-D29-D30-D31, 0)</f>
        <v>0</v>
      </c>
      <c r="E32" s="6"/>
      <c r="F32" s="25"/>
      <c r="G32" s="25"/>
      <c r="H32" s="25"/>
      <c r="I32" s="25"/>
      <c r="J32" s="25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8"/>
    </row>
    <row r="33" spans="1:30" ht="24.95" customHeight="1">
      <c r="A33" s="9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8"/>
    </row>
    <row r="34" spans="1:30" s="13" customFormat="1" ht="24.95" customHeight="1">
      <c r="A34" s="9"/>
      <c r="B34" s="10" t="s">
        <v>27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2"/>
    </row>
    <row r="35" spans="1:30" ht="24.95" customHeight="1">
      <c r="A35" s="9"/>
      <c r="B35" s="6"/>
      <c r="C35" s="20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20"/>
      <c r="V35" s="6"/>
      <c r="W35" s="6"/>
      <c r="X35" s="6"/>
      <c r="Y35" s="20"/>
      <c r="Z35" s="6"/>
      <c r="AA35" s="6"/>
      <c r="AB35" s="8"/>
    </row>
    <row r="36" spans="1:30" ht="24.95" customHeight="1">
      <c r="A36" s="9"/>
      <c r="B36" s="6"/>
      <c r="C36" s="6" t="s">
        <v>28</v>
      </c>
      <c r="D36" s="20"/>
      <c r="E36" s="6"/>
      <c r="F36" s="6"/>
      <c r="G36" s="6"/>
      <c r="H36" s="20"/>
      <c r="I36" s="20"/>
      <c r="J36" s="6"/>
      <c r="K36" s="20"/>
      <c r="L36" s="6"/>
      <c r="M36" s="6"/>
      <c r="N36" s="20"/>
      <c r="O36" s="6"/>
      <c r="P36" s="6"/>
      <c r="Q36" s="6"/>
      <c r="R36" s="20"/>
      <c r="S36" s="6"/>
      <c r="T36" s="6"/>
      <c r="U36" s="6" t="s">
        <v>29</v>
      </c>
      <c r="V36" s="6"/>
      <c r="W36" s="6"/>
      <c r="X36" s="6"/>
      <c r="Y36" s="6"/>
      <c r="Z36" s="6"/>
      <c r="AA36" s="6"/>
      <c r="AB36" s="8"/>
    </row>
    <row r="37" spans="1:30" s="43" customFormat="1" ht="24.95" customHeight="1">
      <c r="A37" s="9"/>
      <c r="B37" s="40"/>
      <c r="C37" s="174" t="s">
        <v>30</v>
      </c>
      <c r="D37" s="174" t="s">
        <v>31</v>
      </c>
      <c r="E37" s="176" t="s">
        <v>32</v>
      </c>
      <c r="F37" s="174" t="s">
        <v>33</v>
      </c>
      <c r="G37" s="174" t="s">
        <v>34</v>
      </c>
      <c r="H37" s="174" t="s">
        <v>35</v>
      </c>
      <c r="I37" s="180" t="s">
        <v>36</v>
      </c>
      <c r="J37" s="181"/>
      <c r="K37" s="181"/>
      <c r="L37" s="181"/>
      <c r="M37" s="181"/>
      <c r="N37" s="182"/>
      <c r="O37" s="183" t="s">
        <v>37</v>
      </c>
      <c r="P37" s="184"/>
      <c r="Q37" s="184"/>
      <c r="R37" s="185"/>
      <c r="S37" s="174" t="s">
        <v>38</v>
      </c>
      <c r="T37" s="41"/>
      <c r="U37" s="186" t="s">
        <v>39</v>
      </c>
      <c r="V37" s="186" t="s">
        <v>40</v>
      </c>
      <c r="W37" s="189" t="s">
        <v>41</v>
      </c>
      <c r="X37" s="190" t="s">
        <v>42</v>
      </c>
      <c r="Y37" s="193" t="s">
        <v>43</v>
      </c>
      <c r="Z37" s="194"/>
      <c r="AA37" s="186" t="s">
        <v>44</v>
      </c>
      <c r="AB37" s="42"/>
    </row>
    <row r="38" spans="1:30" s="43" customFormat="1" ht="24.95" customHeight="1">
      <c r="A38" s="9"/>
      <c r="B38" s="40"/>
      <c r="C38" s="175"/>
      <c r="D38" s="175"/>
      <c r="E38" s="177"/>
      <c r="F38" s="175"/>
      <c r="G38" s="175"/>
      <c r="H38" s="175"/>
      <c r="I38" s="186" t="s">
        <v>45</v>
      </c>
      <c r="J38" s="180" t="s">
        <v>46</v>
      </c>
      <c r="K38" s="181"/>
      <c r="L38" s="181"/>
      <c r="M38" s="182"/>
      <c r="N38" s="186" t="s">
        <v>47</v>
      </c>
      <c r="O38" s="186" t="s">
        <v>48</v>
      </c>
      <c r="P38" s="195" t="s">
        <v>49</v>
      </c>
      <c r="Q38" s="195"/>
      <c r="R38" s="196" t="s">
        <v>50</v>
      </c>
      <c r="S38" s="175"/>
      <c r="T38" s="41"/>
      <c r="U38" s="187"/>
      <c r="V38" s="187"/>
      <c r="W38" s="189"/>
      <c r="X38" s="191"/>
      <c r="Y38" s="186" t="s">
        <v>51</v>
      </c>
      <c r="Z38" s="186" t="s">
        <v>52</v>
      </c>
      <c r="AA38" s="187"/>
      <c r="AB38" s="42"/>
    </row>
    <row r="39" spans="1:30" s="43" customFormat="1" ht="50.1" customHeight="1" thickBot="1">
      <c r="A39" s="9"/>
      <c r="B39" s="40"/>
      <c r="C39" s="175"/>
      <c r="D39" s="175"/>
      <c r="E39" s="178"/>
      <c r="F39" s="179"/>
      <c r="G39" s="179"/>
      <c r="H39" s="175"/>
      <c r="I39" s="187"/>
      <c r="J39" s="44" t="s">
        <v>53</v>
      </c>
      <c r="K39" s="45" t="s">
        <v>54</v>
      </c>
      <c r="L39" s="46" t="s">
        <v>55</v>
      </c>
      <c r="M39" s="46" t="s">
        <v>56</v>
      </c>
      <c r="N39" s="188"/>
      <c r="O39" s="188"/>
      <c r="P39" s="46" t="s">
        <v>57</v>
      </c>
      <c r="Q39" s="46" t="s">
        <v>58</v>
      </c>
      <c r="R39" s="197"/>
      <c r="S39" s="179"/>
      <c r="T39" s="41"/>
      <c r="U39" s="188"/>
      <c r="V39" s="188"/>
      <c r="W39" s="189"/>
      <c r="X39" s="192"/>
      <c r="Y39" s="188"/>
      <c r="Z39" s="188"/>
      <c r="AA39" s="188"/>
      <c r="AB39" s="42"/>
    </row>
    <row r="40" spans="1:30" s="43" customFormat="1" ht="24.95" customHeight="1" outlineLevel="1" thickTop="1">
      <c r="A40" s="47"/>
      <c r="B40" s="40"/>
      <c r="C40" s="19"/>
      <c r="D40" s="144"/>
      <c r="E40" s="146"/>
      <c r="F40" s="147"/>
      <c r="G40" s="147"/>
      <c r="H40" s="145"/>
      <c r="I40" s="48" t="str">
        <f>IF(D40&lt;&gt;"", VLOOKUP(D40,'テーブル（デフレーター）'!$A$3:$C$119,3,TRUE), "-")</f>
        <v>-</v>
      </c>
      <c r="J40" s="49">
        <v>250000</v>
      </c>
      <c r="K40" s="19"/>
      <c r="L40" s="159" t="str">
        <f t="shared" ref="L40:L44" si="0">IF(E40&lt;&gt;"", E40, "-")</f>
        <v>-</v>
      </c>
      <c r="M40" s="159" t="str">
        <f>IFERROR(ROUND(J40/(K40/L40),3), "-")</f>
        <v>-</v>
      </c>
      <c r="N40" s="160" t="str">
        <f>IF(M40="-",I40,IF(AND(I40&lt;&gt;"-", M40&lt;&gt;"-"), MAX(I40,M40), "-"))</f>
        <v>-</v>
      </c>
      <c r="O40" s="161">
        <v>0.22</v>
      </c>
      <c r="P40" s="162" t="str">
        <f>IF(F40&lt;&gt;"", F40, "-")</f>
        <v>-</v>
      </c>
      <c r="Q40" s="163" t="str">
        <f>IFERROR(ROUND(P40/K40,3), "-")</f>
        <v>-</v>
      </c>
      <c r="R40" s="164">
        <f>IF(Q40="-",O40,IF(AND(O40&lt;&gt;"-", Q40&lt;&gt;"-"), MAX(O40,Q40), "-"))</f>
        <v>0.22</v>
      </c>
      <c r="S40" s="162" t="str">
        <f>IF(H40="","-",IFERROR(ROUNDDOWN(H40*N40*R40,0), "-"))</f>
        <v>-</v>
      </c>
      <c r="T40" s="52"/>
      <c r="U40" s="51" t="str">
        <f>IF(H40&lt;&gt;"",H40,"-")</f>
        <v>-</v>
      </c>
      <c r="V40" s="50">
        <v>0.3</v>
      </c>
      <c r="W40" s="35" t="str">
        <f>IF(G40&lt;&gt;"", G40, "-")</f>
        <v>-</v>
      </c>
      <c r="X40" s="35" t="str">
        <f>IFERROR( IF((U40*V40)-W40 &lt; 0, 0, ROUNDDOWN((U40*V40)-W40, 0)), "-")</f>
        <v>-</v>
      </c>
      <c r="Y40" s="19"/>
      <c r="Z40" s="53" t="str">
        <f>IFERROR(ROUNDDOWN((U40*V40) * (Y40/(U40+Y40)), 0), "-")</f>
        <v>-</v>
      </c>
      <c r="AA40" s="35" t="str">
        <f>IFERROR(ROUNDDOWN(IF(X40 = "-", Z40, X40), 0), "-")</f>
        <v>-</v>
      </c>
      <c r="AB40" s="42"/>
      <c r="AD40" s="43">
        <v>1235600</v>
      </c>
    </row>
    <row r="41" spans="1:30" s="43" customFormat="1" ht="24.95" customHeight="1" outlineLevel="1">
      <c r="A41" s="47"/>
      <c r="B41" s="40"/>
      <c r="C41" s="19"/>
      <c r="D41" s="144"/>
      <c r="E41" s="148"/>
      <c r="F41" s="149"/>
      <c r="G41" s="149"/>
      <c r="H41" s="145"/>
      <c r="I41" s="48" t="str">
        <f>IF(D41&lt;&gt;"", VLOOKUP(D41,'テーブル（デフレーター）'!$A$3:$C$119,3,TRUE), "-")</f>
        <v>-</v>
      </c>
      <c r="J41" s="49">
        <v>250000</v>
      </c>
      <c r="K41" s="19"/>
      <c r="L41" s="159" t="str">
        <f>IF(E41&lt;&gt;"", E41, "-")</f>
        <v>-</v>
      </c>
      <c r="M41" s="159" t="str">
        <f>IFERROR(ROUND(J41/(K41/L41),3), "-")</f>
        <v>-</v>
      </c>
      <c r="N41" s="160" t="str">
        <f t="shared" ref="N41:N44" si="1">IF(M41="-",I41,IF(AND(I41&lt;&gt;"-", M41&lt;&gt;"-"), MAX(I41,M41), "-"))</f>
        <v>-</v>
      </c>
      <c r="O41" s="161">
        <v>0.22</v>
      </c>
      <c r="P41" s="162" t="str">
        <f t="shared" ref="P41:P44" si="2">IF(F41&lt;&gt;"", F41, "-")</f>
        <v>-</v>
      </c>
      <c r="Q41" s="163" t="str">
        <f t="shared" ref="Q41:Q44" si="3">IFERROR(ROUND(P41/K41,3), "-")</f>
        <v>-</v>
      </c>
      <c r="R41" s="164">
        <f t="shared" ref="R41:R44" si="4">IF(Q41="-",O41,IF(AND(O41&lt;&gt;"-", Q41&lt;&gt;"-"), MAX(O41,Q41), "-"))</f>
        <v>0.22</v>
      </c>
      <c r="S41" s="162" t="str">
        <f t="shared" ref="S41:S44" si="5">IF(H41="","-",IFERROR(ROUNDDOWN(H41*N41*R41,0), "-"))</f>
        <v>-</v>
      </c>
      <c r="T41" s="52"/>
      <c r="U41" s="51" t="str">
        <f t="shared" ref="U41:U44" si="6">IF(H41&lt;&gt;"",H41,"-")</f>
        <v>-</v>
      </c>
      <c r="V41" s="50">
        <v>0.3</v>
      </c>
      <c r="W41" s="35" t="str">
        <f t="shared" ref="W41:W44" si="7">IF(G41&lt;&gt;"", G41, "-")</f>
        <v>-</v>
      </c>
      <c r="X41" s="35" t="str">
        <f t="shared" ref="X41:X44" si="8">IFERROR( IF((U41*V41)-W41 &lt; 0, 0, ROUNDDOWN((U41*V41)-W41, 0)), "-")</f>
        <v>-</v>
      </c>
      <c r="Y41" s="19"/>
      <c r="Z41" s="53" t="str">
        <f t="shared" ref="Z41:Z44" si="9">IFERROR(ROUNDDOWN((U41*V41) * (Y41/(U41+Y41)), 0), "-")</f>
        <v>-</v>
      </c>
      <c r="AA41" s="35" t="str">
        <f t="shared" ref="AA41:AA44" si="10">IFERROR(ROUNDDOWN(IF(X41 = "-", Z41, X41), 0), "-")</f>
        <v>-</v>
      </c>
      <c r="AB41" s="42"/>
    </row>
    <row r="42" spans="1:30" s="43" customFormat="1" ht="24.95" customHeight="1" outlineLevel="1">
      <c r="A42" s="47"/>
      <c r="B42" s="40"/>
      <c r="C42" s="19"/>
      <c r="D42" s="144"/>
      <c r="E42" s="148"/>
      <c r="F42" s="149"/>
      <c r="G42" s="149"/>
      <c r="H42" s="145"/>
      <c r="I42" s="48" t="str">
        <f>IF(D42&lt;&gt;"", VLOOKUP(D42,'テーブル（デフレーター）'!$A$3:$C$119,3,TRUE), "-")</f>
        <v>-</v>
      </c>
      <c r="J42" s="49">
        <v>250000</v>
      </c>
      <c r="K42" s="19"/>
      <c r="L42" s="159" t="str">
        <f t="shared" si="0"/>
        <v>-</v>
      </c>
      <c r="M42" s="159" t="str">
        <f>IFERROR(ROUND(J42/(K42/L42),3), "-")</f>
        <v>-</v>
      </c>
      <c r="N42" s="160" t="str">
        <f t="shared" si="1"/>
        <v>-</v>
      </c>
      <c r="O42" s="161">
        <v>0.22</v>
      </c>
      <c r="P42" s="162" t="str">
        <f t="shared" si="2"/>
        <v>-</v>
      </c>
      <c r="Q42" s="163" t="str">
        <f t="shared" si="3"/>
        <v>-</v>
      </c>
      <c r="R42" s="164">
        <f t="shared" si="4"/>
        <v>0.22</v>
      </c>
      <c r="S42" s="162" t="str">
        <f t="shared" si="5"/>
        <v>-</v>
      </c>
      <c r="T42" s="52"/>
      <c r="U42" s="51" t="str">
        <f t="shared" si="6"/>
        <v>-</v>
      </c>
      <c r="V42" s="50">
        <v>0.3</v>
      </c>
      <c r="W42" s="35" t="str">
        <f t="shared" si="7"/>
        <v>-</v>
      </c>
      <c r="X42" s="35" t="str">
        <f t="shared" si="8"/>
        <v>-</v>
      </c>
      <c r="Y42" s="19"/>
      <c r="Z42" s="53" t="str">
        <f t="shared" si="9"/>
        <v>-</v>
      </c>
      <c r="AA42" s="35" t="str">
        <f t="shared" si="10"/>
        <v>-</v>
      </c>
      <c r="AB42" s="42"/>
    </row>
    <row r="43" spans="1:30" s="43" customFormat="1" ht="24.95" customHeight="1" outlineLevel="1">
      <c r="A43" s="47"/>
      <c r="B43" s="40"/>
      <c r="C43" s="19"/>
      <c r="D43" s="144"/>
      <c r="E43" s="148"/>
      <c r="F43" s="149"/>
      <c r="G43" s="149"/>
      <c r="H43" s="145"/>
      <c r="I43" s="48" t="str">
        <f>IF(D43&lt;&gt;"", VLOOKUP(D43,'テーブル（デフレーター）'!$A$3:$C$119,3,TRUE), "-")</f>
        <v>-</v>
      </c>
      <c r="J43" s="49">
        <v>250000</v>
      </c>
      <c r="K43" s="19"/>
      <c r="L43" s="159" t="str">
        <f t="shared" si="0"/>
        <v>-</v>
      </c>
      <c r="M43" s="159" t="str">
        <f>IFERROR(ROUND(J43/(K43/L43),3), "-")</f>
        <v>-</v>
      </c>
      <c r="N43" s="160" t="str">
        <f t="shared" si="1"/>
        <v>-</v>
      </c>
      <c r="O43" s="161">
        <v>0.22</v>
      </c>
      <c r="P43" s="162" t="str">
        <f t="shared" si="2"/>
        <v>-</v>
      </c>
      <c r="Q43" s="163" t="str">
        <f t="shared" si="3"/>
        <v>-</v>
      </c>
      <c r="R43" s="164">
        <f t="shared" si="4"/>
        <v>0.22</v>
      </c>
      <c r="S43" s="162" t="str">
        <f t="shared" si="5"/>
        <v>-</v>
      </c>
      <c r="T43" s="52"/>
      <c r="U43" s="51" t="str">
        <f t="shared" si="6"/>
        <v>-</v>
      </c>
      <c r="V43" s="50">
        <v>0.3</v>
      </c>
      <c r="W43" s="35" t="str">
        <f t="shared" si="7"/>
        <v>-</v>
      </c>
      <c r="X43" s="35" t="str">
        <f t="shared" si="8"/>
        <v>-</v>
      </c>
      <c r="Y43" s="19"/>
      <c r="Z43" s="53" t="str">
        <f t="shared" si="9"/>
        <v>-</v>
      </c>
      <c r="AA43" s="35" t="str">
        <f t="shared" si="10"/>
        <v>-</v>
      </c>
      <c r="AB43" s="42"/>
    </row>
    <row r="44" spans="1:30" s="43" customFormat="1" ht="24.95" customHeight="1" outlineLevel="1" thickBot="1">
      <c r="A44" s="47"/>
      <c r="B44" s="40"/>
      <c r="C44" s="19"/>
      <c r="D44" s="144"/>
      <c r="E44" s="150"/>
      <c r="F44" s="151"/>
      <c r="G44" s="151"/>
      <c r="H44" s="145"/>
      <c r="I44" s="48" t="str">
        <f>IF(D44&lt;&gt;"", VLOOKUP(D44,'テーブル（デフレーター）'!$A$3:$C$119,3,TRUE), "-")</f>
        <v>-</v>
      </c>
      <c r="J44" s="49">
        <v>250000</v>
      </c>
      <c r="K44" s="19"/>
      <c r="L44" s="159" t="str">
        <f t="shared" si="0"/>
        <v>-</v>
      </c>
      <c r="M44" s="159" t="str">
        <f>IFERROR(ROUND(J44/(K44/L44),3), "-")</f>
        <v>-</v>
      </c>
      <c r="N44" s="160" t="str">
        <f t="shared" si="1"/>
        <v>-</v>
      </c>
      <c r="O44" s="161">
        <v>0.22</v>
      </c>
      <c r="P44" s="162" t="str">
        <f t="shared" si="2"/>
        <v>-</v>
      </c>
      <c r="Q44" s="163" t="str">
        <f t="shared" si="3"/>
        <v>-</v>
      </c>
      <c r="R44" s="164">
        <f t="shared" si="4"/>
        <v>0.22</v>
      </c>
      <c r="S44" s="162" t="str">
        <f t="shared" si="5"/>
        <v>-</v>
      </c>
      <c r="T44" s="52"/>
      <c r="U44" s="51" t="str">
        <f t="shared" si="6"/>
        <v>-</v>
      </c>
      <c r="V44" s="50">
        <v>0.3</v>
      </c>
      <c r="W44" s="35" t="str">
        <f t="shared" si="7"/>
        <v>-</v>
      </c>
      <c r="X44" s="35" t="str">
        <f t="shared" si="8"/>
        <v>-</v>
      </c>
      <c r="Y44" s="19"/>
      <c r="Z44" s="53" t="str">
        <f t="shared" si="9"/>
        <v>-</v>
      </c>
      <c r="AA44" s="35" t="str">
        <f t="shared" si="10"/>
        <v>-</v>
      </c>
      <c r="AB44" s="42"/>
    </row>
    <row r="45" spans="1:30" ht="24.95" customHeight="1" thickTop="1">
      <c r="A45" s="9"/>
      <c r="B45" s="6"/>
      <c r="C45" s="14" t="s">
        <v>59</v>
      </c>
      <c r="D45" s="54"/>
      <c r="E45" s="55"/>
      <c r="F45" s="55"/>
      <c r="G45" s="55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6">
        <f>SUM(S40:S44)</f>
        <v>0</v>
      </c>
      <c r="T45" s="57"/>
      <c r="U45" s="54"/>
      <c r="V45" s="54"/>
      <c r="W45" s="54"/>
      <c r="X45" s="54"/>
      <c r="Y45" s="54"/>
      <c r="Z45" s="54"/>
      <c r="AA45" s="56">
        <f>SUM(AA40:AA44)</f>
        <v>0</v>
      </c>
      <c r="AB45" s="8"/>
    </row>
    <row r="46" spans="1:30" ht="24.95" customHeight="1">
      <c r="A46" s="9"/>
      <c r="B46" s="6"/>
      <c r="C46" s="6" t="s">
        <v>60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58"/>
      <c r="S46" s="6"/>
      <c r="T46" s="6"/>
      <c r="U46" s="6"/>
      <c r="V46" s="6"/>
      <c r="W46" s="6"/>
      <c r="X46" s="6"/>
      <c r="Y46" s="6"/>
      <c r="Z46" s="6"/>
      <c r="AA46" s="6"/>
      <c r="AB46" s="8"/>
    </row>
    <row r="47" spans="1:30" ht="24.95" customHeight="1">
      <c r="A47" s="9"/>
      <c r="B47" s="6"/>
      <c r="C47" s="6" t="s">
        <v>197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8"/>
    </row>
    <row r="48" spans="1:30" ht="24.95" customHeight="1">
      <c r="A48" s="9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8"/>
    </row>
    <row r="49" spans="1:28" ht="24.95" customHeight="1">
      <c r="A49" s="9"/>
      <c r="B49" s="6"/>
      <c r="C49" s="6" t="s">
        <v>61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8"/>
    </row>
    <row r="50" spans="1:28" s="28" customFormat="1" ht="24.95" customHeight="1">
      <c r="A50" s="9"/>
      <c r="B50" s="15"/>
      <c r="C50" s="14" t="s">
        <v>59</v>
      </c>
      <c r="D50" s="19"/>
      <c r="E50" s="25"/>
      <c r="F50" s="25"/>
      <c r="G50" s="25"/>
      <c r="H50" s="25"/>
      <c r="I50" s="25"/>
      <c r="J50" s="25"/>
      <c r="K50" s="25"/>
      <c r="L50" s="15"/>
      <c r="M50" s="15"/>
      <c r="N50" s="15"/>
      <c r="O50" s="15"/>
      <c r="P50" s="15"/>
      <c r="Q50" s="15"/>
      <c r="R50" s="6"/>
      <c r="S50" s="15"/>
      <c r="T50" s="15"/>
      <c r="U50" s="15"/>
      <c r="V50" s="15"/>
      <c r="W50" s="15"/>
      <c r="X50" s="15"/>
      <c r="Y50" s="15"/>
      <c r="Z50" s="15"/>
      <c r="AA50" s="15"/>
      <c r="AB50" s="27"/>
    </row>
    <row r="51" spans="1:28" ht="24.95" customHeight="1">
      <c r="A51" s="9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8"/>
    </row>
    <row r="52" spans="1:28" ht="24.95" customHeight="1">
      <c r="A52" s="9"/>
      <c r="B52" s="6"/>
      <c r="C52" s="6" t="s">
        <v>62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8"/>
    </row>
    <row r="53" spans="1:28" ht="24.95" customHeight="1">
      <c r="A53" s="9"/>
      <c r="B53" s="6"/>
      <c r="C53" s="14" t="s">
        <v>2</v>
      </c>
      <c r="D53" s="14" t="s">
        <v>3</v>
      </c>
      <c r="E53" s="15"/>
      <c r="F53" s="15"/>
      <c r="G53" s="15"/>
      <c r="H53" s="15"/>
      <c r="I53" s="15"/>
      <c r="J53" s="15"/>
      <c r="K53" s="15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8"/>
    </row>
    <row r="54" spans="1:28" ht="24.95" customHeight="1">
      <c r="A54" s="9"/>
      <c r="B54" s="6"/>
      <c r="C54" s="18" t="s">
        <v>63</v>
      </c>
      <c r="D54" s="35">
        <f>S45</f>
        <v>0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8"/>
    </row>
    <row r="55" spans="1:28" ht="24.95" customHeight="1">
      <c r="A55" s="9"/>
      <c r="B55" s="6"/>
      <c r="C55" s="18" t="s">
        <v>64</v>
      </c>
      <c r="D55" s="35">
        <f>AA45</f>
        <v>0</v>
      </c>
      <c r="E55" s="6"/>
      <c r="F55" s="6"/>
      <c r="G55" s="158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8"/>
    </row>
    <row r="56" spans="1:28" ht="24.95" customHeight="1">
      <c r="A56" s="9"/>
      <c r="B56" s="6"/>
      <c r="C56" s="18" t="s">
        <v>65</v>
      </c>
      <c r="D56" s="35">
        <f>D50</f>
        <v>0</v>
      </c>
      <c r="E56" s="6"/>
      <c r="F56" s="6"/>
      <c r="G56" s="158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8"/>
    </row>
    <row r="57" spans="1:28" ht="24.95" customHeight="1">
      <c r="A57" s="9"/>
      <c r="B57" s="6"/>
      <c r="C57" s="14" t="s">
        <v>59</v>
      </c>
      <c r="D57" s="24">
        <f>SUM(D54:D56)</f>
        <v>0</v>
      </c>
      <c r="E57" s="25"/>
      <c r="F57" s="25"/>
      <c r="G57" s="170"/>
      <c r="H57" s="25"/>
      <c r="I57" s="25"/>
      <c r="J57" s="25"/>
      <c r="K57" s="25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8"/>
    </row>
    <row r="58" spans="1:28" ht="24.95" customHeight="1">
      <c r="A58" s="9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8"/>
    </row>
    <row r="59" spans="1:28" s="13" customFormat="1" ht="24.95" customHeight="1">
      <c r="A59" s="9"/>
      <c r="B59" s="10" t="s">
        <v>66</v>
      </c>
      <c r="C59" s="11"/>
      <c r="D59" s="59"/>
      <c r="E59" s="11"/>
      <c r="F59" s="11"/>
      <c r="G59" s="11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12"/>
    </row>
    <row r="60" spans="1:28" ht="24.95" customHeight="1">
      <c r="A60" s="9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8"/>
    </row>
    <row r="61" spans="1:28" ht="24.95" customHeight="1">
      <c r="A61" s="9"/>
      <c r="B61" s="6"/>
      <c r="C61" s="14" t="s">
        <v>2</v>
      </c>
      <c r="D61" s="14" t="s">
        <v>3</v>
      </c>
      <c r="E61" s="60"/>
      <c r="F61" s="14" t="s">
        <v>67</v>
      </c>
      <c r="G61" s="14" t="s">
        <v>38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8"/>
    </row>
    <row r="62" spans="1:28" ht="24.95" customHeight="1">
      <c r="A62" s="9"/>
      <c r="B62" s="6"/>
      <c r="C62" s="18" t="s">
        <v>68</v>
      </c>
      <c r="D62" s="19"/>
      <c r="E62" s="61">
        <v>12</v>
      </c>
      <c r="F62" s="61">
        <v>3</v>
      </c>
      <c r="G62" s="62">
        <f>IFERROR(ROUNDDOWN(D62/E62*F62,0), "-")</f>
        <v>0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8"/>
    </row>
    <row r="63" spans="1:28" ht="24.95" customHeight="1">
      <c r="A63" s="9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8"/>
    </row>
    <row r="64" spans="1:28" ht="24.95" customHeight="1">
      <c r="A64" s="9"/>
      <c r="B64" s="10" t="s">
        <v>69</v>
      </c>
      <c r="C64" s="30"/>
      <c r="D64" s="59"/>
      <c r="E64" s="30"/>
      <c r="F64" s="30"/>
      <c r="G64" s="30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8"/>
    </row>
    <row r="65" spans="1:28" ht="24.95" customHeight="1">
      <c r="A65" s="9"/>
      <c r="B65" s="6"/>
      <c r="C65" s="6"/>
      <c r="D65" s="20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8"/>
    </row>
    <row r="66" spans="1:28" ht="24.95" customHeight="1">
      <c r="A66" s="9"/>
      <c r="B66" s="6"/>
      <c r="C66" s="14" t="s">
        <v>2</v>
      </c>
      <c r="D66" s="14" t="s">
        <v>3</v>
      </c>
      <c r="E66" s="60"/>
      <c r="F66" s="14" t="s">
        <v>67</v>
      </c>
      <c r="G66" s="14" t="s">
        <v>38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8"/>
    </row>
    <row r="67" spans="1:28" ht="24.95" customHeight="1">
      <c r="A67" s="9"/>
      <c r="B67" s="6"/>
      <c r="C67" s="18" t="s">
        <v>68</v>
      </c>
      <c r="D67" s="35" t="str">
        <f>IF(D62="","-", IF((D57 + G62) &gt; D62, "-", D62))</f>
        <v>-</v>
      </c>
      <c r="E67" s="63">
        <v>12</v>
      </c>
      <c r="F67" s="63">
        <v>12</v>
      </c>
      <c r="G67" s="62" t="str">
        <f>IF(D67&lt;&gt;"-", D67/E67*F67, "-")</f>
        <v>-</v>
      </c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8"/>
    </row>
    <row r="68" spans="1:28" ht="24.95" customHeight="1">
      <c r="A68" s="9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8"/>
    </row>
    <row r="69" spans="1:28" s="13" customFormat="1" ht="24.95" customHeight="1">
      <c r="A69" s="9"/>
      <c r="B69" s="10" t="s">
        <v>70</v>
      </c>
      <c r="C69" s="11"/>
      <c r="D69" s="11"/>
      <c r="E69" s="11"/>
      <c r="F69" s="11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12"/>
    </row>
    <row r="70" spans="1:28" ht="24.95" customHeight="1">
      <c r="A70" s="9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8"/>
    </row>
    <row r="71" spans="1:28" ht="24.95" customHeight="1">
      <c r="A71" s="9"/>
      <c r="B71" s="6"/>
      <c r="C71" s="14" t="s">
        <v>2</v>
      </c>
      <c r="D71" s="14" t="s">
        <v>3</v>
      </c>
      <c r="E71" s="198" t="s">
        <v>71</v>
      </c>
      <c r="F71" s="200" t="s">
        <v>72</v>
      </c>
      <c r="G71" s="25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8"/>
    </row>
    <row r="72" spans="1:28" ht="24.95" customHeight="1">
      <c r="A72" s="9"/>
      <c r="B72" s="6"/>
      <c r="C72" s="18" t="s">
        <v>73</v>
      </c>
      <c r="D72" s="35">
        <f>D11</f>
        <v>0</v>
      </c>
      <c r="E72" s="199"/>
      <c r="F72" s="201"/>
      <c r="G72" s="64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8"/>
    </row>
    <row r="73" spans="1:28" ht="24.95" customHeight="1">
      <c r="A73" s="9"/>
      <c r="B73" s="6"/>
      <c r="C73" s="65" t="s">
        <v>74</v>
      </c>
      <c r="D73" s="35">
        <f>D32</f>
        <v>0</v>
      </c>
      <c r="E73" s="203">
        <f>IF(OR(D67="-", F77="適用しない"), D73 + IF(D74="", 0, D74) + IF(D75="", 0, D75), D32 + G67)</f>
        <v>0</v>
      </c>
      <c r="F73" s="20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8"/>
    </row>
    <row r="74" spans="1:28" ht="24.95" customHeight="1">
      <c r="A74" s="9"/>
      <c r="B74" s="6"/>
      <c r="C74" s="18" t="s">
        <v>75</v>
      </c>
      <c r="D74" s="157">
        <f>IF(OR(D67="-", F77="適用しない"), D57, 0)</f>
        <v>0</v>
      </c>
      <c r="E74" s="204"/>
      <c r="F74" s="201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8"/>
    </row>
    <row r="75" spans="1:28" ht="24.95" customHeight="1">
      <c r="A75" s="9"/>
      <c r="B75" s="6"/>
      <c r="C75" s="18" t="s">
        <v>76</v>
      </c>
      <c r="D75" s="157">
        <f>IF(OR(D67="-", F77="適用しない"), G62, 0)</f>
        <v>0</v>
      </c>
      <c r="E75" s="204"/>
      <c r="F75" s="201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8"/>
    </row>
    <row r="76" spans="1:28" ht="24.95" customHeight="1">
      <c r="A76" s="9"/>
      <c r="B76" s="6"/>
      <c r="C76" s="18" t="s">
        <v>77</v>
      </c>
      <c r="D76" s="35" t="str">
        <f>IF(OR(D67="-", F77="適用しない"),"",G67)</f>
        <v/>
      </c>
      <c r="E76" s="205"/>
      <c r="F76" s="202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8"/>
    </row>
    <row r="77" spans="1:28" ht="24.95" customHeight="1">
      <c r="A77" s="9"/>
      <c r="B77" s="6"/>
      <c r="C77" s="14" t="s">
        <v>59</v>
      </c>
      <c r="D77" s="24">
        <f>ROUNDDOWN(D72 - E73, -4)</f>
        <v>0</v>
      </c>
      <c r="E77" s="66"/>
      <c r="F77" s="67" t="s">
        <v>189</v>
      </c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8"/>
    </row>
    <row r="78" spans="1:28" ht="24.95" customHeight="1">
      <c r="A78" s="9"/>
      <c r="B78" s="6"/>
      <c r="C78" s="15"/>
      <c r="D78" s="68"/>
      <c r="E78" s="69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8"/>
    </row>
    <row r="79" spans="1:28" ht="24.95" customHeight="1">
      <c r="A79" s="9"/>
      <c r="B79" s="10" t="s">
        <v>78</v>
      </c>
      <c r="C79" s="70"/>
      <c r="D79" s="71"/>
      <c r="E79" s="69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8"/>
    </row>
    <row r="80" spans="1:28" ht="24.95" customHeight="1">
      <c r="A80" s="9"/>
      <c r="B80" s="6"/>
      <c r="C80" s="15"/>
      <c r="D80" s="68"/>
      <c r="E80" s="69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8"/>
    </row>
    <row r="81" spans="1:28" ht="24.95" customHeight="1">
      <c r="A81" s="9"/>
      <c r="B81" s="6"/>
      <c r="C81" s="14" t="s">
        <v>79</v>
      </c>
      <c r="D81" s="72" t="s">
        <v>80</v>
      </c>
      <c r="E81" s="69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8"/>
    </row>
    <row r="82" spans="1:28" ht="24.95" customHeight="1">
      <c r="A82" s="9"/>
      <c r="B82" s="6"/>
      <c r="C82" s="73" t="s">
        <v>81</v>
      </c>
      <c r="D82" s="35">
        <f>D77</f>
        <v>0</v>
      </c>
      <c r="E82" s="69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8"/>
    </row>
    <row r="83" spans="1:28" ht="24.95" customHeight="1">
      <c r="A83" s="9"/>
      <c r="B83" s="6"/>
      <c r="C83" s="73" t="s">
        <v>82</v>
      </c>
      <c r="D83" s="19"/>
      <c r="E83" s="69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8"/>
    </row>
    <row r="84" spans="1:28" ht="24.95" customHeight="1">
      <c r="A84" s="9"/>
      <c r="B84" s="6"/>
      <c r="C84" s="14" t="s">
        <v>83</v>
      </c>
      <c r="D84" s="24">
        <f>ROUNDDOWN(D82-D83,-4)</f>
        <v>0</v>
      </c>
      <c r="E84" s="69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8"/>
    </row>
    <row r="85" spans="1:28" ht="24.95" customHeight="1" thickBot="1">
      <c r="A85" s="74"/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6"/>
    </row>
  </sheetData>
  <mergeCells count="27">
    <mergeCell ref="E71:E72"/>
    <mergeCell ref="F71:F76"/>
    <mergeCell ref="E73:E76"/>
    <mergeCell ref="I38:I39"/>
    <mergeCell ref="J38:M38"/>
    <mergeCell ref="Z38:Z39"/>
    <mergeCell ref="N38:N39"/>
    <mergeCell ref="O38:O39"/>
    <mergeCell ref="P38:Q38"/>
    <mergeCell ref="R38:R39"/>
    <mergeCell ref="U37:U39"/>
    <mergeCell ref="B2:AA2"/>
    <mergeCell ref="C37:C39"/>
    <mergeCell ref="D37:D39"/>
    <mergeCell ref="E37:E39"/>
    <mergeCell ref="F37:F39"/>
    <mergeCell ref="G37:G39"/>
    <mergeCell ref="H37:H39"/>
    <mergeCell ref="I37:N37"/>
    <mergeCell ref="O37:R37"/>
    <mergeCell ref="S37:S39"/>
    <mergeCell ref="V37:V39"/>
    <mergeCell ref="W37:W39"/>
    <mergeCell ref="X37:X39"/>
    <mergeCell ref="Y37:Z37"/>
    <mergeCell ref="AA37:AA39"/>
    <mergeCell ref="Y38:Y39"/>
  </mergeCells>
  <phoneticPr fontId="4"/>
  <conditionalFormatting sqref="Y40:Y1048576">
    <cfRule type="expression" dxfId="4" priority="9">
      <formula>$Y40="-"</formula>
    </cfRule>
  </conditionalFormatting>
  <conditionalFormatting sqref="C76:D76">
    <cfRule type="expression" dxfId="3" priority="1">
      <formula>$F$77="適用しない"</formula>
    </cfRule>
    <cfRule type="expression" dxfId="2" priority="5">
      <formula>$D$67="-"</formula>
    </cfRule>
  </conditionalFormatting>
  <conditionalFormatting sqref="C74:D75">
    <cfRule type="expression" priority="2" stopIfTrue="1">
      <formula>$F$77="適用しない"</formula>
    </cfRule>
    <cfRule type="expression" dxfId="1" priority="4">
      <formula>$G$67&lt;&gt;"-"</formula>
    </cfRule>
  </conditionalFormatting>
  <conditionalFormatting sqref="F77">
    <cfRule type="expression" dxfId="0" priority="3">
      <formula>OR((D57 + G62) &gt; G67, G67 = "-")</formula>
    </cfRule>
  </conditionalFormatting>
  <dataValidations count="2">
    <dataValidation type="list" allowBlank="1" showInputMessage="1" showErrorMessage="1" error="適用する、適用しないのいずれかを選択してください。" sqref="F77">
      <formula1>"適用する,適用しない"</formula1>
    </dataValidation>
    <dataValidation allowBlank="1" showInputMessage="1" showErrorMessage="1" sqref="Y40:Y44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JK1Template">
    <pageSetUpPr fitToPage="1"/>
  </sheetPr>
  <dimension ref="A1:N106"/>
  <sheetViews>
    <sheetView showGridLines="0" topLeftCell="C1" zoomScale="80" zoomScaleNormal="80" workbookViewId="0">
      <selection activeCell="N54" sqref="N54"/>
    </sheetView>
  </sheetViews>
  <sheetFormatPr defaultColWidth="9.140625" defaultRowHeight="14.1" customHeight="1"/>
  <cols>
    <col min="1" max="1" width="1.28515625" style="79" customWidth="1"/>
    <col min="2" max="2" width="4.140625" style="79" customWidth="1"/>
    <col min="3" max="3" width="3.140625" style="79" customWidth="1"/>
    <col min="4" max="4" width="37.28515625" style="79" customWidth="1"/>
    <col min="5" max="5" width="34.7109375" style="79" bestFit="1" customWidth="1"/>
    <col min="6" max="6" width="13.7109375" style="79" bestFit="1" customWidth="1"/>
    <col min="7" max="7" width="40.7109375" style="79" customWidth="1"/>
    <col min="8" max="10" width="17.140625" style="79" customWidth="1"/>
    <col min="11" max="11" width="5.5703125" style="79" customWidth="1"/>
    <col min="12" max="12" width="11.5703125" style="79" bestFit="1" customWidth="1"/>
    <col min="13" max="14" width="17.140625" style="79" customWidth="1"/>
    <col min="15" max="15" width="1.85546875" style="79" customWidth="1"/>
    <col min="16" max="16384" width="9.140625" style="79"/>
  </cols>
  <sheetData>
    <row r="1" spans="1:14" ht="18" customHeight="1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N1" s="78" t="s">
        <v>84</v>
      </c>
    </row>
    <row r="2" spans="1:14" s="80" customFormat="1" ht="18" customHeight="1">
      <c r="A2" s="208" t="s">
        <v>85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</row>
    <row r="3" spans="1:14" s="80" customFormat="1" ht="6.75" customHeight="1">
      <c r="A3" s="81"/>
      <c r="F3" s="81"/>
      <c r="G3" s="81"/>
      <c r="H3" s="81"/>
      <c r="I3" s="81"/>
      <c r="J3" s="81"/>
      <c r="L3" s="82"/>
      <c r="M3" s="82"/>
    </row>
    <row r="4" spans="1:14" s="80" customFormat="1" ht="18.75" customHeight="1">
      <c r="A4" s="81"/>
      <c r="B4" s="209" t="s">
        <v>196</v>
      </c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</row>
    <row r="5" spans="1:14" s="80" customFormat="1" ht="15.75">
      <c r="A5" s="81"/>
      <c r="B5" s="83"/>
      <c r="C5" s="83"/>
      <c r="D5" s="84"/>
      <c r="E5" s="83"/>
      <c r="F5" s="83"/>
      <c r="G5" s="81"/>
      <c r="H5" s="81"/>
      <c r="I5" s="81"/>
      <c r="J5" s="85" t="s">
        <v>86</v>
      </c>
      <c r="K5" s="86"/>
      <c r="L5" s="210" t="s">
        <v>87</v>
      </c>
      <c r="M5" s="210"/>
      <c r="N5" s="210"/>
    </row>
    <row r="6" spans="1:14" s="80" customFormat="1" ht="31.5">
      <c r="A6" s="87"/>
      <c r="B6" s="211" t="s">
        <v>88</v>
      </c>
      <c r="C6" s="212"/>
      <c r="D6" s="213"/>
      <c r="E6" s="128" t="s">
        <v>89</v>
      </c>
      <c r="F6" s="128" t="s">
        <v>90</v>
      </c>
      <c r="G6" s="128" t="s">
        <v>91</v>
      </c>
      <c r="H6" s="128" t="s">
        <v>92</v>
      </c>
      <c r="I6" s="128" t="s">
        <v>93</v>
      </c>
      <c r="J6" s="129" t="s">
        <v>94</v>
      </c>
      <c r="K6" s="89"/>
      <c r="L6" s="129" t="s">
        <v>95</v>
      </c>
      <c r="M6" s="152" t="s">
        <v>188</v>
      </c>
      <c r="N6" s="171" t="s">
        <v>182</v>
      </c>
    </row>
    <row r="7" spans="1:14" s="80" customFormat="1" ht="15.75">
      <c r="A7" s="87"/>
      <c r="B7" s="214" t="s">
        <v>96</v>
      </c>
      <c r="C7" s="215"/>
      <c r="D7" s="215"/>
      <c r="E7" s="215"/>
      <c r="F7" s="215"/>
      <c r="G7" s="215"/>
      <c r="H7" s="90"/>
      <c r="I7" s="90"/>
      <c r="J7" s="91"/>
      <c r="K7" s="92"/>
      <c r="L7" s="86"/>
      <c r="M7" s="86"/>
    </row>
    <row r="8" spans="1:14" s="80" customFormat="1" ht="16.5" thickBot="1">
      <c r="A8" s="87"/>
      <c r="B8" s="214" t="s">
        <v>97</v>
      </c>
      <c r="C8" s="215"/>
      <c r="D8" s="215"/>
      <c r="E8" s="215"/>
      <c r="F8" s="215"/>
      <c r="G8" s="215"/>
      <c r="H8" s="90"/>
      <c r="I8" s="90"/>
      <c r="J8" s="91"/>
      <c r="K8" s="86"/>
      <c r="L8" s="86"/>
      <c r="M8" s="86"/>
    </row>
    <row r="9" spans="1:14" s="80" customFormat="1" ht="16.5" thickTop="1">
      <c r="A9" s="87"/>
      <c r="B9" s="93"/>
      <c r="C9" s="94" t="s">
        <v>98</v>
      </c>
      <c r="D9" s="95"/>
      <c r="E9" s="96"/>
      <c r="F9" s="113"/>
      <c r="G9" s="97"/>
      <c r="H9" s="130"/>
      <c r="I9" s="130"/>
      <c r="J9" s="165"/>
      <c r="K9" s="86"/>
      <c r="L9" s="131"/>
      <c r="M9" s="154" t="str">
        <f>IF(L9="○",J9,"")</f>
        <v/>
      </c>
      <c r="N9" s="132" t="str">
        <f>IF(L9="△",J9,"")</f>
        <v/>
      </c>
    </row>
    <row r="10" spans="1:14" s="80" customFormat="1" ht="15.75">
      <c r="A10" s="87"/>
      <c r="B10" s="92"/>
      <c r="C10" s="98" t="s">
        <v>99</v>
      </c>
      <c r="D10" s="99"/>
      <c r="E10" s="100"/>
      <c r="F10" s="113"/>
      <c r="G10" s="100"/>
      <c r="H10" s="136"/>
      <c r="I10" s="136"/>
      <c r="J10" s="166"/>
      <c r="K10" s="86"/>
      <c r="L10" s="142"/>
      <c r="M10" s="155" t="str">
        <f t="shared" ref="M10:M30" si="0">IF(L10="○",J10,"")</f>
        <v/>
      </c>
      <c r="N10" s="143" t="str">
        <f>IF(L10="△",J10,"")</f>
        <v/>
      </c>
    </row>
    <row r="11" spans="1:14" s="80" customFormat="1" ht="15.75">
      <c r="A11" s="87"/>
      <c r="B11" s="92"/>
      <c r="C11" s="98" t="s">
        <v>100</v>
      </c>
      <c r="D11" s="99"/>
      <c r="E11" s="100"/>
      <c r="F11" s="113"/>
      <c r="G11" s="100"/>
      <c r="H11" s="136"/>
      <c r="I11" s="136"/>
      <c r="J11" s="166"/>
      <c r="K11" s="86"/>
      <c r="L11" s="142"/>
      <c r="M11" s="155" t="str">
        <f t="shared" si="0"/>
        <v/>
      </c>
      <c r="N11" s="143" t="str">
        <f t="shared" ref="N11:N30" si="1">IF(L11="△",J11,"")</f>
        <v/>
      </c>
    </row>
    <row r="12" spans="1:14" s="80" customFormat="1" ht="15.75">
      <c r="A12" s="87"/>
      <c r="B12" s="92"/>
      <c r="C12" s="98" t="s">
        <v>101</v>
      </c>
      <c r="D12" s="99"/>
      <c r="E12" s="100"/>
      <c r="F12" s="113"/>
      <c r="G12" s="100"/>
      <c r="H12" s="136"/>
      <c r="I12" s="136"/>
      <c r="J12" s="166"/>
      <c r="K12" s="86"/>
      <c r="L12" s="142"/>
      <c r="M12" s="155" t="str">
        <f t="shared" si="0"/>
        <v/>
      </c>
      <c r="N12" s="143" t="str">
        <f t="shared" si="1"/>
        <v/>
      </c>
    </row>
    <row r="13" spans="1:14" s="80" customFormat="1" ht="15.75">
      <c r="A13" s="87"/>
      <c r="B13" s="92"/>
      <c r="C13" s="98" t="s">
        <v>102</v>
      </c>
      <c r="D13" s="99"/>
      <c r="E13" s="100"/>
      <c r="F13" s="113"/>
      <c r="G13" s="100"/>
      <c r="H13" s="136"/>
      <c r="I13" s="136"/>
      <c r="J13" s="166"/>
      <c r="K13" s="86"/>
      <c r="L13" s="142"/>
      <c r="M13" s="155" t="str">
        <f t="shared" si="0"/>
        <v/>
      </c>
      <c r="N13" s="143" t="str">
        <f>IF(L13="△",J13,"")</f>
        <v/>
      </c>
    </row>
    <row r="14" spans="1:14" s="80" customFormat="1" ht="15.75">
      <c r="A14" s="87"/>
      <c r="B14" s="92"/>
      <c r="C14" s="98" t="s">
        <v>103</v>
      </c>
      <c r="D14" s="99"/>
      <c r="E14" s="100"/>
      <c r="F14" s="113"/>
      <c r="G14" s="100"/>
      <c r="H14" s="136"/>
      <c r="I14" s="136"/>
      <c r="J14" s="166"/>
      <c r="K14" s="86"/>
      <c r="L14" s="142"/>
      <c r="M14" s="155" t="str">
        <f t="shared" si="0"/>
        <v/>
      </c>
      <c r="N14" s="143" t="str">
        <f t="shared" si="1"/>
        <v/>
      </c>
    </row>
    <row r="15" spans="1:14" s="80" customFormat="1" ht="15.75">
      <c r="A15" s="87"/>
      <c r="B15" s="92"/>
      <c r="C15" s="98" t="s">
        <v>104</v>
      </c>
      <c r="D15" s="99"/>
      <c r="E15" s="100"/>
      <c r="F15" s="113"/>
      <c r="G15" s="100"/>
      <c r="H15" s="136"/>
      <c r="I15" s="136"/>
      <c r="J15" s="166"/>
      <c r="K15" s="86"/>
      <c r="L15" s="142"/>
      <c r="M15" s="155" t="str">
        <f t="shared" si="0"/>
        <v/>
      </c>
      <c r="N15" s="143" t="str">
        <f t="shared" si="1"/>
        <v/>
      </c>
    </row>
    <row r="16" spans="1:14" s="80" customFormat="1" ht="15.75">
      <c r="A16" s="87"/>
      <c r="B16" s="92"/>
      <c r="C16" s="98" t="s">
        <v>105</v>
      </c>
      <c r="D16" s="99"/>
      <c r="E16" s="100"/>
      <c r="F16" s="113"/>
      <c r="G16" s="100"/>
      <c r="H16" s="136"/>
      <c r="I16" s="136"/>
      <c r="J16" s="166"/>
      <c r="K16" s="86"/>
      <c r="L16" s="142"/>
      <c r="M16" s="155" t="str">
        <f t="shared" si="0"/>
        <v/>
      </c>
      <c r="N16" s="143" t="str">
        <f t="shared" si="1"/>
        <v/>
      </c>
    </row>
    <row r="17" spans="1:14" s="80" customFormat="1" ht="15.75">
      <c r="A17" s="87"/>
      <c r="B17" s="92"/>
      <c r="C17" s="98" t="s">
        <v>106</v>
      </c>
      <c r="D17" s="99"/>
      <c r="E17" s="100"/>
      <c r="F17" s="113"/>
      <c r="G17" s="100"/>
      <c r="H17" s="136"/>
      <c r="I17" s="136"/>
      <c r="J17" s="166"/>
      <c r="K17" s="86"/>
      <c r="L17" s="142"/>
      <c r="M17" s="155" t="str">
        <f t="shared" si="0"/>
        <v/>
      </c>
      <c r="N17" s="143" t="str">
        <f t="shared" si="1"/>
        <v/>
      </c>
    </row>
    <row r="18" spans="1:14" s="80" customFormat="1" ht="15.75">
      <c r="A18" s="87"/>
      <c r="B18" s="92"/>
      <c r="C18" s="98" t="s">
        <v>107</v>
      </c>
      <c r="D18" s="99"/>
      <c r="E18" s="100"/>
      <c r="F18" s="113"/>
      <c r="G18" s="100"/>
      <c r="H18" s="136"/>
      <c r="I18" s="136"/>
      <c r="J18" s="166"/>
      <c r="K18" s="86"/>
      <c r="L18" s="142"/>
      <c r="M18" s="155" t="str">
        <f t="shared" si="0"/>
        <v/>
      </c>
      <c r="N18" s="143" t="str">
        <f t="shared" si="1"/>
        <v/>
      </c>
    </row>
    <row r="19" spans="1:14" s="80" customFormat="1" ht="15.75">
      <c r="A19" s="87"/>
      <c r="B19" s="92"/>
      <c r="C19" s="98" t="s">
        <v>108</v>
      </c>
      <c r="D19" s="99"/>
      <c r="E19" s="100"/>
      <c r="F19" s="113"/>
      <c r="G19" s="100"/>
      <c r="H19" s="136"/>
      <c r="I19" s="136"/>
      <c r="J19" s="166"/>
      <c r="K19" s="86"/>
      <c r="L19" s="142"/>
      <c r="M19" s="155" t="str">
        <f t="shared" si="0"/>
        <v/>
      </c>
      <c r="N19" s="143" t="str">
        <f t="shared" si="1"/>
        <v/>
      </c>
    </row>
    <row r="20" spans="1:14" s="80" customFormat="1" ht="15.75">
      <c r="A20" s="87"/>
      <c r="B20" s="92"/>
      <c r="C20" s="98" t="s">
        <v>109</v>
      </c>
      <c r="D20" s="99"/>
      <c r="E20" s="100"/>
      <c r="F20" s="113"/>
      <c r="G20" s="100"/>
      <c r="H20" s="136"/>
      <c r="I20" s="136"/>
      <c r="J20" s="166"/>
      <c r="K20" s="86"/>
      <c r="L20" s="142"/>
      <c r="M20" s="155" t="str">
        <f t="shared" si="0"/>
        <v/>
      </c>
      <c r="N20" s="143" t="str">
        <f t="shared" si="1"/>
        <v/>
      </c>
    </row>
    <row r="21" spans="1:14" s="80" customFormat="1" ht="15.75">
      <c r="A21" s="87"/>
      <c r="B21" s="92"/>
      <c r="C21" s="98" t="s">
        <v>110</v>
      </c>
      <c r="D21" s="99"/>
      <c r="E21" s="100"/>
      <c r="F21" s="113"/>
      <c r="G21" s="100"/>
      <c r="H21" s="136"/>
      <c r="I21" s="136"/>
      <c r="J21" s="166"/>
      <c r="K21" s="86"/>
      <c r="L21" s="142"/>
      <c r="M21" s="155" t="str">
        <f t="shared" si="0"/>
        <v/>
      </c>
      <c r="N21" s="143" t="str">
        <f t="shared" si="1"/>
        <v/>
      </c>
    </row>
    <row r="22" spans="1:14" s="80" customFormat="1" ht="15.75">
      <c r="A22" s="87"/>
      <c r="B22" s="92"/>
      <c r="C22" s="98" t="s">
        <v>111</v>
      </c>
      <c r="D22" s="99"/>
      <c r="E22" s="100"/>
      <c r="F22" s="113"/>
      <c r="G22" s="100"/>
      <c r="H22" s="136"/>
      <c r="I22" s="136"/>
      <c r="J22" s="166"/>
      <c r="K22" s="86"/>
      <c r="L22" s="142"/>
      <c r="M22" s="155" t="str">
        <f t="shared" si="0"/>
        <v/>
      </c>
      <c r="N22" s="143" t="str">
        <f t="shared" si="1"/>
        <v/>
      </c>
    </row>
    <row r="23" spans="1:14" s="80" customFormat="1" ht="15.75">
      <c r="A23" s="87"/>
      <c r="B23" s="92"/>
      <c r="C23" s="98" t="s">
        <v>112</v>
      </c>
      <c r="D23" s="99"/>
      <c r="E23" s="100"/>
      <c r="F23" s="113"/>
      <c r="G23" s="100"/>
      <c r="H23" s="136"/>
      <c r="I23" s="136"/>
      <c r="J23" s="166"/>
      <c r="K23" s="86"/>
      <c r="L23" s="142"/>
      <c r="M23" s="155" t="str">
        <f t="shared" si="0"/>
        <v/>
      </c>
      <c r="N23" s="143" t="str">
        <f t="shared" si="1"/>
        <v/>
      </c>
    </row>
    <row r="24" spans="1:14" s="80" customFormat="1" ht="15.75">
      <c r="A24" s="87"/>
      <c r="B24" s="92"/>
      <c r="C24" s="98" t="s">
        <v>113</v>
      </c>
      <c r="D24" s="99"/>
      <c r="E24" s="100"/>
      <c r="F24" s="113"/>
      <c r="G24" s="100"/>
      <c r="H24" s="136"/>
      <c r="I24" s="136"/>
      <c r="J24" s="166"/>
      <c r="K24" s="86"/>
      <c r="L24" s="142"/>
      <c r="M24" s="155" t="str">
        <f t="shared" si="0"/>
        <v/>
      </c>
      <c r="N24" s="143" t="str">
        <f t="shared" si="1"/>
        <v/>
      </c>
    </row>
    <row r="25" spans="1:14" s="80" customFormat="1" ht="15.75">
      <c r="A25" s="87"/>
      <c r="B25" s="92"/>
      <c r="C25" s="98" t="s">
        <v>114</v>
      </c>
      <c r="D25" s="99"/>
      <c r="E25" s="100"/>
      <c r="F25" s="113"/>
      <c r="G25" s="100"/>
      <c r="H25" s="136"/>
      <c r="I25" s="136"/>
      <c r="J25" s="166"/>
      <c r="K25" s="86"/>
      <c r="L25" s="142"/>
      <c r="M25" s="155" t="str">
        <f t="shared" si="0"/>
        <v/>
      </c>
      <c r="N25" s="143" t="str">
        <f t="shared" si="1"/>
        <v/>
      </c>
    </row>
    <row r="26" spans="1:14" s="80" customFormat="1" ht="15.75">
      <c r="A26" s="87"/>
      <c r="B26" s="92"/>
      <c r="C26" s="98" t="s">
        <v>115</v>
      </c>
      <c r="D26" s="99"/>
      <c r="E26" s="100"/>
      <c r="F26" s="113"/>
      <c r="G26" s="100"/>
      <c r="H26" s="136"/>
      <c r="I26" s="136"/>
      <c r="J26" s="166"/>
      <c r="K26" s="86"/>
      <c r="L26" s="142"/>
      <c r="M26" s="155" t="str">
        <f t="shared" si="0"/>
        <v/>
      </c>
      <c r="N26" s="143" t="str">
        <f t="shared" si="1"/>
        <v/>
      </c>
    </row>
    <row r="27" spans="1:14" s="80" customFormat="1" ht="15.75">
      <c r="A27" s="87"/>
      <c r="B27" s="92"/>
      <c r="C27" s="98" t="s">
        <v>116</v>
      </c>
      <c r="D27" s="99"/>
      <c r="E27" s="100"/>
      <c r="F27" s="113"/>
      <c r="G27" s="100"/>
      <c r="H27" s="136"/>
      <c r="I27" s="136"/>
      <c r="J27" s="166"/>
      <c r="K27" s="86"/>
      <c r="L27" s="142"/>
      <c r="M27" s="155" t="str">
        <f t="shared" si="0"/>
        <v/>
      </c>
      <c r="N27" s="143" t="str">
        <f t="shared" si="1"/>
        <v/>
      </c>
    </row>
    <row r="28" spans="1:14" s="80" customFormat="1" ht="15.75">
      <c r="A28" s="87"/>
      <c r="B28" s="92"/>
      <c r="C28" s="98" t="s">
        <v>117</v>
      </c>
      <c r="D28" s="99"/>
      <c r="E28" s="100"/>
      <c r="F28" s="113"/>
      <c r="G28" s="100"/>
      <c r="H28" s="136"/>
      <c r="I28" s="136"/>
      <c r="J28" s="166"/>
      <c r="K28" s="86"/>
      <c r="L28" s="142"/>
      <c r="M28" s="155" t="str">
        <f t="shared" si="0"/>
        <v/>
      </c>
      <c r="N28" s="143" t="str">
        <f t="shared" si="1"/>
        <v/>
      </c>
    </row>
    <row r="29" spans="1:14" s="80" customFormat="1" ht="15.75">
      <c r="A29" s="87"/>
      <c r="B29" s="92"/>
      <c r="C29" s="98" t="s">
        <v>118</v>
      </c>
      <c r="D29" s="99"/>
      <c r="E29" s="100"/>
      <c r="F29" s="113"/>
      <c r="G29" s="100"/>
      <c r="H29" s="136"/>
      <c r="I29" s="136"/>
      <c r="J29" s="166"/>
      <c r="K29" s="86"/>
      <c r="L29" s="142"/>
      <c r="M29" s="155" t="str">
        <f t="shared" si="0"/>
        <v/>
      </c>
      <c r="N29" s="143" t="str">
        <f t="shared" si="1"/>
        <v/>
      </c>
    </row>
    <row r="30" spans="1:14" s="80" customFormat="1" ht="15.75">
      <c r="A30" s="87"/>
      <c r="B30" s="92"/>
      <c r="C30" s="98" t="s">
        <v>119</v>
      </c>
      <c r="D30" s="99"/>
      <c r="E30" s="100"/>
      <c r="F30" s="113"/>
      <c r="G30" s="100"/>
      <c r="H30" s="136"/>
      <c r="I30" s="136"/>
      <c r="J30" s="166"/>
      <c r="K30" s="86"/>
      <c r="L30" s="142"/>
      <c r="M30" s="155" t="str">
        <f t="shared" si="0"/>
        <v/>
      </c>
      <c r="N30" s="143" t="str">
        <f t="shared" si="1"/>
        <v/>
      </c>
    </row>
    <row r="31" spans="1:14" s="106" customFormat="1" ht="16.5" thickBot="1">
      <c r="A31" s="87">
        <v>1</v>
      </c>
      <c r="B31" s="101"/>
      <c r="C31" s="102"/>
      <c r="D31" s="103"/>
      <c r="E31" s="104"/>
      <c r="F31" s="117"/>
      <c r="G31" s="104"/>
      <c r="H31" s="133"/>
      <c r="I31" s="133"/>
      <c r="J31" s="167"/>
      <c r="K31" s="105"/>
      <c r="L31" s="153"/>
      <c r="M31" s="156"/>
      <c r="N31" s="135" t="str">
        <f>IF(L31="△",J31,"")</f>
        <v/>
      </c>
    </row>
    <row r="32" spans="1:14" s="106" customFormat="1" ht="16.5" thickTop="1">
      <c r="A32" s="87"/>
      <c r="B32" s="206" t="s">
        <v>120</v>
      </c>
      <c r="C32" s="207"/>
      <c r="D32" s="207"/>
      <c r="E32" s="207"/>
      <c r="F32" s="207"/>
      <c r="G32" s="207"/>
      <c r="H32" s="107">
        <f>SUM(H9:H31)</f>
        <v>0</v>
      </c>
      <c r="I32" s="107">
        <f>SUM(I9:I31)</f>
        <v>0</v>
      </c>
      <c r="J32" s="108">
        <f>SUM(J9:J31)</f>
        <v>0</v>
      </c>
      <c r="K32" s="109"/>
      <c r="L32" s="89"/>
      <c r="M32" s="109"/>
    </row>
    <row r="33" spans="1:14" s="106" customFormat="1" ht="15.75">
      <c r="A33" s="87"/>
      <c r="B33" s="216" t="s">
        <v>121</v>
      </c>
      <c r="C33" s="217"/>
      <c r="D33" s="217"/>
      <c r="E33" s="217"/>
      <c r="F33" s="217"/>
      <c r="G33" s="217"/>
      <c r="H33" s="90"/>
      <c r="I33" s="90"/>
      <c r="J33" s="91"/>
      <c r="K33" s="109"/>
      <c r="L33" s="89"/>
      <c r="M33" s="109"/>
    </row>
    <row r="34" spans="1:14" s="106" customFormat="1" ht="16.5" thickBot="1">
      <c r="A34" s="87"/>
      <c r="B34" s="216" t="s">
        <v>122</v>
      </c>
      <c r="C34" s="217"/>
      <c r="D34" s="217"/>
      <c r="E34" s="217"/>
      <c r="F34" s="217"/>
      <c r="G34" s="217"/>
      <c r="H34" s="90"/>
      <c r="I34" s="90"/>
      <c r="J34" s="91"/>
      <c r="K34" s="109"/>
      <c r="L34" s="89"/>
      <c r="M34" s="109"/>
    </row>
    <row r="35" spans="1:14" s="80" customFormat="1" ht="16.5" thickTop="1">
      <c r="A35" s="87"/>
      <c r="B35" s="110"/>
      <c r="C35" s="111" t="s">
        <v>123</v>
      </c>
      <c r="D35" s="112"/>
      <c r="E35" s="100"/>
      <c r="F35" s="113"/>
      <c r="G35" s="100"/>
      <c r="H35" s="136"/>
      <c r="I35" s="136"/>
      <c r="J35" s="165"/>
      <c r="K35" s="105"/>
      <c r="L35" s="114"/>
      <c r="M35" s="154" t="str">
        <f>IF(L35="○",J35,"")</f>
        <v/>
      </c>
      <c r="N35" s="132" t="str">
        <f>IF(L35="△",J35,"")</f>
        <v/>
      </c>
    </row>
    <row r="36" spans="1:14" s="80" customFormat="1" ht="15.75">
      <c r="A36" s="87"/>
      <c r="B36" s="110"/>
      <c r="C36" s="111" t="s">
        <v>124</v>
      </c>
      <c r="D36" s="115"/>
      <c r="E36" s="100"/>
      <c r="F36" s="113"/>
      <c r="G36" s="100"/>
      <c r="H36" s="136"/>
      <c r="I36" s="136"/>
      <c r="J36" s="166">
        <f>H36-I36</f>
        <v>0</v>
      </c>
      <c r="K36" s="105"/>
      <c r="L36" s="116"/>
      <c r="M36" s="155" t="str">
        <f t="shared" ref="M36:M38" si="2">IF(L36="○",J36,"")</f>
        <v/>
      </c>
      <c r="N36" s="143" t="str">
        <f>IF(L36="△",J36,"")</f>
        <v/>
      </c>
    </row>
    <row r="37" spans="1:14" s="80" customFormat="1" ht="15.75">
      <c r="A37" s="87"/>
      <c r="B37" s="110"/>
      <c r="C37" s="111" t="s">
        <v>125</v>
      </c>
      <c r="D37" s="115"/>
      <c r="E37" s="100"/>
      <c r="F37" s="113"/>
      <c r="G37" s="100"/>
      <c r="H37" s="136"/>
      <c r="I37" s="136"/>
      <c r="J37" s="166"/>
      <c r="K37" s="105"/>
      <c r="L37" s="116"/>
      <c r="M37" s="155" t="str">
        <f t="shared" si="2"/>
        <v/>
      </c>
      <c r="N37" s="143" t="str">
        <f t="shared" ref="N37:N39" si="3">IF(L37="△",J37,"")</f>
        <v/>
      </c>
    </row>
    <row r="38" spans="1:14" s="80" customFormat="1" ht="15.75">
      <c r="A38" s="87"/>
      <c r="B38" s="110"/>
      <c r="C38" s="111" t="s">
        <v>126</v>
      </c>
      <c r="D38" s="115"/>
      <c r="E38" s="100"/>
      <c r="F38" s="113"/>
      <c r="G38" s="100"/>
      <c r="H38" s="136"/>
      <c r="I38" s="136"/>
      <c r="J38" s="166"/>
      <c r="K38" s="105"/>
      <c r="L38" s="116"/>
      <c r="M38" s="155" t="str">
        <f t="shared" si="2"/>
        <v/>
      </c>
      <c r="N38" s="143" t="str">
        <f t="shared" si="3"/>
        <v/>
      </c>
    </row>
    <row r="39" spans="1:14" s="80" customFormat="1" ht="15.75">
      <c r="A39" s="87"/>
      <c r="B39" s="110"/>
      <c r="C39" s="172" t="s">
        <v>192</v>
      </c>
      <c r="D39" s="115"/>
      <c r="E39" s="100"/>
      <c r="F39" s="113"/>
      <c r="G39" s="100"/>
      <c r="H39" s="136"/>
      <c r="I39" s="136"/>
      <c r="J39" s="166">
        <f>H39-I39</f>
        <v>0</v>
      </c>
      <c r="K39" s="105"/>
      <c r="L39" s="116"/>
      <c r="M39" s="155" t="str">
        <f t="shared" ref="M39" si="4">IF(L39="○",J39,"")</f>
        <v/>
      </c>
      <c r="N39" s="143" t="str">
        <f>IF(L39="△",J39,"")</f>
        <v/>
      </c>
    </row>
    <row r="40" spans="1:14" s="80" customFormat="1" ht="16.5" thickBot="1">
      <c r="A40" s="87">
        <v>1</v>
      </c>
      <c r="B40" s="101"/>
      <c r="C40" s="102"/>
      <c r="D40" s="103"/>
      <c r="E40" s="104"/>
      <c r="F40" s="117"/>
      <c r="G40" s="104"/>
      <c r="H40" s="133"/>
      <c r="I40" s="133"/>
      <c r="J40" s="167"/>
      <c r="K40" s="105"/>
      <c r="L40" s="134"/>
      <c r="M40" s="156"/>
      <c r="N40" s="135" t="str">
        <f>IF(L40="△",J40,"")</f>
        <v/>
      </c>
    </row>
    <row r="41" spans="1:14" s="80" customFormat="1" ht="16.5" thickTop="1">
      <c r="A41" s="87"/>
      <c r="B41" s="206" t="s">
        <v>127</v>
      </c>
      <c r="C41" s="207"/>
      <c r="D41" s="207"/>
      <c r="E41" s="207"/>
      <c r="F41" s="207"/>
      <c r="G41" s="207"/>
      <c r="H41" s="107">
        <f>SUM(H35:H40)</f>
        <v>0</v>
      </c>
      <c r="I41" s="107">
        <f>SUM(I35:I40)</f>
        <v>0</v>
      </c>
      <c r="J41" s="108">
        <f>SUM(J35:J40)</f>
        <v>0</v>
      </c>
      <c r="K41" s="118"/>
      <c r="L41" s="89"/>
      <c r="M41" s="118"/>
    </row>
    <row r="42" spans="1:14" s="80" customFormat="1" ht="16.5" thickBot="1">
      <c r="A42" s="87"/>
      <c r="B42" s="216" t="s">
        <v>128</v>
      </c>
      <c r="C42" s="217"/>
      <c r="D42" s="217"/>
      <c r="E42" s="217"/>
      <c r="F42" s="217"/>
      <c r="G42" s="217"/>
      <c r="H42" s="90"/>
      <c r="I42" s="90"/>
      <c r="J42" s="91"/>
      <c r="K42" s="109"/>
      <c r="L42" s="89"/>
      <c r="M42" s="109"/>
    </row>
    <row r="43" spans="1:14" s="80" customFormat="1" ht="16.5" thickTop="1">
      <c r="A43" s="87"/>
      <c r="B43" s="110"/>
      <c r="C43" s="111" t="s">
        <v>123</v>
      </c>
      <c r="D43" s="115"/>
      <c r="E43" s="100"/>
      <c r="F43" s="113"/>
      <c r="G43" s="137"/>
      <c r="H43" s="138"/>
      <c r="I43" s="136"/>
      <c r="J43" s="165"/>
      <c r="K43" s="105"/>
      <c r="L43" s="114"/>
      <c r="M43" s="154" t="str">
        <f>IF(L43="○",J43,"")</f>
        <v/>
      </c>
      <c r="N43" s="132" t="str">
        <f>IF(L43="△",J43,"")</f>
        <v/>
      </c>
    </row>
    <row r="44" spans="1:14" s="80" customFormat="1" ht="15.75">
      <c r="A44" s="87"/>
      <c r="B44" s="110"/>
      <c r="C44" s="111" t="s">
        <v>124</v>
      </c>
      <c r="D44" s="115"/>
      <c r="E44" s="100"/>
      <c r="F44" s="113"/>
      <c r="G44" s="137"/>
      <c r="H44" s="138"/>
      <c r="I44" s="136"/>
      <c r="J44" s="166">
        <f>H44-I44</f>
        <v>0</v>
      </c>
      <c r="K44" s="105"/>
      <c r="L44" s="116"/>
      <c r="M44" s="155" t="str">
        <f t="shared" ref="M44:M62" si="5">IF(L44="○",J44,"")</f>
        <v/>
      </c>
      <c r="N44" s="143" t="str">
        <f>IF(L44="△",J44,"")</f>
        <v/>
      </c>
    </row>
    <row r="45" spans="1:14" s="80" customFormat="1" ht="15.75">
      <c r="A45" s="87"/>
      <c r="B45" s="110"/>
      <c r="C45" s="111" t="s">
        <v>129</v>
      </c>
      <c r="D45" s="115"/>
      <c r="E45" s="100"/>
      <c r="F45" s="113"/>
      <c r="G45" s="137"/>
      <c r="H45" s="138"/>
      <c r="I45" s="136"/>
      <c r="J45" s="166">
        <f t="shared" ref="J45:J53" si="6">H45-I45</f>
        <v>0</v>
      </c>
      <c r="K45" s="105"/>
      <c r="L45" s="116"/>
      <c r="M45" s="155" t="str">
        <f t="shared" si="5"/>
        <v/>
      </c>
      <c r="N45" s="143" t="str">
        <f t="shared" ref="N45:N49" si="7">IF(L45="△",J45,"")</f>
        <v/>
      </c>
    </row>
    <row r="46" spans="1:14" s="80" customFormat="1" ht="15.75">
      <c r="A46" s="87"/>
      <c r="B46" s="110"/>
      <c r="C46" s="111" t="s">
        <v>130</v>
      </c>
      <c r="D46" s="115"/>
      <c r="E46" s="100"/>
      <c r="F46" s="113"/>
      <c r="G46" s="137"/>
      <c r="H46" s="138"/>
      <c r="I46" s="136"/>
      <c r="J46" s="166">
        <f t="shared" si="6"/>
        <v>0</v>
      </c>
      <c r="K46" s="105"/>
      <c r="L46" s="116"/>
      <c r="M46" s="155" t="str">
        <f t="shared" si="5"/>
        <v/>
      </c>
      <c r="N46" s="143" t="str">
        <f t="shared" si="7"/>
        <v/>
      </c>
    </row>
    <row r="47" spans="1:14" s="80" customFormat="1" ht="15.75">
      <c r="A47" s="87"/>
      <c r="B47" s="110"/>
      <c r="C47" s="111" t="s">
        <v>131</v>
      </c>
      <c r="D47" s="115"/>
      <c r="E47" s="100"/>
      <c r="F47" s="113"/>
      <c r="G47" s="137"/>
      <c r="H47" s="138"/>
      <c r="I47" s="136"/>
      <c r="J47" s="166">
        <f t="shared" si="6"/>
        <v>0</v>
      </c>
      <c r="K47" s="105"/>
      <c r="L47" s="116"/>
      <c r="M47" s="155" t="str">
        <f t="shared" si="5"/>
        <v/>
      </c>
      <c r="N47" s="143" t="str">
        <f>IF(L47="△",J47,"")</f>
        <v/>
      </c>
    </row>
    <row r="48" spans="1:14" s="80" customFormat="1" ht="15.75">
      <c r="A48" s="87"/>
      <c r="B48" s="110"/>
      <c r="C48" s="111" t="s">
        <v>132</v>
      </c>
      <c r="D48" s="115"/>
      <c r="E48" s="100"/>
      <c r="F48" s="113"/>
      <c r="G48" s="137"/>
      <c r="H48" s="138"/>
      <c r="I48" s="136"/>
      <c r="J48" s="166">
        <f t="shared" si="6"/>
        <v>0</v>
      </c>
      <c r="K48" s="105"/>
      <c r="L48" s="116"/>
      <c r="M48" s="155" t="str">
        <f t="shared" si="5"/>
        <v/>
      </c>
      <c r="N48" s="143" t="str">
        <f t="shared" si="7"/>
        <v/>
      </c>
    </row>
    <row r="49" spans="1:14" s="80" customFormat="1" ht="15.75">
      <c r="A49" s="87"/>
      <c r="B49" s="110"/>
      <c r="C49" s="111" t="s">
        <v>133</v>
      </c>
      <c r="D49" s="115"/>
      <c r="E49" s="100"/>
      <c r="F49" s="113"/>
      <c r="G49" s="137"/>
      <c r="H49" s="138"/>
      <c r="I49" s="136"/>
      <c r="J49" s="166">
        <f t="shared" si="6"/>
        <v>0</v>
      </c>
      <c r="K49" s="105"/>
      <c r="L49" s="116"/>
      <c r="M49" s="155" t="str">
        <f t="shared" si="5"/>
        <v/>
      </c>
      <c r="N49" s="143" t="str">
        <f t="shared" si="7"/>
        <v/>
      </c>
    </row>
    <row r="50" spans="1:14" s="80" customFormat="1" ht="15.75">
      <c r="A50" s="87"/>
      <c r="B50" s="110"/>
      <c r="C50" s="111" t="s">
        <v>134</v>
      </c>
      <c r="D50" s="115"/>
      <c r="E50" s="100"/>
      <c r="F50" s="113"/>
      <c r="G50" s="137"/>
      <c r="H50" s="138"/>
      <c r="I50" s="136"/>
      <c r="J50" s="166">
        <f t="shared" si="6"/>
        <v>0</v>
      </c>
      <c r="K50" s="105"/>
      <c r="L50" s="116"/>
      <c r="M50" s="155" t="str">
        <f t="shared" si="5"/>
        <v/>
      </c>
      <c r="N50" s="143" t="str">
        <f>IF(L50="△",J50,"")</f>
        <v/>
      </c>
    </row>
    <row r="51" spans="1:14" s="80" customFormat="1" ht="15.75">
      <c r="A51" s="87"/>
      <c r="B51" s="110"/>
      <c r="C51" s="111" t="s">
        <v>135</v>
      </c>
      <c r="D51" s="115"/>
      <c r="E51" s="100"/>
      <c r="F51" s="113"/>
      <c r="G51" s="137"/>
      <c r="H51" s="138"/>
      <c r="I51" s="136"/>
      <c r="J51" s="166">
        <f>H51-I51</f>
        <v>0</v>
      </c>
      <c r="K51" s="105"/>
      <c r="L51" s="116"/>
      <c r="M51" s="155" t="str">
        <f t="shared" si="5"/>
        <v/>
      </c>
      <c r="N51" s="143"/>
    </row>
    <row r="52" spans="1:14" s="80" customFormat="1" ht="15.75">
      <c r="A52" s="87"/>
      <c r="B52" s="110"/>
      <c r="C52" s="111" t="s">
        <v>136</v>
      </c>
      <c r="D52" s="115"/>
      <c r="E52" s="100"/>
      <c r="F52" s="113"/>
      <c r="G52" s="137"/>
      <c r="H52" s="138"/>
      <c r="I52" s="136"/>
      <c r="J52" s="166">
        <f t="shared" si="6"/>
        <v>0</v>
      </c>
      <c r="K52" s="105"/>
      <c r="L52" s="116"/>
      <c r="M52" s="155" t="str">
        <f t="shared" si="5"/>
        <v/>
      </c>
      <c r="N52" s="143"/>
    </row>
    <row r="53" spans="1:14" s="80" customFormat="1" ht="15.75">
      <c r="A53" s="87"/>
      <c r="B53" s="110"/>
      <c r="C53" s="111" t="s">
        <v>137</v>
      </c>
      <c r="D53" s="115"/>
      <c r="E53" s="100"/>
      <c r="F53" s="113"/>
      <c r="G53" s="137"/>
      <c r="H53" s="138"/>
      <c r="I53" s="136"/>
      <c r="J53" s="166">
        <f t="shared" si="6"/>
        <v>0</v>
      </c>
      <c r="K53" s="105"/>
      <c r="L53" s="116"/>
      <c r="M53" s="155" t="str">
        <f t="shared" si="5"/>
        <v/>
      </c>
      <c r="N53" s="143"/>
    </row>
    <row r="54" spans="1:14" s="80" customFormat="1" ht="15.75">
      <c r="A54" s="87"/>
      <c r="B54" s="110"/>
      <c r="C54" s="172" t="s">
        <v>193</v>
      </c>
      <c r="D54" s="115"/>
      <c r="E54" s="100"/>
      <c r="F54" s="113"/>
      <c r="G54" s="137"/>
      <c r="H54" s="138"/>
      <c r="I54" s="136"/>
      <c r="J54" s="166">
        <f>H54-I54</f>
        <v>0</v>
      </c>
      <c r="K54" s="105"/>
      <c r="L54" s="116"/>
      <c r="M54" s="155" t="str">
        <f t="shared" ref="M54" si="8">IF(L54="○",J54,"")</f>
        <v/>
      </c>
      <c r="N54" s="143" t="str">
        <f t="shared" ref="N54" si="9">IF(L54="△",J54,"")</f>
        <v/>
      </c>
    </row>
    <row r="55" spans="1:14" s="80" customFormat="1" ht="15.75">
      <c r="A55" s="87"/>
      <c r="B55" s="110"/>
      <c r="C55" s="111" t="s">
        <v>126</v>
      </c>
      <c r="D55" s="115"/>
      <c r="E55" s="100"/>
      <c r="F55" s="113"/>
      <c r="G55" s="137"/>
      <c r="H55" s="138"/>
      <c r="I55" s="136"/>
      <c r="J55" s="166"/>
      <c r="K55" s="105"/>
      <c r="L55" s="116"/>
      <c r="M55" s="155" t="str">
        <f t="shared" si="5"/>
        <v/>
      </c>
      <c r="N55" s="143"/>
    </row>
    <row r="56" spans="1:14" s="80" customFormat="1" ht="15.75">
      <c r="A56" s="87"/>
      <c r="B56" s="110"/>
      <c r="C56" s="111" t="s">
        <v>138</v>
      </c>
      <c r="D56" s="115"/>
      <c r="E56" s="100"/>
      <c r="F56" s="113"/>
      <c r="G56" s="137"/>
      <c r="H56" s="138"/>
      <c r="I56" s="136"/>
      <c r="J56" s="166"/>
      <c r="K56" s="105"/>
      <c r="L56" s="116"/>
      <c r="M56" s="155" t="str">
        <f t="shared" si="5"/>
        <v/>
      </c>
      <c r="N56" s="143"/>
    </row>
    <row r="57" spans="1:14" s="80" customFormat="1" ht="15.75">
      <c r="A57" s="87"/>
      <c r="B57" s="110"/>
      <c r="C57" s="111" t="s">
        <v>139</v>
      </c>
      <c r="D57" s="115"/>
      <c r="E57" s="100"/>
      <c r="F57" s="113"/>
      <c r="G57" s="137"/>
      <c r="H57" s="138"/>
      <c r="I57" s="136"/>
      <c r="J57" s="166"/>
      <c r="K57" s="105"/>
      <c r="L57" s="116"/>
      <c r="M57" s="155" t="str">
        <f t="shared" si="5"/>
        <v/>
      </c>
      <c r="N57" s="143"/>
    </row>
    <row r="58" spans="1:14" s="80" customFormat="1" ht="15.75">
      <c r="A58" s="87"/>
      <c r="B58" s="110"/>
      <c r="C58" s="111" t="s">
        <v>140</v>
      </c>
      <c r="D58" s="115"/>
      <c r="E58" s="100"/>
      <c r="F58" s="113"/>
      <c r="G58" s="137"/>
      <c r="H58" s="138"/>
      <c r="I58" s="136"/>
      <c r="J58" s="166"/>
      <c r="K58" s="105"/>
      <c r="L58" s="116"/>
      <c r="M58" s="155" t="str">
        <f t="shared" si="5"/>
        <v/>
      </c>
      <c r="N58" s="143"/>
    </row>
    <row r="59" spans="1:14" s="80" customFormat="1" ht="15.75">
      <c r="A59" s="87"/>
      <c r="B59" s="110"/>
      <c r="C59" s="111" t="s">
        <v>186</v>
      </c>
      <c r="D59" s="115"/>
      <c r="E59" s="100"/>
      <c r="F59" s="113"/>
      <c r="G59" s="137"/>
      <c r="H59" s="138"/>
      <c r="I59" s="136"/>
      <c r="J59" s="166"/>
      <c r="K59" s="105"/>
      <c r="L59" s="116"/>
      <c r="M59" s="155" t="str">
        <f t="shared" si="5"/>
        <v/>
      </c>
      <c r="N59" s="143"/>
    </row>
    <row r="60" spans="1:14" s="80" customFormat="1" ht="15.75">
      <c r="A60" s="87"/>
      <c r="B60" s="110"/>
      <c r="C60" s="111" t="s">
        <v>141</v>
      </c>
      <c r="D60" s="115"/>
      <c r="E60" s="100"/>
      <c r="F60" s="113"/>
      <c r="G60" s="137"/>
      <c r="H60" s="138"/>
      <c r="I60" s="136"/>
      <c r="J60" s="166"/>
      <c r="K60" s="105"/>
      <c r="L60" s="116"/>
      <c r="M60" s="155" t="str">
        <f t="shared" si="5"/>
        <v/>
      </c>
      <c r="N60" s="143"/>
    </row>
    <row r="61" spans="1:14" s="80" customFormat="1" ht="15.75">
      <c r="A61" s="87"/>
      <c r="B61" s="110"/>
      <c r="C61" s="111" t="s">
        <v>142</v>
      </c>
      <c r="D61" s="115"/>
      <c r="E61" s="100"/>
      <c r="F61" s="113"/>
      <c r="G61" s="137"/>
      <c r="H61" s="138"/>
      <c r="I61" s="136"/>
      <c r="J61" s="166"/>
      <c r="K61" s="105"/>
      <c r="L61" s="116"/>
      <c r="M61" s="155" t="str">
        <f t="shared" si="5"/>
        <v/>
      </c>
      <c r="N61" s="143"/>
    </row>
    <row r="62" spans="1:14" s="80" customFormat="1" ht="15.75">
      <c r="A62" s="87"/>
      <c r="B62" s="110"/>
      <c r="C62" s="111" t="s">
        <v>143</v>
      </c>
      <c r="D62" s="115"/>
      <c r="E62" s="100"/>
      <c r="F62" s="113"/>
      <c r="G62" s="137"/>
      <c r="H62" s="138"/>
      <c r="I62" s="136"/>
      <c r="J62" s="166"/>
      <c r="K62" s="105"/>
      <c r="L62" s="116"/>
      <c r="M62" s="155" t="str">
        <f t="shared" si="5"/>
        <v/>
      </c>
      <c r="N62" s="143"/>
    </row>
    <row r="63" spans="1:14" s="80" customFormat="1" ht="15.75">
      <c r="A63" s="87"/>
      <c r="B63" s="110"/>
      <c r="C63" s="172" t="s">
        <v>194</v>
      </c>
      <c r="D63" s="115"/>
      <c r="E63" s="100"/>
      <c r="F63" s="113"/>
      <c r="G63" s="137"/>
      <c r="H63" s="138"/>
      <c r="I63" s="136"/>
      <c r="J63" s="166"/>
      <c r="K63" s="105"/>
      <c r="L63" s="116"/>
      <c r="M63" s="155" t="str">
        <f t="shared" ref="M63" si="10">IF(L63="○",J63,"")</f>
        <v/>
      </c>
      <c r="N63" s="143"/>
    </row>
    <row r="64" spans="1:14" s="80" customFormat="1" ht="16.5" thickBot="1">
      <c r="A64" s="87">
        <v>1</v>
      </c>
      <c r="B64" s="101"/>
      <c r="C64" s="102"/>
      <c r="D64" s="103"/>
      <c r="E64" s="104"/>
      <c r="F64" s="117"/>
      <c r="G64" s="104"/>
      <c r="H64" s="139"/>
      <c r="I64" s="139"/>
      <c r="J64" s="166"/>
      <c r="K64" s="105"/>
      <c r="L64" s="134"/>
      <c r="M64" s="156" t="str">
        <f>IF(K64="○",I64,"")</f>
        <v/>
      </c>
      <c r="N64" s="135" t="str">
        <f>IF(L64="△",J64,"")</f>
        <v/>
      </c>
    </row>
    <row r="65" spans="1:14" s="80" customFormat="1" ht="16.5" thickTop="1">
      <c r="A65" s="87"/>
      <c r="B65" s="206" t="s">
        <v>144</v>
      </c>
      <c r="C65" s="207"/>
      <c r="D65" s="207"/>
      <c r="E65" s="207"/>
      <c r="F65" s="207"/>
      <c r="G65" s="207"/>
      <c r="H65" s="107">
        <f>SUM(H43:H64)</f>
        <v>0</v>
      </c>
      <c r="I65" s="107">
        <f>SUM(I43:I64)</f>
        <v>0</v>
      </c>
      <c r="J65" s="108">
        <f>SUM(J43:J64)</f>
        <v>0</v>
      </c>
      <c r="K65" s="118"/>
      <c r="L65" s="89"/>
      <c r="M65" s="118"/>
    </row>
    <row r="66" spans="1:14" s="80" customFormat="1" ht="15.75">
      <c r="A66" s="87"/>
      <c r="B66" s="206" t="s">
        <v>145</v>
      </c>
      <c r="C66" s="207"/>
      <c r="D66" s="207"/>
      <c r="E66" s="207"/>
      <c r="F66" s="207"/>
      <c r="G66" s="207"/>
      <c r="H66" s="107">
        <f>SUM(H41,H65)</f>
        <v>0</v>
      </c>
      <c r="I66" s="107">
        <f>SUM(I41,I65)</f>
        <v>0</v>
      </c>
      <c r="J66" s="108">
        <f>SUM(J41,J65)</f>
        <v>0</v>
      </c>
      <c r="K66" s="118"/>
      <c r="L66" s="89"/>
      <c r="M66" s="88" t="s">
        <v>190</v>
      </c>
      <c r="N66" s="219" t="s">
        <v>183</v>
      </c>
    </row>
    <row r="67" spans="1:14" s="80" customFormat="1" ht="15.75">
      <c r="A67" s="87"/>
      <c r="B67" s="206" t="s">
        <v>146</v>
      </c>
      <c r="C67" s="207"/>
      <c r="D67" s="207"/>
      <c r="E67" s="207"/>
      <c r="F67" s="207"/>
      <c r="G67" s="207"/>
      <c r="H67" s="107">
        <f>SUM(H32,H66)</f>
        <v>0</v>
      </c>
      <c r="I67" s="107">
        <f>SUM(I32,I66)</f>
        <v>0</v>
      </c>
      <c r="J67" s="108">
        <f>SUM(J32,J66)</f>
        <v>0</v>
      </c>
      <c r="K67" s="118"/>
      <c r="L67" s="89"/>
      <c r="M67" s="119">
        <f>SUM(M9:M31)+SUM(M35:M40)+SUM(M43:M64)</f>
        <v>0</v>
      </c>
      <c r="N67" s="119">
        <f>SUM(N9:N31)+SUM(N35:N40)+SUM(N43:N64)</f>
        <v>0</v>
      </c>
    </row>
    <row r="68" spans="1:14" s="80" customFormat="1" ht="15.75">
      <c r="A68" s="87"/>
      <c r="B68" s="216" t="s">
        <v>147</v>
      </c>
      <c r="C68" s="217"/>
      <c r="D68" s="217"/>
      <c r="E68" s="217"/>
      <c r="F68" s="217"/>
      <c r="G68" s="217"/>
      <c r="H68" s="90"/>
      <c r="I68" s="90"/>
      <c r="J68" s="91"/>
      <c r="K68" s="109"/>
      <c r="L68" s="89"/>
      <c r="M68" s="109"/>
    </row>
    <row r="69" spans="1:14" s="80" customFormat="1" ht="15.75">
      <c r="A69" s="87"/>
      <c r="B69" s="216" t="s">
        <v>148</v>
      </c>
      <c r="C69" s="217"/>
      <c r="D69" s="217"/>
      <c r="E69" s="217"/>
      <c r="F69" s="217"/>
      <c r="G69" s="217"/>
      <c r="H69" s="90"/>
      <c r="I69" s="90"/>
      <c r="J69" s="91"/>
      <c r="K69" s="109"/>
      <c r="L69" s="89"/>
      <c r="M69" s="109"/>
    </row>
    <row r="70" spans="1:14" s="80" customFormat="1" ht="15.75">
      <c r="A70" s="87"/>
      <c r="B70" s="110"/>
      <c r="C70" s="111" t="s">
        <v>149</v>
      </c>
      <c r="D70" s="115"/>
      <c r="E70" s="121"/>
      <c r="F70" s="113"/>
      <c r="G70" s="121"/>
      <c r="H70" s="140"/>
      <c r="I70" s="136"/>
      <c r="J70" s="168"/>
      <c r="K70" s="105"/>
      <c r="L70" s="89"/>
      <c r="M70" s="118"/>
    </row>
    <row r="71" spans="1:14" s="80" customFormat="1" ht="15.75">
      <c r="A71" s="87"/>
      <c r="B71" s="110"/>
      <c r="C71" s="111" t="s">
        <v>150</v>
      </c>
      <c r="D71" s="115"/>
      <c r="E71" s="121"/>
      <c r="F71" s="113"/>
      <c r="G71" s="121"/>
      <c r="H71" s="140"/>
      <c r="I71" s="136"/>
      <c r="J71" s="168"/>
      <c r="K71" s="105"/>
      <c r="L71" s="89"/>
      <c r="M71" s="118"/>
    </row>
    <row r="72" spans="1:14" s="80" customFormat="1" ht="15.75">
      <c r="A72" s="87"/>
      <c r="B72" s="110"/>
      <c r="C72" s="111" t="s">
        <v>151</v>
      </c>
      <c r="D72" s="115"/>
      <c r="E72" s="121"/>
      <c r="F72" s="113"/>
      <c r="G72" s="121"/>
      <c r="H72" s="140"/>
      <c r="I72" s="136"/>
      <c r="J72" s="168"/>
      <c r="K72" s="105"/>
      <c r="L72" s="89"/>
      <c r="M72" s="118"/>
    </row>
    <row r="73" spans="1:14" s="80" customFormat="1" ht="15.75">
      <c r="A73" s="87"/>
      <c r="B73" s="110"/>
      <c r="C73" s="111" t="s">
        <v>152</v>
      </c>
      <c r="D73" s="115"/>
      <c r="E73" s="121"/>
      <c r="F73" s="113"/>
      <c r="G73" s="121"/>
      <c r="H73" s="140"/>
      <c r="I73" s="136"/>
      <c r="J73" s="168"/>
      <c r="K73" s="105"/>
      <c r="L73" s="89"/>
      <c r="M73" s="118"/>
    </row>
    <row r="74" spans="1:14" s="80" customFormat="1" ht="15.75">
      <c r="A74" s="87"/>
      <c r="B74" s="110"/>
      <c r="C74" s="111" t="s">
        <v>153</v>
      </c>
      <c r="D74" s="115"/>
      <c r="E74" s="121"/>
      <c r="F74" s="113"/>
      <c r="G74" s="121"/>
      <c r="H74" s="140"/>
      <c r="I74" s="136"/>
      <c r="J74" s="168"/>
      <c r="K74" s="105"/>
      <c r="L74" s="89"/>
      <c r="M74" s="118"/>
    </row>
    <row r="75" spans="1:14" s="80" customFormat="1" ht="15.75">
      <c r="A75" s="87"/>
      <c r="B75" s="110"/>
      <c r="C75" s="111" t="s">
        <v>154</v>
      </c>
      <c r="D75" s="115"/>
      <c r="E75" s="121"/>
      <c r="F75" s="113"/>
      <c r="G75" s="121"/>
      <c r="H75" s="140"/>
      <c r="I75" s="136"/>
      <c r="J75" s="168"/>
      <c r="K75" s="105"/>
      <c r="L75" s="89"/>
      <c r="M75" s="118"/>
    </row>
    <row r="76" spans="1:14" s="80" customFormat="1" ht="15.75">
      <c r="A76" s="87"/>
      <c r="B76" s="110"/>
      <c r="C76" s="111" t="s">
        <v>155</v>
      </c>
      <c r="D76" s="115"/>
      <c r="E76" s="121"/>
      <c r="F76" s="113"/>
      <c r="G76" s="121"/>
      <c r="H76" s="140"/>
      <c r="I76" s="136"/>
      <c r="J76" s="168"/>
      <c r="K76" s="105"/>
      <c r="L76" s="89"/>
      <c r="M76" s="118"/>
    </row>
    <row r="77" spans="1:14" s="80" customFormat="1" ht="15.75">
      <c r="A77" s="87"/>
      <c r="B77" s="110"/>
      <c r="C77" s="111" t="s">
        <v>156</v>
      </c>
      <c r="D77" s="115"/>
      <c r="E77" s="121"/>
      <c r="F77" s="113"/>
      <c r="G77" s="121"/>
      <c r="H77" s="140"/>
      <c r="I77" s="136"/>
      <c r="J77" s="168"/>
      <c r="K77" s="105"/>
      <c r="L77" s="89"/>
      <c r="M77" s="118"/>
    </row>
    <row r="78" spans="1:14" s="80" customFormat="1" ht="15.75">
      <c r="A78" s="87"/>
      <c r="B78" s="110"/>
      <c r="C78" s="111" t="s">
        <v>157</v>
      </c>
      <c r="D78" s="115"/>
      <c r="E78" s="121"/>
      <c r="F78" s="113"/>
      <c r="G78" s="121"/>
      <c r="H78" s="140"/>
      <c r="I78" s="136"/>
      <c r="J78" s="168"/>
      <c r="K78" s="105"/>
      <c r="L78" s="89"/>
      <c r="M78" s="118"/>
    </row>
    <row r="79" spans="1:14" s="80" customFormat="1" ht="15.75">
      <c r="A79" s="87"/>
      <c r="B79" s="110"/>
      <c r="C79" s="111" t="s">
        <v>187</v>
      </c>
      <c r="D79" s="115"/>
      <c r="E79" s="121"/>
      <c r="F79" s="113"/>
      <c r="G79" s="121"/>
      <c r="H79" s="140"/>
      <c r="I79" s="136"/>
      <c r="J79" s="168"/>
      <c r="K79" s="105"/>
      <c r="L79" s="89"/>
      <c r="M79" s="118"/>
    </row>
    <row r="80" spans="1:14" s="80" customFormat="1" ht="15.75">
      <c r="A80" s="87"/>
      <c r="B80" s="110"/>
      <c r="C80" s="111" t="s">
        <v>158</v>
      </c>
      <c r="D80" s="115"/>
      <c r="E80" s="121"/>
      <c r="F80" s="113"/>
      <c r="G80" s="121"/>
      <c r="H80" s="140"/>
      <c r="I80" s="136"/>
      <c r="J80" s="168"/>
      <c r="K80" s="105"/>
      <c r="L80" s="89"/>
      <c r="M80" s="118"/>
    </row>
    <row r="81" spans="1:13" s="80" customFormat="1" ht="15.75">
      <c r="A81" s="87"/>
      <c r="B81" s="110"/>
      <c r="C81" s="111" t="s">
        <v>159</v>
      </c>
      <c r="D81" s="115"/>
      <c r="E81" s="121"/>
      <c r="F81" s="113"/>
      <c r="G81" s="121"/>
      <c r="H81" s="140"/>
      <c r="I81" s="136"/>
      <c r="J81" s="168"/>
      <c r="K81" s="105"/>
      <c r="L81" s="89"/>
      <c r="M81" s="118"/>
    </row>
    <row r="82" spans="1:13" s="80" customFormat="1" ht="15.75">
      <c r="A82" s="87"/>
      <c r="B82" s="110"/>
      <c r="C82" s="111" t="s">
        <v>160</v>
      </c>
      <c r="D82" s="115"/>
      <c r="E82" s="121"/>
      <c r="F82" s="113"/>
      <c r="G82" s="121"/>
      <c r="H82" s="140"/>
      <c r="I82" s="136"/>
      <c r="J82" s="168"/>
      <c r="K82" s="105"/>
      <c r="L82" s="89"/>
      <c r="M82" s="118"/>
    </row>
    <row r="83" spans="1:13" s="80" customFormat="1" ht="15.75">
      <c r="A83" s="87"/>
      <c r="B83" s="110"/>
      <c r="C83" s="111" t="s">
        <v>161</v>
      </c>
      <c r="D83" s="115"/>
      <c r="E83" s="121"/>
      <c r="F83" s="113"/>
      <c r="G83" s="121"/>
      <c r="H83" s="140"/>
      <c r="I83" s="136"/>
      <c r="J83" s="168"/>
      <c r="K83" s="105"/>
      <c r="L83" s="89"/>
      <c r="M83" s="118"/>
    </row>
    <row r="84" spans="1:13" s="80" customFormat="1" ht="15.75">
      <c r="A84" s="87"/>
      <c r="B84" s="110"/>
      <c r="C84" s="111" t="s">
        <v>162</v>
      </c>
      <c r="D84" s="115"/>
      <c r="E84" s="121"/>
      <c r="F84" s="113"/>
      <c r="G84" s="121"/>
      <c r="H84" s="140"/>
      <c r="I84" s="136"/>
      <c r="J84" s="168"/>
      <c r="K84" s="105"/>
      <c r="L84" s="89"/>
      <c r="M84" s="118"/>
    </row>
    <row r="85" spans="1:13" s="80" customFormat="1" ht="15.75">
      <c r="A85" s="87"/>
      <c r="B85" s="110"/>
      <c r="C85" s="111" t="s">
        <v>163</v>
      </c>
      <c r="D85" s="115"/>
      <c r="E85" s="121"/>
      <c r="F85" s="113"/>
      <c r="G85" s="121"/>
      <c r="H85" s="140"/>
      <c r="I85" s="136"/>
      <c r="J85" s="168"/>
      <c r="K85" s="105"/>
      <c r="L85" s="89"/>
      <c r="M85" s="118"/>
    </row>
    <row r="86" spans="1:13" s="80" customFormat="1" ht="15.75">
      <c r="A86" s="87"/>
      <c r="B86" s="110"/>
      <c r="C86" s="111" t="s">
        <v>164</v>
      </c>
      <c r="D86" s="115"/>
      <c r="E86" s="121"/>
      <c r="F86" s="113"/>
      <c r="G86" s="121"/>
      <c r="H86" s="140"/>
      <c r="I86" s="136"/>
      <c r="J86" s="168"/>
      <c r="K86" s="105"/>
      <c r="L86" s="89"/>
      <c r="M86" s="118"/>
    </row>
    <row r="87" spans="1:13" s="80" customFormat="1" ht="15.75">
      <c r="A87" s="87"/>
      <c r="B87" s="110"/>
      <c r="C87" s="111" t="s">
        <v>165</v>
      </c>
      <c r="D87" s="115"/>
      <c r="E87" s="121"/>
      <c r="F87" s="113"/>
      <c r="G87" s="121"/>
      <c r="H87" s="140"/>
      <c r="I87" s="136"/>
      <c r="J87" s="168"/>
      <c r="K87" s="105"/>
      <c r="L87" s="89"/>
      <c r="M87" s="118"/>
    </row>
    <row r="88" spans="1:13" s="80" customFormat="1" ht="15.75">
      <c r="A88" s="87">
        <v>1</v>
      </c>
      <c r="B88" s="110"/>
      <c r="C88" s="102"/>
      <c r="D88" s="103"/>
      <c r="E88" s="104"/>
      <c r="F88" s="104"/>
      <c r="G88" s="104"/>
      <c r="H88" s="136"/>
      <c r="I88" s="136"/>
      <c r="J88" s="169"/>
      <c r="K88" s="105"/>
      <c r="L88" s="141"/>
      <c r="M88" s="105"/>
    </row>
    <row r="89" spans="1:13" s="80" customFormat="1" ht="15.75">
      <c r="A89" s="87"/>
      <c r="B89" s="206" t="s">
        <v>166</v>
      </c>
      <c r="C89" s="207"/>
      <c r="D89" s="207"/>
      <c r="E89" s="207"/>
      <c r="F89" s="207"/>
      <c r="G89" s="207"/>
      <c r="H89" s="107">
        <f>SUM(H70:H88)</f>
        <v>0</v>
      </c>
      <c r="I89" s="107">
        <f>SUM(I70:I88)</f>
        <v>0</v>
      </c>
      <c r="J89" s="108">
        <f>SUM(J70:J88)</f>
        <v>0</v>
      </c>
      <c r="K89" s="118"/>
      <c r="L89" s="89"/>
      <c r="M89" s="118"/>
    </row>
    <row r="90" spans="1:13" s="80" customFormat="1" ht="15.75">
      <c r="A90" s="87"/>
      <c r="B90" s="216" t="s">
        <v>167</v>
      </c>
      <c r="C90" s="217"/>
      <c r="D90" s="217"/>
      <c r="E90" s="217"/>
      <c r="F90" s="217"/>
      <c r="G90" s="217"/>
      <c r="H90" s="90"/>
      <c r="I90" s="90"/>
      <c r="J90" s="91"/>
      <c r="K90" s="109"/>
      <c r="L90" s="89"/>
      <c r="M90" s="109"/>
    </row>
    <row r="91" spans="1:13" s="80" customFormat="1" ht="15.75">
      <c r="A91" s="87"/>
      <c r="B91" s="110"/>
      <c r="C91" s="111" t="s">
        <v>168</v>
      </c>
      <c r="D91" s="115"/>
      <c r="E91" s="121"/>
      <c r="F91" s="113"/>
      <c r="G91" s="121"/>
      <c r="H91" s="140"/>
      <c r="I91" s="136"/>
      <c r="J91" s="168"/>
      <c r="K91" s="105"/>
      <c r="L91" s="89"/>
      <c r="M91" s="118"/>
    </row>
    <row r="92" spans="1:13" s="80" customFormat="1" ht="15.75">
      <c r="A92" s="87"/>
      <c r="B92" s="110"/>
      <c r="C92" s="111" t="s">
        <v>169</v>
      </c>
      <c r="D92" s="115"/>
      <c r="E92" s="121"/>
      <c r="F92" s="113"/>
      <c r="G92" s="121"/>
      <c r="H92" s="140"/>
      <c r="I92" s="136"/>
      <c r="J92" s="168"/>
      <c r="K92" s="105"/>
      <c r="L92" s="89"/>
      <c r="M92" s="118"/>
    </row>
    <row r="93" spans="1:13" s="80" customFormat="1" ht="15.75">
      <c r="A93" s="87"/>
      <c r="B93" s="110"/>
      <c r="C93" s="111" t="s">
        <v>170</v>
      </c>
      <c r="D93" s="115"/>
      <c r="E93" s="121"/>
      <c r="F93" s="113"/>
      <c r="G93" s="121"/>
      <c r="H93" s="140"/>
      <c r="I93" s="136"/>
      <c r="J93" s="168"/>
      <c r="K93" s="105"/>
      <c r="L93" s="89"/>
      <c r="M93" s="118"/>
    </row>
    <row r="94" spans="1:13" s="80" customFormat="1" ht="15.75">
      <c r="A94" s="87"/>
      <c r="B94" s="110"/>
      <c r="C94" s="111" t="s">
        <v>171</v>
      </c>
      <c r="D94" s="115"/>
      <c r="E94" s="121"/>
      <c r="F94" s="113"/>
      <c r="G94" s="121"/>
      <c r="H94" s="140"/>
      <c r="I94" s="136"/>
      <c r="J94" s="168"/>
      <c r="K94" s="105"/>
      <c r="L94" s="89"/>
      <c r="M94" s="118"/>
    </row>
    <row r="95" spans="1:13" s="80" customFormat="1" ht="15.75">
      <c r="A95" s="87"/>
      <c r="B95" s="110"/>
      <c r="C95" s="111" t="s">
        <v>172</v>
      </c>
      <c r="D95" s="115"/>
      <c r="E95" s="121"/>
      <c r="F95" s="113"/>
      <c r="G95" s="121"/>
      <c r="H95" s="140"/>
      <c r="I95" s="136"/>
      <c r="J95" s="168"/>
      <c r="K95" s="105"/>
      <c r="L95" s="89"/>
      <c r="M95" s="118"/>
    </row>
    <row r="96" spans="1:13" s="80" customFormat="1" ht="15.75">
      <c r="A96" s="87"/>
      <c r="B96" s="110"/>
      <c r="C96" s="172" t="s">
        <v>195</v>
      </c>
      <c r="D96" s="115"/>
      <c r="E96" s="121"/>
      <c r="F96" s="113"/>
      <c r="G96" s="121"/>
      <c r="H96" s="140"/>
      <c r="I96" s="136"/>
      <c r="J96" s="168"/>
      <c r="K96" s="105"/>
      <c r="L96" s="89"/>
      <c r="M96" s="118"/>
    </row>
    <row r="97" spans="1:13" s="80" customFormat="1" ht="15.75">
      <c r="A97" s="87"/>
      <c r="B97" s="110"/>
      <c r="C97" s="111" t="s">
        <v>173</v>
      </c>
      <c r="D97" s="115"/>
      <c r="E97" s="121"/>
      <c r="F97" s="113"/>
      <c r="G97" s="121"/>
      <c r="H97" s="140"/>
      <c r="I97" s="136"/>
      <c r="J97" s="168"/>
      <c r="K97" s="105"/>
      <c r="L97" s="89"/>
      <c r="M97" s="118"/>
    </row>
    <row r="98" spans="1:13" s="80" customFormat="1" ht="15.75">
      <c r="A98" s="87"/>
      <c r="B98" s="110"/>
      <c r="C98" s="111" t="s">
        <v>174</v>
      </c>
      <c r="D98" s="115"/>
      <c r="E98" s="121"/>
      <c r="F98" s="113"/>
      <c r="G98" s="121"/>
      <c r="H98" s="140"/>
      <c r="I98" s="136"/>
      <c r="J98" s="168"/>
      <c r="K98" s="105"/>
      <c r="L98" s="89"/>
      <c r="M98" s="118"/>
    </row>
    <row r="99" spans="1:13" s="80" customFormat="1" ht="15.75">
      <c r="A99" s="87"/>
      <c r="B99" s="110"/>
      <c r="C99" s="111" t="s">
        <v>175</v>
      </c>
      <c r="D99" s="115"/>
      <c r="E99" s="121"/>
      <c r="F99" s="113"/>
      <c r="G99" s="121"/>
      <c r="H99" s="140"/>
      <c r="I99" s="136"/>
      <c r="J99" s="168"/>
      <c r="K99" s="105"/>
      <c r="L99" s="89"/>
      <c r="M99" s="118"/>
    </row>
    <row r="100" spans="1:13" s="80" customFormat="1" ht="15.75">
      <c r="A100" s="87">
        <v>1</v>
      </c>
      <c r="B100" s="120"/>
      <c r="C100" s="102"/>
      <c r="D100" s="103"/>
      <c r="E100" s="104"/>
      <c r="F100" s="104"/>
      <c r="G100" s="104"/>
      <c r="H100" s="136"/>
      <c r="I100" s="136"/>
      <c r="J100" s="169"/>
      <c r="K100" s="105"/>
      <c r="L100" s="141"/>
      <c r="M100" s="105"/>
    </row>
    <row r="101" spans="1:13" s="80" customFormat="1" ht="15.75">
      <c r="A101" s="87"/>
      <c r="B101" s="206" t="s">
        <v>176</v>
      </c>
      <c r="C101" s="207"/>
      <c r="D101" s="207"/>
      <c r="E101" s="207"/>
      <c r="F101" s="207"/>
      <c r="G101" s="207"/>
      <c r="H101" s="107">
        <f>SUM(H91:H100)</f>
        <v>0</v>
      </c>
      <c r="I101" s="107">
        <f>SUM(I91:I100)</f>
        <v>0</v>
      </c>
      <c r="J101" s="108">
        <f>SUM(J91:J100)</f>
        <v>0</v>
      </c>
      <c r="K101" s="121"/>
      <c r="L101" s="89"/>
      <c r="M101" s="118"/>
    </row>
    <row r="102" spans="1:13" s="80" customFormat="1" ht="15.75">
      <c r="A102" s="87"/>
      <c r="B102" s="206" t="s">
        <v>177</v>
      </c>
      <c r="C102" s="207"/>
      <c r="D102" s="207"/>
      <c r="E102" s="207"/>
      <c r="F102" s="207"/>
      <c r="G102" s="207"/>
      <c r="H102" s="107">
        <f>SUM(H89,H101)</f>
        <v>0</v>
      </c>
      <c r="I102" s="107">
        <f>SUM(I89,I101)</f>
        <v>0</v>
      </c>
      <c r="J102" s="108">
        <f>SUM(J89,J101)</f>
        <v>0</v>
      </c>
      <c r="K102" s="121"/>
      <c r="L102" s="89"/>
      <c r="M102" s="118"/>
    </row>
    <row r="103" spans="1:13" s="80" customFormat="1" ht="15.75">
      <c r="A103" s="87"/>
      <c r="B103" s="206" t="s">
        <v>178</v>
      </c>
      <c r="C103" s="207"/>
      <c r="D103" s="207"/>
      <c r="E103" s="207"/>
      <c r="F103" s="207"/>
      <c r="G103" s="207"/>
      <c r="H103" s="107">
        <f>H67-H102</f>
        <v>0</v>
      </c>
      <c r="I103" s="107">
        <f>I67-I102</f>
        <v>0</v>
      </c>
      <c r="J103" s="108">
        <f>J67-J102</f>
        <v>0</v>
      </c>
      <c r="K103" s="121"/>
      <c r="L103" s="89"/>
      <c r="M103" s="118"/>
    </row>
    <row r="104" spans="1:13" s="80" customFormat="1" ht="15.75">
      <c r="A104" s="87"/>
      <c r="B104" s="122"/>
      <c r="C104" s="122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</row>
    <row r="105" spans="1:13" ht="15.75">
      <c r="C105" s="79" t="s">
        <v>184</v>
      </c>
    </row>
    <row r="106" spans="1:13" ht="15.75">
      <c r="D106" s="79" t="s">
        <v>185</v>
      </c>
    </row>
  </sheetData>
  <mergeCells count="21">
    <mergeCell ref="B101:G101"/>
    <mergeCell ref="B102:G102"/>
    <mergeCell ref="B103:G103"/>
    <mergeCell ref="B66:G66"/>
    <mergeCell ref="B67:G67"/>
    <mergeCell ref="B68:G68"/>
    <mergeCell ref="B69:G69"/>
    <mergeCell ref="B89:G89"/>
    <mergeCell ref="B90:G90"/>
    <mergeCell ref="B65:G65"/>
    <mergeCell ref="A2:N2"/>
    <mergeCell ref="B4:N4"/>
    <mergeCell ref="L5:N5"/>
    <mergeCell ref="B6:D6"/>
    <mergeCell ref="B7:G7"/>
    <mergeCell ref="B8:G8"/>
    <mergeCell ref="B32:G32"/>
    <mergeCell ref="B33:G33"/>
    <mergeCell ref="B34:G34"/>
    <mergeCell ref="B41:G41"/>
    <mergeCell ref="B42:G42"/>
  </mergeCells>
  <phoneticPr fontId="6"/>
  <dataValidations count="6">
    <dataValidation type="list" allowBlank="1" showInputMessage="1" showErrorMessage="1" sqref="L35:L40 L9:L31 L43:L64">
      <formula1>"○,△,×"</formula1>
    </dataValidation>
    <dataValidation type="whole" imeMode="off" allowBlank="1" showInputMessage="1" showErrorMessage="1" sqref="H35:J39 H9:J30 H91:I99 H70:I87 G43:J63">
      <formula1>-999999999999</formula1>
      <formula2>999999999999</formula2>
    </dataValidation>
    <dataValidation imeMode="disabled" allowBlank="1" showInputMessage="1" showErrorMessage="1" sqref="H100:I100 H88:I88"/>
    <dataValidation type="whole" allowBlank="1" showInputMessage="1" showErrorMessage="1" sqref="F70:F87 F43:F64 F35:F40 F9:F31 F91:F99">
      <formula1>1900</formula1>
      <formula2>2999</formula2>
    </dataValidation>
    <dataValidation type="whole" imeMode="disabled" allowBlank="1" showInputMessage="1" showErrorMessage="1" sqref="H64:I64">
      <formula1>0</formula1>
      <formula2>999999999999</formula2>
    </dataValidation>
    <dataValidation type="whole" allowBlank="1" showInputMessage="1" showErrorMessage="1" sqref="H40:I40 H31:I31">
      <formula1>-9999999999</formula1>
      <formula2>9999999999</formula2>
    </dataValidation>
  </dataValidations>
  <pageMargins left="0.7" right="0.7" top="0.75" bottom="0.75" header="0.3" footer="0.3"/>
  <pageSetup paperSize="9" scale="4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Table1"/>
  <dimension ref="A1:C119"/>
  <sheetViews>
    <sheetView topLeftCell="A97" zoomScaleNormal="100" zoomScaleSheetLayoutView="115" workbookViewId="0">
      <selection activeCell="C3" sqref="C3"/>
    </sheetView>
  </sheetViews>
  <sheetFormatPr defaultColWidth="9.140625" defaultRowHeight="13.5"/>
  <cols>
    <col min="1" max="1" width="16.140625" style="124" customWidth="1"/>
    <col min="2" max="2" width="27.140625" style="124" customWidth="1"/>
    <col min="3" max="3" width="26.28515625" style="124" customWidth="1"/>
    <col min="4" max="16384" width="9.140625" style="124"/>
  </cols>
  <sheetData>
    <row r="1" spans="1:3">
      <c r="A1" s="218" t="s">
        <v>179</v>
      </c>
      <c r="B1" s="123" t="s">
        <v>180</v>
      </c>
      <c r="C1" s="218" t="s">
        <v>191</v>
      </c>
    </row>
    <row r="2" spans="1:3">
      <c r="A2" s="218"/>
      <c r="B2" s="123" t="s">
        <v>181</v>
      </c>
      <c r="C2" s="218"/>
    </row>
    <row r="3" spans="1:3">
      <c r="A3" s="125">
        <v>1900</v>
      </c>
      <c r="B3" s="125">
        <v>19.8</v>
      </c>
      <c r="C3" s="126">
        <v>5.3330000000000002</v>
      </c>
    </row>
    <row r="4" spans="1:3">
      <c r="A4" s="125">
        <v>1901</v>
      </c>
      <c r="B4" s="125">
        <v>19.8</v>
      </c>
      <c r="C4" s="126">
        <v>5.3330000000000002</v>
      </c>
    </row>
    <row r="5" spans="1:3">
      <c r="A5" s="125">
        <v>1902</v>
      </c>
      <c r="B5" s="125">
        <v>19.8</v>
      </c>
      <c r="C5" s="126">
        <v>5.3330000000000002</v>
      </c>
    </row>
    <row r="6" spans="1:3">
      <c r="A6" s="125">
        <v>1903</v>
      </c>
      <c r="B6" s="125">
        <v>19.8</v>
      </c>
      <c r="C6" s="126">
        <v>5.3330000000000002</v>
      </c>
    </row>
    <row r="7" spans="1:3">
      <c r="A7" s="125">
        <v>1904</v>
      </c>
      <c r="B7" s="125">
        <v>19.8</v>
      </c>
      <c r="C7" s="126">
        <v>5.3330000000000002</v>
      </c>
    </row>
    <row r="8" spans="1:3">
      <c r="A8" s="125">
        <v>1905</v>
      </c>
      <c r="B8" s="125">
        <v>19.8</v>
      </c>
      <c r="C8" s="126">
        <v>5.3330000000000002</v>
      </c>
    </row>
    <row r="9" spans="1:3">
      <c r="A9" s="125">
        <v>1906</v>
      </c>
      <c r="B9" s="125">
        <v>19.8</v>
      </c>
      <c r="C9" s="126">
        <v>5.3330000000000002</v>
      </c>
    </row>
    <row r="10" spans="1:3">
      <c r="A10" s="125">
        <v>1907</v>
      </c>
      <c r="B10" s="125">
        <v>19.8</v>
      </c>
      <c r="C10" s="126">
        <v>5.3330000000000002</v>
      </c>
    </row>
    <row r="11" spans="1:3">
      <c r="A11" s="125">
        <v>1908</v>
      </c>
      <c r="B11" s="125">
        <v>19.8</v>
      </c>
      <c r="C11" s="126">
        <v>5.3330000000000002</v>
      </c>
    </row>
    <row r="12" spans="1:3">
      <c r="A12" s="125">
        <v>1909</v>
      </c>
      <c r="B12" s="125">
        <v>19.8</v>
      </c>
      <c r="C12" s="126">
        <v>5.3330000000000002</v>
      </c>
    </row>
    <row r="13" spans="1:3">
      <c r="A13" s="125">
        <v>1910</v>
      </c>
      <c r="B13" s="125">
        <v>19.8</v>
      </c>
      <c r="C13" s="126">
        <v>5.3330000000000002</v>
      </c>
    </row>
    <row r="14" spans="1:3">
      <c r="A14" s="125">
        <v>1911</v>
      </c>
      <c r="B14" s="125">
        <v>19.8</v>
      </c>
      <c r="C14" s="126">
        <v>5.3330000000000002</v>
      </c>
    </row>
    <row r="15" spans="1:3">
      <c r="A15" s="125">
        <v>1912</v>
      </c>
      <c r="B15" s="125">
        <v>19.8</v>
      </c>
      <c r="C15" s="126">
        <v>5.3330000000000002</v>
      </c>
    </row>
    <row r="16" spans="1:3">
      <c r="A16" s="125">
        <v>1913</v>
      </c>
      <c r="B16" s="125">
        <v>19.8</v>
      </c>
      <c r="C16" s="126">
        <v>5.3330000000000002</v>
      </c>
    </row>
    <row r="17" spans="1:3">
      <c r="A17" s="125">
        <v>1914</v>
      </c>
      <c r="B17" s="125">
        <v>19.8</v>
      </c>
      <c r="C17" s="126">
        <v>5.3330000000000002</v>
      </c>
    </row>
    <row r="18" spans="1:3">
      <c r="A18" s="125">
        <v>1915</v>
      </c>
      <c r="B18" s="125">
        <v>19.8</v>
      </c>
      <c r="C18" s="126">
        <v>5.3330000000000002</v>
      </c>
    </row>
    <row r="19" spans="1:3">
      <c r="A19" s="125">
        <v>1916</v>
      </c>
      <c r="B19" s="125">
        <v>19.8</v>
      </c>
      <c r="C19" s="126">
        <v>5.3330000000000002</v>
      </c>
    </row>
    <row r="20" spans="1:3">
      <c r="A20" s="125">
        <v>1917</v>
      </c>
      <c r="B20" s="125">
        <v>19.8</v>
      </c>
      <c r="C20" s="126">
        <v>5.3330000000000002</v>
      </c>
    </row>
    <row r="21" spans="1:3">
      <c r="A21" s="125">
        <v>1918</v>
      </c>
      <c r="B21" s="125">
        <v>19.8</v>
      </c>
      <c r="C21" s="126">
        <v>5.3330000000000002</v>
      </c>
    </row>
    <row r="22" spans="1:3">
      <c r="A22" s="125">
        <v>1919</v>
      </c>
      <c r="B22" s="125">
        <v>19.8</v>
      </c>
      <c r="C22" s="126">
        <v>5.3330000000000002</v>
      </c>
    </row>
    <row r="23" spans="1:3">
      <c r="A23" s="125">
        <v>1920</v>
      </c>
      <c r="B23" s="125">
        <v>19.8</v>
      </c>
      <c r="C23" s="126">
        <v>5.3330000000000002</v>
      </c>
    </row>
    <row r="24" spans="1:3">
      <c r="A24" s="125">
        <v>1921</v>
      </c>
      <c r="B24" s="125">
        <v>19.8</v>
      </c>
      <c r="C24" s="126">
        <v>5.3330000000000002</v>
      </c>
    </row>
    <row r="25" spans="1:3">
      <c r="A25" s="125">
        <v>1922</v>
      </c>
      <c r="B25" s="125">
        <v>19.8</v>
      </c>
      <c r="C25" s="126">
        <v>5.3330000000000002</v>
      </c>
    </row>
    <row r="26" spans="1:3">
      <c r="A26" s="125">
        <v>1923</v>
      </c>
      <c r="B26" s="125">
        <v>19.8</v>
      </c>
      <c r="C26" s="126">
        <v>5.3330000000000002</v>
      </c>
    </row>
    <row r="27" spans="1:3">
      <c r="A27" s="125">
        <v>1924</v>
      </c>
      <c r="B27" s="125">
        <v>19.8</v>
      </c>
      <c r="C27" s="126">
        <v>5.3330000000000002</v>
      </c>
    </row>
    <row r="28" spans="1:3">
      <c r="A28" s="125">
        <v>1925</v>
      </c>
      <c r="B28" s="125">
        <v>19.8</v>
      </c>
      <c r="C28" s="126">
        <v>5.3330000000000002</v>
      </c>
    </row>
    <row r="29" spans="1:3">
      <c r="A29" s="125">
        <v>1926</v>
      </c>
      <c r="B29" s="125">
        <v>19.8</v>
      </c>
      <c r="C29" s="126">
        <v>5.3330000000000002</v>
      </c>
    </row>
    <row r="30" spans="1:3">
      <c r="A30" s="125">
        <v>1927</v>
      </c>
      <c r="B30" s="125">
        <v>19.8</v>
      </c>
      <c r="C30" s="126">
        <v>5.3330000000000002</v>
      </c>
    </row>
    <row r="31" spans="1:3">
      <c r="A31" s="125">
        <v>1928</v>
      </c>
      <c r="B31" s="125">
        <v>19.8</v>
      </c>
      <c r="C31" s="126">
        <v>5.3330000000000002</v>
      </c>
    </row>
    <row r="32" spans="1:3">
      <c r="A32" s="125">
        <v>1929</v>
      </c>
      <c r="B32" s="125">
        <v>19.8</v>
      </c>
      <c r="C32" s="126">
        <v>5.3330000000000002</v>
      </c>
    </row>
    <row r="33" spans="1:3">
      <c r="A33" s="125">
        <v>1930</v>
      </c>
      <c r="B33" s="125">
        <v>19.8</v>
      </c>
      <c r="C33" s="126">
        <v>5.3330000000000002</v>
      </c>
    </row>
    <row r="34" spans="1:3">
      <c r="A34" s="125">
        <v>1931</v>
      </c>
      <c r="B34" s="125">
        <v>19.8</v>
      </c>
      <c r="C34" s="126">
        <v>5.3330000000000002</v>
      </c>
    </row>
    <row r="35" spans="1:3">
      <c r="A35" s="125">
        <v>1932</v>
      </c>
      <c r="B35" s="125">
        <v>19.8</v>
      </c>
      <c r="C35" s="126">
        <v>5.3330000000000002</v>
      </c>
    </row>
    <row r="36" spans="1:3">
      <c r="A36" s="125">
        <v>1933</v>
      </c>
      <c r="B36" s="125">
        <v>19.8</v>
      </c>
      <c r="C36" s="126">
        <v>5.3330000000000002</v>
      </c>
    </row>
    <row r="37" spans="1:3">
      <c r="A37" s="125">
        <v>1934</v>
      </c>
      <c r="B37" s="125">
        <v>19.8</v>
      </c>
      <c r="C37" s="126">
        <v>5.3330000000000002</v>
      </c>
    </row>
    <row r="38" spans="1:3">
      <c r="A38" s="125">
        <v>1935</v>
      </c>
      <c r="B38" s="125">
        <v>19.8</v>
      </c>
      <c r="C38" s="126">
        <v>5.3330000000000002</v>
      </c>
    </row>
    <row r="39" spans="1:3">
      <c r="A39" s="125">
        <v>1936</v>
      </c>
      <c r="B39" s="125">
        <v>19.8</v>
      </c>
      <c r="C39" s="126">
        <v>5.3330000000000002</v>
      </c>
    </row>
    <row r="40" spans="1:3">
      <c r="A40" s="125">
        <v>1937</v>
      </c>
      <c r="B40" s="125">
        <v>19.8</v>
      </c>
      <c r="C40" s="126">
        <v>5.3330000000000002</v>
      </c>
    </row>
    <row r="41" spans="1:3">
      <c r="A41" s="125">
        <v>1938</v>
      </c>
      <c r="B41" s="125">
        <v>19.8</v>
      </c>
      <c r="C41" s="126">
        <v>5.3330000000000002</v>
      </c>
    </row>
    <row r="42" spans="1:3">
      <c r="A42" s="125">
        <v>1939</v>
      </c>
      <c r="B42" s="125">
        <v>19.8</v>
      </c>
      <c r="C42" s="126">
        <v>5.3330000000000002</v>
      </c>
    </row>
    <row r="43" spans="1:3">
      <c r="A43" s="125">
        <v>1940</v>
      </c>
      <c r="B43" s="125">
        <v>19.8</v>
      </c>
      <c r="C43" s="126">
        <v>5.3330000000000002</v>
      </c>
    </row>
    <row r="44" spans="1:3">
      <c r="A44" s="125">
        <v>1941</v>
      </c>
      <c r="B44" s="125">
        <v>19.8</v>
      </c>
      <c r="C44" s="126">
        <v>5.3330000000000002</v>
      </c>
    </row>
    <row r="45" spans="1:3">
      <c r="A45" s="125">
        <v>1942</v>
      </c>
      <c r="B45" s="125">
        <v>19.8</v>
      </c>
      <c r="C45" s="126">
        <v>5.3330000000000002</v>
      </c>
    </row>
    <row r="46" spans="1:3">
      <c r="A46" s="125">
        <v>1943</v>
      </c>
      <c r="B46" s="125">
        <v>19.8</v>
      </c>
      <c r="C46" s="126">
        <v>5.3330000000000002</v>
      </c>
    </row>
    <row r="47" spans="1:3">
      <c r="A47" s="125">
        <v>1944</v>
      </c>
      <c r="B47" s="125">
        <v>19.8</v>
      </c>
      <c r="C47" s="126">
        <v>5.3330000000000002</v>
      </c>
    </row>
    <row r="48" spans="1:3">
      <c r="A48" s="125">
        <v>1945</v>
      </c>
      <c r="B48" s="125">
        <v>19.8</v>
      </c>
      <c r="C48" s="126">
        <v>5.3330000000000002</v>
      </c>
    </row>
    <row r="49" spans="1:3">
      <c r="A49" s="125">
        <v>1946</v>
      </c>
      <c r="B49" s="125">
        <v>19.8</v>
      </c>
      <c r="C49" s="126">
        <v>5.3330000000000002</v>
      </c>
    </row>
    <row r="50" spans="1:3">
      <c r="A50" s="125">
        <v>1947</v>
      </c>
      <c r="B50" s="125">
        <v>19.8</v>
      </c>
      <c r="C50" s="126">
        <v>5.3330000000000002</v>
      </c>
    </row>
    <row r="51" spans="1:3">
      <c r="A51" s="125">
        <v>1948</v>
      </c>
      <c r="B51" s="125">
        <v>19.8</v>
      </c>
      <c r="C51" s="126">
        <v>5.3330000000000002</v>
      </c>
    </row>
    <row r="52" spans="1:3">
      <c r="A52" s="125">
        <v>1949</v>
      </c>
      <c r="B52" s="125">
        <v>19.8</v>
      </c>
      <c r="C52" s="126">
        <v>5.3330000000000002</v>
      </c>
    </row>
    <row r="53" spans="1:3">
      <c r="A53" s="125">
        <v>1950</v>
      </c>
      <c r="B53" s="125">
        <v>19.8</v>
      </c>
      <c r="C53" s="126">
        <v>5.3330000000000002</v>
      </c>
    </row>
    <row r="54" spans="1:3">
      <c r="A54" s="125">
        <v>1951</v>
      </c>
      <c r="B54" s="125">
        <v>19.8</v>
      </c>
      <c r="C54" s="126">
        <v>5.3330000000000002</v>
      </c>
    </row>
    <row r="55" spans="1:3">
      <c r="A55" s="125">
        <v>1952</v>
      </c>
      <c r="B55" s="125">
        <v>19.8</v>
      </c>
      <c r="C55" s="126">
        <v>5.3330000000000002</v>
      </c>
    </row>
    <row r="56" spans="1:3">
      <c r="A56" s="125">
        <v>1953</v>
      </c>
      <c r="B56" s="125">
        <v>19.8</v>
      </c>
      <c r="C56" s="126">
        <v>5.3330000000000002</v>
      </c>
    </row>
    <row r="57" spans="1:3">
      <c r="A57" s="125">
        <v>1954</v>
      </c>
      <c r="B57" s="125">
        <v>19.8</v>
      </c>
      <c r="C57" s="126">
        <v>5.3330000000000002</v>
      </c>
    </row>
    <row r="58" spans="1:3">
      <c r="A58" s="125">
        <v>1955</v>
      </c>
      <c r="B58" s="125">
        <v>19.8</v>
      </c>
      <c r="C58" s="126">
        <v>5.3330000000000002</v>
      </c>
    </row>
    <row r="59" spans="1:3">
      <c r="A59" s="125">
        <v>1956</v>
      </c>
      <c r="B59" s="125">
        <v>19.8</v>
      </c>
      <c r="C59" s="126">
        <v>5.3330000000000002</v>
      </c>
    </row>
    <row r="60" spans="1:3">
      <c r="A60" s="125">
        <v>1957</v>
      </c>
      <c r="B60" s="125">
        <v>19.8</v>
      </c>
      <c r="C60" s="126">
        <v>5.3330000000000002</v>
      </c>
    </row>
    <row r="61" spans="1:3">
      <c r="A61" s="125">
        <v>1958</v>
      </c>
      <c r="B61" s="125">
        <v>19.8</v>
      </c>
      <c r="C61" s="126">
        <v>5.3330000000000002</v>
      </c>
    </row>
    <row r="62" spans="1:3">
      <c r="A62" s="125">
        <v>1959</v>
      </c>
      <c r="B62" s="125">
        <v>19.8</v>
      </c>
      <c r="C62" s="126">
        <v>5.3330000000000002</v>
      </c>
    </row>
    <row r="63" spans="1:3">
      <c r="A63" s="125">
        <v>1960</v>
      </c>
      <c r="B63" s="125">
        <v>19.8</v>
      </c>
      <c r="C63" s="126">
        <v>5.3330000000000002</v>
      </c>
    </row>
    <row r="64" spans="1:3">
      <c r="A64" s="125">
        <v>1961</v>
      </c>
      <c r="B64" s="125">
        <v>21.8</v>
      </c>
      <c r="C64" s="126">
        <v>4.8440000000000003</v>
      </c>
    </row>
    <row r="65" spans="1:3">
      <c r="A65" s="125">
        <v>1962</v>
      </c>
      <c r="B65" s="125">
        <v>22.3</v>
      </c>
      <c r="C65" s="126">
        <v>4.7350000000000003</v>
      </c>
    </row>
    <row r="66" spans="1:3">
      <c r="A66" s="125">
        <v>1963</v>
      </c>
      <c r="B66" s="125">
        <v>22.9</v>
      </c>
      <c r="C66" s="126">
        <v>4.6109999999999998</v>
      </c>
    </row>
    <row r="67" spans="1:3">
      <c r="A67" s="125">
        <v>1964</v>
      </c>
      <c r="B67" s="125">
        <v>23.9</v>
      </c>
      <c r="C67" s="126">
        <v>4.4180000000000001</v>
      </c>
    </row>
    <row r="68" spans="1:3">
      <c r="A68" s="125">
        <v>1965</v>
      </c>
      <c r="B68" s="125">
        <v>24.7</v>
      </c>
      <c r="C68" s="126">
        <v>4.2750000000000004</v>
      </c>
    </row>
    <row r="69" spans="1:3">
      <c r="A69" s="125">
        <v>1966</v>
      </c>
      <c r="B69" s="125">
        <v>26.5</v>
      </c>
      <c r="C69" s="126">
        <v>3.9849999999999999</v>
      </c>
    </row>
    <row r="70" spans="1:3">
      <c r="A70" s="125">
        <v>1967</v>
      </c>
      <c r="B70" s="125">
        <v>28</v>
      </c>
      <c r="C70" s="126">
        <v>3.7709999999999999</v>
      </c>
    </row>
    <row r="71" spans="1:3">
      <c r="A71" s="125">
        <v>1968</v>
      </c>
      <c r="B71" s="125">
        <v>29</v>
      </c>
      <c r="C71" s="126">
        <v>3.641</v>
      </c>
    </row>
    <row r="72" spans="1:3">
      <c r="A72" s="125">
        <v>1969</v>
      </c>
      <c r="B72" s="125">
        <v>30.9</v>
      </c>
      <c r="C72" s="126">
        <v>3.4169999999999998</v>
      </c>
    </row>
    <row r="73" spans="1:3">
      <c r="A73" s="125">
        <v>1970</v>
      </c>
      <c r="B73" s="125">
        <v>32.799999999999997</v>
      </c>
      <c r="C73" s="126">
        <v>3.22</v>
      </c>
    </row>
    <row r="74" spans="1:3">
      <c r="A74" s="125">
        <v>1971</v>
      </c>
      <c r="B74" s="125">
        <v>33.299999999999997</v>
      </c>
      <c r="C74" s="126">
        <v>3.1709999999999998</v>
      </c>
    </row>
    <row r="75" spans="1:3">
      <c r="A75" s="125">
        <v>1972</v>
      </c>
      <c r="B75" s="125">
        <v>36.299999999999997</v>
      </c>
      <c r="C75" s="126">
        <v>2.9089999999999998</v>
      </c>
    </row>
    <row r="76" spans="1:3">
      <c r="A76" s="125">
        <v>1973</v>
      </c>
      <c r="B76" s="125">
        <v>45.9</v>
      </c>
      <c r="C76" s="126">
        <v>2.3010000000000002</v>
      </c>
    </row>
    <row r="77" spans="1:3">
      <c r="A77" s="125">
        <v>1974</v>
      </c>
      <c r="B77" s="125">
        <v>54.4</v>
      </c>
      <c r="C77" s="126">
        <v>1.9410000000000001</v>
      </c>
    </row>
    <row r="78" spans="1:3">
      <c r="A78" s="125">
        <v>1975</v>
      </c>
      <c r="B78" s="125">
        <v>55.1</v>
      </c>
      <c r="C78" s="126">
        <v>1.917</v>
      </c>
    </row>
    <row r="79" spans="1:3">
      <c r="A79" s="125">
        <v>1976</v>
      </c>
      <c r="B79" s="125">
        <v>59.6</v>
      </c>
      <c r="C79" s="126">
        <v>1.772</v>
      </c>
    </row>
    <row r="80" spans="1:3">
      <c r="A80" s="125">
        <v>1977</v>
      </c>
      <c r="B80" s="125">
        <v>62.2</v>
      </c>
      <c r="C80" s="126">
        <v>1.698</v>
      </c>
    </row>
    <row r="81" spans="1:3">
      <c r="A81" s="125">
        <v>1978</v>
      </c>
      <c r="B81" s="125">
        <v>65.5</v>
      </c>
      <c r="C81" s="126">
        <v>1.6120000000000001</v>
      </c>
    </row>
    <row r="82" spans="1:3">
      <c r="A82" s="125">
        <v>1979</v>
      </c>
      <c r="B82" s="125">
        <v>72.599999999999994</v>
      </c>
      <c r="C82" s="126">
        <v>1.4550000000000001</v>
      </c>
    </row>
    <row r="83" spans="1:3">
      <c r="A83" s="125">
        <v>1980</v>
      </c>
      <c r="B83" s="125">
        <v>79.2</v>
      </c>
      <c r="C83" s="126">
        <v>1.333</v>
      </c>
    </row>
    <row r="84" spans="1:3">
      <c r="A84" s="125">
        <v>1981</v>
      </c>
      <c r="B84" s="125">
        <v>79.5</v>
      </c>
      <c r="C84" s="126">
        <v>1.3280000000000001</v>
      </c>
    </row>
    <row r="85" spans="1:3">
      <c r="A85" s="125">
        <v>1982</v>
      </c>
      <c r="B85" s="125">
        <v>79.7</v>
      </c>
      <c r="C85" s="126">
        <v>1.325</v>
      </c>
    </row>
    <row r="86" spans="1:3">
      <c r="A86" s="125">
        <v>1983</v>
      </c>
      <c r="B86" s="125">
        <v>79.7</v>
      </c>
      <c r="C86" s="126">
        <v>1.325</v>
      </c>
    </row>
    <row r="87" spans="1:3">
      <c r="A87" s="125">
        <v>1984</v>
      </c>
      <c r="B87" s="125">
        <v>81.5</v>
      </c>
      <c r="C87" s="126">
        <v>1.296</v>
      </c>
    </row>
    <row r="88" spans="1:3">
      <c r="A88" s="125">
        <v>1985</v>
      </c>
      <c r="B88" s="125">
        <v>81.099999999999994</v>
      </c>
      <c r="C88" s="126">
        <v>1.302</v>
      </c>
    </row>
    <row r="89" spans="1:3">
      <c r="A89" s="125">
        <v>1986</v>
      </c>
      <c r="B89" s="125">
        <v>80.599999999999994</v>
      </c>
      <c r="C89" s="126">
        <v>1.31</v>
      </c>
    </row>
    <row r="90" spans="1:3">
      <c r="A90" s="125">
        <v>1987</v>
      </c>
      <c r="B90" s="125">
        <v>82</v>
      </c>
      <c r="C90" s="126">
        <v>1.288</v>
      </c>
    </row>
    <row r="91" spans="1:3">
      <c r="A91" s="125">
        <v>1988</v>
      </c>
      <c r="B91" s="125">
        <v>83.6</v>
      </c>
      <c r="C91" s="126">
        <v>1.2629999999999999</v>
      </c>
    </row>
    <row r="92" spans="1:3">
      <c r="A92" s="125">
        <v>1989</v>
      </c>
      <c r="B92" s="125">
        <v>88</v>
      </c>
      <c r="C92" s="126">
        <v>1.2</v>
      </c>
    </row>
    <row r="93" spans="1:3">
      <c r="A93" s="125">
        <v>1990</v>
      </c>
      <c r="B93" s="125">
        <v>91</v>
      </c>
      <c r="C93" s="126">
        <v>1.1599999999999999</v>
      </c>
    </row>
    <row r="94" spans="1:3">
      <c r="A94" s="125">
        <v>1991</v>
      </c>
      <c r="B94" s="125">
        <v>93.3</v>
      </c>
      <c r="C94" s="126">
        <v>1.1319999999999999</v>
      </c>
    </row>
    <row r="95" spans="1:3">
      <c r="A95" s="125">
        <v>1992</v>
      </c>
      <c r="B95" s="125">
        <v>94.6</v>
      </c>
      <c r="C95" s="126">
        <v>1.1160000000000001</v>
      </c>
    </row>
    <row r="96" spans="1:3">
      <c r="A96" s="125">
        <v>1993</v>
      </c>
      <c r="B96" s="125">
        <v>95.1</v>
      </c>
      <c r="C96" s="126">
        <v>1.1100000000000001</v>
      </c>
    </row>
    <row r="97" spans="1:3">
      <c r="A97" s="125">
        <v>1994</v>
      </c>
      <c r="B97" s="125">
        <v>95.5</v>
      </c>
      <c r="C97" s="126">
        <v>1.1060000000000001</v>
      </c>
    </row>
    <row r="98" spans="1:3">
      <c r="A98" s="125">
        <v>1995</v>
      </c>
      <c r="B98" s="125">
        <v>95.6</v>
      </c>
      <c r="C98" s="126">
        <v>1.105</v>
      </c>
    </row>
    <row r="99" spans="1:3">
      <c r="A99" s="125">
        <v>1996</v>
      </c>
      <c r="B99" s="125">
        <v>95.8</v>
      </c>
      <c r="C99" s="126">
        <v>1.1020000000000001</v>
      </c>
    </row>
    <row r="100" spans="1:3">
      <c r="A100" s="125">
        <v>1997</v>
      </c>
      <c r="B100" s="125">
        <v>96.5</v>
      </c>
      <c r="C100" s="126">
        <v>1.0940000000000001</v>
      </c>
    </row>
    <row r="101" spans="1:3">
      <c r="A101" s="125">
        <v>1998</v>
      </c>
      <c r="B101" s="125">
        <v>94.7</v>
      </c>
      <c r="C101" s="126">
        <v>1.115</v>
      </c>
    </row>
    <row r="102" spans="1:3">
      <c r="A102" s="125">
        <v>1999</v>
      </c>
      <c r="B102" s="125">
        <v>93.8</v>
      </c>
      <c r="C102" s="126">
        <v>1.1259999999999999</v>
      </c>
    </row>
    <row r="103" spans="1:3">
      <c r="A103" s="125">
        <v>2000</v>
      </c>
      <c r="B103" s="125">
        <v>94</v>
      </c>
      <c r="C103" s="126">
        <v>1.123</v>
      </c>
    </row>
    <row r="104" spans="1:3">
      <c r="A104" s="125">
        <v>2001</v>
      </c>
      <c r="B104" s="125">
        <v>92.4</v>
      </c>
      <c r="C104" s="126">
        <v>1.143</v>
      </c>
    </row>
    <row r="105" spans="1:3">
      <c r="A105" s="125">
        <v>2002</v>
      </c>
      <c r="B105" s="125">
        <v>91.5</v>
      </c>
      <c r="C105" s="126">
        <v>1.1539999999999999</v>
      </c>
    </row>
    <row r="106" spans="1:3">
      <c r="A106" s="125">
        <v>2003</v>
      </c>
      <c r="B106" s="125">
        <v>92</v>
      </c>
      <c r="C106" s="126">
        <v>1.1479999999999999</v>
      </c>
    </row>
    <row r="107" spans="1:3">
      <c r="A107" s="125">
        <v>2004</v>
      </c>
      <c r="B107" s="125">
        <v>93.1</v>
      </c>
      <c r="C107" s="126">
        <v>1.1339999999999999</v>
      </c>
    </row>
    <row r="108" spans="1:3">
      <c r="A108" s="125">
        <v>2005</v>
      </c>
      <c r="B108" s="125">
        <v>94.2</v>
      </c>
      <c r="C108" s="126">
        <v>1.121</v>
      </c>
    </row>
    <row r="109" spans="1:3">
      <c r="A109" s="125">
        <v>2006</v>
      </c>
      <c r="B109" s="125">
        <v>96</v>
      </c>
      <c r="C109" s="126">
        <v>1.1000000000000001</v>
      </c>
    </row>
    <row r="110" spans="1:3">
      <c r="A110" s="125">
        <v>2007</v>
      </c>
      <c r="B110" s="125">
        <v>98.5</v>
      </c>
      <c r="C110" s="126">
        <v>1.0720000000000001</v>
      </c>
    </row>
    <row r="111" spans="1:3">
      <c r="A111" s="125">
        <v>2008</v>
      </c>
      <c r="B111" s="125">
        <v>101.6</v>
      </c>
      <c r="C111" s="126">
        <v>1.0389999999999999</v>
      </c>
    </row>
    <row r="112" spans="1:3">
      <c r="A112" s="125">
        <v>2009</v>
      </c>
      <c r="B112" s="125">
        <v>98.2</v>
      </c>
      <c r="C112" s="126">
        <v>1.075</v>
      </c>
    </row>
    <row r="113" spans="1:3">
      <c r="A113" s="125">
        <v>2010</v>
      </c>
      <c r="B113" s="125">
        <v>98.5</v>
      </c>
      <c r="C113" s="126">
        <v>1.0720000000000001</v>
      </c>
    </row>
    <row r="114" spans="1:3">
      <c r="A114" s="125">
        <v>2011</v>
      </c>
      <c r="B114" s="125">
        <v>100</v>
      </c>
      <c r="C114" s="126">
        <v>1.056</v>
      </c>
    </row>
    <row r="115" spans="1:3">
      <c r="A115" s="125">
        <v>2012</v>
      </c>
      <c r="B115" s="125">
        <v>99.3</v>
      </c>
      <c r="C115" s="126">
        <v>1.0629999999999999</v>
      </c>
    </row>
    <row r="116" spans="1:3">
      <c r="A116" s="125">
        <v>2013</v>
      </c>
      <c r="B116" s="125">
        <v>101.7</v>
      </c>
      <c r="C116" s="126">
        <v>1.038</v>
      </c>
    </row>
    <row r="117" spans="1:3">
      <c r="A117" s="125">
        <v>2014</v>
      </c>
      <c r="B117" s="125">
        <v>105.2</v>
      </c>
      <c r="C117" s="126">
        <v>1.004</v>
      </c>
    </row>
    <row r="118" spans="1:3">
      <c r="A118" s="125">
        <v>2015</v>
      </c>
      <c r="B118" s="125">
        <v>105.4</v>
      </c>
      <c r="C118" s="127">
        <v>1.002</v>
      </c>
    </row>
    <row r="119" spans="1:3">
      <c r="A119" s="125">
        <v>2016</v>
      </c>
      <c r="B119" s="125">
        <v>105.6</v>
      </c>
      <c r="C119" s="127">
        <v>1</v>
      </c>
    </row>
  </sheetData>
  <mergeCells count="2">
    <mergeCell ref="A1:A2"/>
    <mergeCell ref="C1:C2"/>
  </mergeCells>
  <phoneticPr fontId="6"/>
  <pageMargins left="0.7" right="0.7" top="0.75" bottom="0.75" header="0.3" footer="0.3"/>
  <pageSetup paperSize="9" scale="95" orientation="portrait" r:id="rId1"/>
  <rowBreaks count="1" manualBreakCount="1">
    <brk id="58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算定シート（ブランク）</vt:lpstr>
      <vt:lpstr>別添（財産目録）</vt:lpstr>
      <vt:lpstr>テーブル（デフレーター）</vt:lpstr>
      <vt:lpstr>'算定シート（ブランク）'!Print_Area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AA504217</dc:creator>
  <cp:lastModifiedBy>厚生労働省ネットワークシステム</cp:lastModifiedBy>
  <cp:lastPrinted>2018-01-11T05:12:44Z</cp:lastPrinted>
  <dcterms:created xsi:type="dcterms:W3CDTF">2017-12-21T09:11:32Z</dcterms:created>
  <dcterms:modified xsi:type="dcterms:W3CDTF">2018-03-13T01:19:55Z</dcterms:modified>
</cp:coreProperties>
</file>